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firstSheet="1" activeTab="1"/>
  </bookViews>
  <sheets>
    <sheet name="SPEC SHEET CHECKUP" sheetId="11" state="hidden" r:id="rId1"/>
    <sheet name="XS-XXL" sheetId="15" r:id="rId2"/>
    <sheet name="XS-XXL (cm)" sheetId="16" r:id="rId3"/>
    <sheet name="1X-3X" sheetId="17" r:id="rId4"/>
    <sheet name="1X-3X (cm)" sheetId="18" r:id="rId5"/>
    <sheet name="GRADED SPECS (2)" sheetId="8" state="hidden" r:id="rId6"/>
  </sheets>
  <definedNames>
    <definedName name="Contract_No" localSheetId="5">#REF!</definedName>
    <definedName name="Contract_No" localSheetId="0">#REF!</definedName>
    <definedName name="Contract_No">#REF!</definedName>
    <definedName name="PROBLEM" localSheetId="0">#REF!</definedName>
    <definedName name="PROBLEM">#REF!</definedName>
    <definedName name="Z_8114DFCC_A971_5F4F_A611_B1A05A9EE44E_.wvu.PrintTitles" localSheetId="5">'GRADED SPECS (2)'!$1:$6</definedName>
    <definedName name="_xlnm.Print_Area" localSheetId="1">'XS-XXL'!$A$1:$M$19</definedName>
    <definedName name="_xlnm.Print_Area" localSheetId="2">'XS-XXL (cm)'!$A$1:$M$19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<sst xmlns="http://schemas.openxmlformats.org/spreadsheetml/2006/main" count="327" uniqueCount="162">
  <si>
    <t>STYLE NAME:</t>
  </si>
  <si>
    <t>TECH DESIGNER:</t>
  </si>
  <si>
    <t>SOFIA / HAYLEE / ESTHER</t>
  </si>
  <si>
    <t>SEASON:</t>
  </si>
  <si>
    <t>VENDOR:</t>
  </si>
  <si>
    <t>MILLY</t>
  </si>
  <si>
    <t>DELIVERY:</t>
  </si>
  <si>
    <t>SAMPLE SIZE:</t>
  </si>
  <si>
    <t>SMALL</t>
  </si>
  <si>
    <t>POINT OF MEASURE
(TOTAL CIRCUMFERENCE)</t>
  </si>
  <si>
    <t>TOL +/-</t>
  </si>
  <si>
    <t>OG SPEC
(10/16/23)</t>
  </si>
  <si>
    <t>TARGET SPEC
(10/18/23)</t>
  </si>
  <si>
    <t>1ST SAMPLE</t>
  </si>
  <si>
    <t>2ND SAMPLE</t>
  </si>
  <si>
    <t>PP SAMPLE</t>
  </si>
  <si>
    <t>TOP SAMPLE</t>
  </si>
  <si>
    <t>VENDOR SPEC
(//)</t>
  </si>
  <si>
    <t>OUR SPEC
(//)</t>
  </si>
  <si>
    <t>VAR.</t>
  </si>
  <si>
    <t>TOP BODY LENGTH (FROM FRONT STRAP JOIN SEAM TO WAIST SEAM)</t>
  </si>
  <si>
    <t>CF SKIRT LENGTH (FROM WAIST JOINT SEAM TO HEM)</t>
  </si>
  <si>
    <t>BUST WIDTH (1" BELOW AH)</t>
  </si>
  <si>
    <t>WAIST SEAM WIDTH</t>
  </si>
  <si>
    <t xml:space="preserve">HIP WIDTH (8.5" BELOW WAIST JOIN SEAM) - 3PT MEASUREMENT	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</si>
  <si>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ALONG THE CURVE</t>
    </r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</si>
  <si>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- ALONG THE CURVE</t>
    </r>
  </si>
  <si>
    <t>SLIT HEIGHT</t>
  </si>
  <si>
    <t xml:space="preserve">ADJUSTABLE RANGE LENGTH	</t>
  </si>
  <si>
    <t>ZIPPER LENGTH</t>
  </si>
  <si>
    <t>NOTE: MEASURED SPECS IN BOLD RED ARE OUT OF TOLERANCE AND NEED TO BE BROUGHT BACK TO SPEC</t>
  </si>
  <si>
    <t>GRADED SPEC PAGE</t>
  </si>
  <si>
    <t>BG5131 WINNIE DRESS</t>
  </si>
  <si>
    <t>DESIGNER:</t>
  </si>
  <si>
    <t>SARAH P / SOPHIA S</t>
  </si>
  <si>
    <t>DATE CREATED:</t>
  </si>
  <si>
    <t>TP COMPLETED BY:</t>
  </si>
  <si>
    <t>SIZE RANGE:</t>
  </si>
  <si>
    <t>XS-XXL</t>
  </si>
  <si>
    <t>POINT OF MEASURE
(ALL BODY WIDTH POMS ARE TOTAL CIRCUMFERENCE)</t>
  </si>
  <si>
    <t>XXS</t>
  </si>
  <si>
    <t>XS</t>
  </si>
  <si>
    <t>S</t>
  </si>
  <si>
    <t>M</t>
  </si>
  <si>
    <t>L</t>
  </si>
  <si>
    <t>XL</t>
  </si>
  <si>
    <t>XXL</t>
  </si>
  <si>
    <t>上身长</t>
  </si>
  <si>
    <t>前中裙长</t>
  </si>
  <si>
    <r>
      <rPr>
        <sz val="15"/>
        <color theme="1"/>
        <rFont val="宋体"/>
        <charset val="134"/>
      </rPr>
      <t>胸围</t>
    </r>
    <r>
      <rPr>
        <sz val="15"/>
        <color theme="1"/>
        <rFont val="Calibri"/>
        <charset val="134"/>
      </rPr>
      <t>-</t>
    </r>
    <r>
      <rPr>
        <sz val="15"/>
        <color theme="1"/>
        <rFont val="宋体"/>
        <charset val="134"/>
      </rPr>
      <t>腋下</t>
    </r>
    <r>
      <rPr>
        <sz val="15"/>
        <color theme="1"/>
        <rFont val="Calibri"/>
        <charset val="134"/>
      </rPr>
      <t>1‘’</t>
    </r>
  </si>
  <si>
    <t>腰围</t>
  </si>
  <si>
    <r>
      <rPr>
        <sz val="15"/>
        <color theme="1"/>
        <rFont val="宋体"/>
        <charset val="134"/>
      </rPr>
      <t>臀围三点量</t>
    </r>
    <r>
      <rPr>
        <sz val="15"/>
        <color theme="1"/>
        <rFont val="Calibri"/>
        <charset val="134"/>
      </rPr>
      <t>-</t>
    </r>
    <r>
      <rPr>
        <sz val="15"/>
        <color theme="1"/>
        <rFont val="宋体"/>
        <charset val="134"/>
      </rPr>
      <t>腰下</t>
    </r>
    <r>
      <rPr>
        <sz val="15"/>
        <color theme="1"/>
        <rFont val="Calibri"/>
        <charset val="134"/>
      </rPr>
      <t>8.5‘’</t>
    </r>
  </si>
  <si>
    <t>SWEEP WIDTH (SELF) - ALONG THE CURVE</t>
  </si>
  <si>
    <t>面布摆围</t>
  </si>
  <si>
    <t>SWEEP WIDTH (LINING) - ALONG THE CURVE</t>
  </si>
  <si>
    <t>里布摆围</t>
  </si>
  <si>
    <t>开叉长</t>
  </si>
  <si>
    <t>DETACHABLE STRAP LENGTH</t>
  </si>
  <si>
    <t>肩带长</t>
  </si>
  <si>
    <t>肩带调节量</t>
  </si>
  <si>
    <t>拉链长</t>
  </si>
  <si>
    <r>
      <rPr>
        <b/>
        <sz val="14"/>
        <rFont val="Calibri"/>
        <charset val="134"/>
      </rPr>
      <t>GRADED SPEC PAGE</t>
    </r>
  </si>
  <si>
    <r>
      <rPr>
        <b/>
        <sz val="10"/>
        <rFont val="Calibri"/>
        <charset val="134"/>
      </rPr>
      <t>BRAND:</t>
    </r>
  </si>
  <si>
    <r>
      <rPr>
        <b/>
        <sz val="7"/>
        <rFont val="Calibri"/>
        <charset val="134"/>
      </rPr>
      <t>STYLE NAME:</t>
    </r>
  </si>
  <si>
    <r>
      <rPr>
        <sz val="7"/>
        <rFont val="Calibri"/>
        <charset val="134"/>
      </rPr>
      <t>BG5131 WINNIE DRESS</t>
    </r>
  </si>
  <si>
    <r>
      <rPr>
        <b/>
        <sz val="7"/>
        <rFont val="Calibri"/>
        <charset val="134"/>
      </rPr>
      <t>DESIGNER:</t>
    </r>
  </si>
  <si>
    <r>
      <rPr>
        <sz val="7"/>
        <rFont val="Calibri"/>
        <charset val="134"/>
      </rPr>
      <t>SARAH P</t>
    </r>
  </si>
  <si>
    <r>
      <rPr>
        <b/>
        <sz val="7"/>
        <rFont val="Calibri"/>
        <charset val="134"/>
      </rPr>
      <t>DATE CREATED:</t>
    </r>
  </si>
  <si>
    <r>
      <rPr>
        <b/>
        <sz val="7"/>
        <rFont val="Calibri"/>
        <charset val="134"/>
      </rPr>
      <t>TP COMPLETED BY:</t>
    </r>
  </si>
  <si>
    <r>
      <rPr>
        <b/>
        <sz val="7"/>
        <rFont val="Calibri"/>
        <charset val="134"/>
      </rPr>
      <t>SEASON:</t>
    </r>
  </si>
  <si>
    <r>
      <rPr>
        <b/>
        <sz val="7"/>
        <rFont val="Calibri"/>
        <charset val="134"/>
      </rPr>
      <t>TECH DESIGNER:</t>
    </r>
  </si>
  <si>
    <r>
      <rPr>
        <sz val="7"/>
        <rFont val="Calibri"/>
        <charset val="134"/>
      </rPr>
      <t>MAYRA</t>
    </r>
  </si>
  <si>
    <r>
      <rPr>
        <b/>
        <sz val="7"/>
        <rFont val="Calibri"/>
        <charset val="134"/>
      </rPr>
      <t>DELIVERY:</t>
    </r>
  </si>
  <si>
    <r>
      <rPr>
        <b/>
        <sz val="7"/>
        <rFont val="Calibri"/>
        <charset val="134"/>
      </rPr>
      <t>VENDOR:</t>
    </r>
  </si>
  <si>
    <r>
      <rPr>
        <sz val="7"/>
        <rFont val="Calibri"/>
        <charset val="134"/>
      </rPr>
      <t>MILLY</t>
    </r>
  </si>
  <si>
    <r>
      <rPr>
        <b/>
        <sz val="7"/>
        <rFont val="Calibri"/>
        <charset val="134"/>
      </rPr>
      <t>SIZE RANGE:</t>
    </r>
  </si>
  <si>
    <r>
      <rPr>
        <sz val="7"/>
        <rFont val="Calibri"/>
        <charset val="134"/>
      </rPr>
      <t>1X-3X</t>
    </r>
  </si>
  <si>
    <r>
      <rPr>
        <b/>
        <sz val="7"/>
        <rFont val="Calibri"/>
        <charset val="134"/>
      </rPr>
      <t>SAMPLE SIZE:</t>
    </r>
  </si>
  <si>
    <r>
      <rPr>
        <sz val="7"/>
        <rFont val="Calibri"/>
        <charset val="134"/>
      </rPr>
      <t>1X</t>
    </r>
  </si>
  <si>
    <r>
      <rPr>
        <b/>
        <sz val="7"/>
        <rFont val="Calibri"/>
        <charset val="134"/>
      </rPr>
      <t xml:space="preserve">POINT OF MEASURE
</t>
    </r>
    <r>
      <rPr>
        <b/>
        <sz val="7"/>
        <rFont val="Calibri"/>
        <charset val="134"/>
      </rPr>
      <t>(ALL BODY WIDTH POMS ARE TOTAL CIRCUMFERENCE)</t>
    </r>
  </si>
  <si>
    <t>1X</t>
  </si>
  <si>
    <t>2X</t>
  </si>
  <si>
    <t>3X</t>
  </si>
  <si>
    <r>
      <rPr>
        <sz val="7"/>
        <rFont val="Calibri"/>
        <charset val="134"/>
      </rPr>
      <t>TOP BODY LENGTH (FROM CF NECK DROP TO WAIST SEAM</t>
    </r>
  </si>
  <si>
    <r>
      <rPr>
        <sz val="11"/>
        <color rgb="FF000000"/>
        <rFont val="宋体"/>
        <charset val="204"/>
      </rPr>
      <t>上身长</t>
    </r>
    <r>
      <rPr>
        <sz val="11"/>
        <color rgb="FF000000"/>
        <rFont val="Arial"/>
        <charset val="204"/>
      </rPr>
      <t>-</t>
    </r>
    <r>
      <rPr>
        <sz val="11"/>
        <color rgb="FF000000"/>
        <rFont val="宋体"/>
        <charset val="204"/>
      </rPr>
      <t>前领滴到腰</t>
    </r>
  </si>
  <si>
    <t>1/4</t>
  </si>
  <si>
    <r>
      <rPr>
        <sz val="7"/>
        <rFont val="Calibri"/>
        <charset val="134"/>
      </rPr>
      <t>CF SKIRT LENGTH - WAIST SEAM TO HEM</t>
    </r>
  </si>
  <si>
    <t>1/2</t>
  </si>
  <si>
    <r>
      <rPr>
        <sz val="7"/>
        <rFont val="Calibri"/>
        <charset val="134"/>
      </rPr>
      <t>TOP NECK EDGE WIDTH - ALONG THE EDGE</t>
    </r>
  </si>
  <si>
    <t>前领长</t>
  </si>
  <si>
    <r>
      <rPr>
        <sz val="7"/>
        <rFont val="Calibri"/>
        <charset val="134"/>
      </rPr>
      <t>BUST 1" BELOW AH</t>
    </r>
  </si>
  <si>
    <r>
      <rPr>
        <sz val="11"/>
        <color rgb="FF000000"/>
        <rFont val="宋体"/>
        <charset val="204"/>
      </rPr>
      <t>胸围</t>
    </r>
    <r>
      <rPr>
        <sz val="11"/>
        <color rgb="FF000000"/>
        <rFont val="Arial"/>
        <charset val="204"/>
      </rPr>
      <t>-</t>
    </r>
    <r>
      <rPr>
        <sz val="11"/>
        <color rgb="FF000000"/>
        <rFont val="宋体"/>
        <charset val="204"/>
      </rPr>
      <t>腋下</t>
    </r>
    <r>
      <rPr>
        <sz val="11"/>
        <color rgb="FF000000"/>
        <rFont val="Arial"/>
        <charset val="204"/>
      </rPr>
      <t>1‘’</t>
    </r>
  </si>
  <si>
    <r>
      <rPr>
        <sz val="7"/>
        <rFont val="Calibri"/>
        <charset val="134"/>
      </rPr>
      <t>WAIST SEAM WIDTH</t>
    </r>
  </si>
  <si>
    <r>
      <rPr>
        <sz val="7"/>
        <rFont val="Calibri"/>
        <charset val="134"/>
      </rPr>
      <t>HIP WIDTH (8.5" BELOW WAIST SEAM JOIN SEAM) - 3PT MEASUREMENT</t>
    </r>
  </si>
  <si>
    <r>
      <rPr>
        <sz val="11"/>
        <color rgb="FF000000"/>
        <rFont val="宋体"/>
        <charset val="204"/>
      </rPr>
      <t>臀围三点量</t>
    </r>
    <r>
      <rPr>
        <sz val="11"/>
        <color rgb="FF000000"/>
        <rFont val="Arial"/>
        <charset val="204"/>
      </rPr>
      <t>-</t>
    </r>
    <r>
      <rPr>
        <sz val="11"/>
        <color rgb="FF000000"/>
        <rFont val="宋体"/>
        <charset val="204"/>
      </rPr>
      <t>腰下</t>
    </r>
    <r>
      <rPr>
        <sz val="11"/>
        <color rgb="FF000000"/>
        <rFont val="Arial"/>
        <charset val="204"/>
      </rPr>
      <t>8.5''</t>
    </r>
  </si>
  <si>
    <r>
      <rPr>
        <sz val="7"/>
        <rFont val="Calibri"/>
        <charset val="134"/>
      </rPr>
      <t>SWEEP WIDTH (SELF) -  ALONG EDGE</t>
    </r>
  </si>
  <si>
    <t>面布摆围弧量</t>
  </si>
  <si>
    <r>
      <rPr>
        <sz val="7"/>
        <rFont val="Calibri"/>
        <charset val="134"/>
      </rPr>
      <t>SWEEP WIDTH (LINING) -  ALONG EDGE</t>
    </r>
  </si>
  <si>
    <t>里布摆围弧量</t>
  </si>
  <si>
    <r>
      <rPr>
        <sz val="7"/>
        <rFont val="Calibri"/>
        <charset val="134"/>
      </rPr>
      <t>SLIT HEIGHT</t>
    </r>
  </si>
  <si>
    <t>开叉</t>
  </si>
  <si>
    <r>
      <rPr>
        <sz val="7"/>
        <rFont val="Calibri"/>
        <charset val="134"/>
      </rPr>
      <t>SHOULDER STRAP WIDTH</t>
    </r>
  </si>
  <si>
    <t>肩带宽</t>
  </si>
  <si>
    <t>1/8</t>
  </si>
  <si>
    <r>
      <rPr>
        <sz val="7"/>
        <rFont val="Calibri"/>
        <charset val="134"/>
      </rPr>
      <t>DETACHABLE SHOULDER STRAP</t>
    </r>
  </si>
  <si>
    <t>活动肩带长</t>
  </si>
  <si>
    <r>
      <rPr>
        <sz val="7"/>
        <rFont val="Calibri"/>
        <charset val="134"/>
      </rPr>
      <t>ADJUSTABLE RANGE LENGTH</t>
    </r>
  </si>
  <si>
    <r>
      <rPr>
        <sz val="7"/>
        <rFont val="Calibri"/>
        <charset val="134"/>
      </rPr>
      <t>ZIPPER LENGTH</t>
    </r>
  </si>
  <si>
    <r>
      <rPr>
        <sz val="7"/>
        <rFont val="Calibri"/>
        <charset val="134"/>
      </rPr>
      <t>SELF POCKET PLACEMENT BELOW SEAM</t>
    </r>
  </si>
  <si>
    <t>口袋位置</t>
  </si>
  <si>
    <r>
      <rPr>
        <sz val="7"/>
        <rFont val="Calibri"/>
        <charset val="134"/>
      </rPr>
      <t>SELF POCKET OPENING</t>
    </r>
  </si>
  <si>
    <t>口袋开口长</t>
  </si>
  <si>
    <t xml:space="preserve">STYLE  # </t>
  </si>
  <si>
    <t>ROBE</t>
  </si>
  <si>
    <t>DATE CREATED</t>
  </si>
  <si>
    <t>COLLECTION</t>
  </si>
  <si>
    <t>DESIGNER</t>
  </si>
  <si>
    <t>GRACE</t>
  </si>
  <si>
    <t>MAIN FABRIC:</t>
  </si>
  <si>
    <t>POLY SATIN/CHARMEUSE</t>
  </si>
  <si>
    <t>TECHNICAL DESIGNER</t>
  </si>
  <si>
    <t>NAOMI</t>
  </si>
  <si>
    <t>CONTRAST FABRIC A:</t>
  </si>
  <si>
    <t>SAMPLE SIZE</t>
  </si>
  <si>
    <t>LINING</t>
  </si>
  <si>
    <t>REFERENCE STYLE</t>
  </si>
  <si>
    <t>GRADED SPEC</t>
  </si>
  <si>
    <t>STANDARD SIZE</t>
  </si>
  <si>
    <t>PLUS SIZE</t>
  </si>
  <si>
    <t>POM</t>
  </si>
  <si>
    <t>DESCRIPTION</t>
  </si>
  <si>
    <t>TRANSLATION</t>
  </si>
  <si>
    <t>TOL 
+ / -</t>
  </si>
  <si>
    <t>XS/S</t>
  </si>
  <si>
    <t>GRADE</t>
  </si>
  <si>
    <t>M/L</t>
  </si>
  <si>
    <t>XL/XXL</t>
  </si>
  <si>
    <t>1X/3X</t>
  </si>
  <si>
    <t>(INTERNAL USE ONLY) ON BODY LENGTH FROM HPS</t>
  </si>
  <si>
    <t>ROBE LENGTH FROM HPS (@CF)</t>
  </si>
  <si>
    <t>SHOULDER SEAM FORWARD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</si>
  <si>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</si>
  <si>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</si>
  <si>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</si>
  <si>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</si>
  <si>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</si>
  <si>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ARMHOLE 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</si>
  <si>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</si>
  <si>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</si>
  <si>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</si>
  <si>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</si>
  <si>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</si>
  <si>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</si>
  <si>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</si>
  <si>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</si>
  <si>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</si>
  <si>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FRONT NECK DROP FROM HPS</t>
  </si>
  <si>
    <t>BACK NECK DROP FROM HPS</t>
  </si>
  <si>
    <t>NECK TRIM HEIGHT</t>
  </si>
  <si>
    <t>TIE LENGTH</t>
  </si>
  <si>
    <t>TIE WIDTH</t>
  </si>
  <si>
    <t>TIE PLACEMENT BELOW 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</si>
</sst>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"/>
    <numFmt numFmtId="178" formatCode="0.00_ "/>
    <numFmt numFmtId="179" formatCode="______________@"/>
    <numFmt numFmtId="180" formatCode="__@"/>
    <numFmt numFmtId="181" formatCode="#\ ??/??"/>
    <numFmt numFmtId="182" formatCode="mm/dd/yy"/>
    <numFmt numFmtId="183" formatCode="m/d"/>
    <numFmt numFmtId="184" formatCode="#\ ?/?;\-?/?;0"/>
  </numFmts>
  <fonts count="56">
    <font>
      <sz val="12"/>
      <color theme="1"/>
      <name val="Arial"/>
      <charset val="134"/>
      <scheme val="minor"/>
    </font>
    <font>
      <sz val="12"/>
      <color rgb="FF000000"/>
      <name val="Calibri"/>
      <charset val="134"/>
    </font>
    <font>
      <sz val="12"/>
      <name val="Arial"/>
      <charset val="134"/>
    </font>
    <font>
      <b/>
      <sz val="12"/>
      <color rgb="FF000000"/>
      <name val="Calibri"/>
      <charset val="134"/>
    </font>
    <font>
      <sz val="11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sz val="11"/>
      <color rgb="FF000000"/>
      <name val="Arial"/>
      <charset val="204"/>
    </font>
    <font>
      <b/>
      <sz val="11"/>
      <name val="Calibri"/>
      <charset val="134"/>
    </font>
    <font>
      <b/>
      <sz val="11"/>
      <color rgb="FFFF0000"/>
      <name val="Calibri"/>
      <charset val="134"/>
    </font>
    <font>
      <sz val="11"/>
      <color rgb="FF000000"/>
      <name val="宋体"/>
      <charset val="204"/>
    </font>
    <font>
      <sz val="11"/>
      <color rgb="FFFF0000"/>
      <name val="Calibri"/>
      <charset val="134"/>
    </font>
    <font>
      <b/>
      <sz val="18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2"/>
      <color theme="2"/>
      <name val="Calibri"/>
      <charset val="134"/>
    </font>
    <font>
      <b/>
      <sz val="10"/>
      <color theme="1"/>
      <name val="Calibri"/>
      <charset val="134"/>
    </font>
    <font>
      <sz val="12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5"/>
      <color theme="1"/>
      <name val="宋体"/>
      <charset val="134"/>
    </font>
    <font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2"/>
      <color rgb="FFFF0000"/>
      <name val="Calibri"/>
      <charset val="134"/>
    </font>
    <font>
      <sz val="10"/>
      <color rgb="FF000000"/>
      <name val="Arial"/>
      <charset val="134"/>
      <scheme val="minor"/>
    </font>
    <font>
      <sz val="10"/>
      <color rgb="FF000000"/>
      <name val="Arial"/>
      <charset val="134"/>
      <scheme val="major"/>
    </font>
    <font>
      <sz val="10"/>
      <color rgb="FFDD0806"/>
      <name val="Calibri"/>
      <charset val="134"/>
    </font>
    <font>
      <b/>
      <sz val="10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2"/>
      <color theme="1"/>
      <name val="Arial"/>
      <charset val="134"/>
    </font>
    <font>
      <b/>
      <sz val="14"/>
      <name val="Calibri"/>
      <charset val="134"/>
    </font>
    <font>
      <b/>
      <sz val="7"/>
      <name val="Calibri"/>
      <charset val="134"/>
    </font>
    <font>
      <sz val="7"/>
      <name val="Calibri"/>
      <charset val="134"/>
    </font>
    <font>
      <sz val="15"/>
      <color theme="1"/>
      <name val="Calibri"/>
      <charset val="134"/>
    </font>
  </fonts>
  <fills count="5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E7B7B1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3D6"/>
        <bgColor indexed="64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indexed="64"/>
      </patternFill>
    </fill>
    <fill>
      <patternFill patternType="solid">
        <fgColor rgb="FFE7B7B1"/>
        <bgColor rgb="FFE7B7B1"/>
      </patternFill>
    </fill>
    <fill>
      <patternFill patternType="solid">
        <fgColor theme="4" tint="0.799981688894314"/>
        <bgColor rgb="FFFBE4D5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4" borderId="6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9" applyNumberFormat="0" applyFill="0" applyAlignment="0" applyProtection="0">
      <alignment vertical="center"/>
    </xf>
    <xf numFmtId="0" fontId="38" fillId="0" borderId="69" applyNumberFormat="0" applyFill="0" applyAlignment="0" applyProtection="0">
      <alignment vertical="center"/>
    </xf>
    <xf numFmtId="0" fontId="39" fillId="0" borderId="7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5" borderId="71" applyNumberFormat="0" applyAlignment="0" applyProtection="0">
      <alignment vertical="center"/>
    </xf>
    <xf numFmtId="0" fontId="41" fillId="10" borderId="72" applyNumberFormat="0" applyAlignment="0" applyProtection="0">
      <alignment vertical="center"/>
    </xf>
    <xf numFmtId="0" fontId="42" fillId="10" borderId="71" applyNumberFormat="0" applyAlignment="0" applyProtection="0">
      <alignment vertical="center"/>
    </xf>
    <xf numFmtId="0" fontId="43" fillId="26" borderId="73" applyNumberFormat="0" applyAlignment="0" applyProtection="0">
      <alignment vertical="center"/>
    </xf>
    <xf numFmtId="0" fontId="44" fillId="0" borderId="74" applyNumberFormat="0" applyFill="0" applyAlignment="0" applyProtection="0">
      <alignment vertical="center"/>
    </xf>
    <xf numFmtId="0" fontId="45" fillId="0" borderId="75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/>
    <xf numFmtId="0" fontId="51" fillId="0" borderId="0"/>
    <xf numFmtId="0" fontId="0" fillId="0" borderId="0"/>
    <xf numFmtId="0" fontId="27" fillId="0" borderId="0"/>
    <xf numFmtId="0" fontId="27" fillId="0" borderId="0"/>
  </cellStyleXfs>
  <cellXfs count="2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1" xfId="0" applyFont="1" applyBorder="1" applyAlignment="1">
      <alignment horizontal="left"/>
    </xf>
    <xf numFmtId="0" fontId="2" fillId="0" borderId="3" xfId="0" applyFont="1" applyBorder="1"/>
    <xf numFmtId="0" fontId="4" fillId="0" borderId="1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6" xfId="0" applyFont="1" applyBorder="1" applyAlignment="1">
      <alignment horizontal="center" vertical="center"/>
    </xf>
    <xf numFmtId="0" fontId="2" fillId="0" borderId="10" xfId="0" applyFont="1" applyBorder="1"/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2" fillId="0" borderId="15" xfId="0" applyFont="1" applyBorder="1"/>
    <xf numFmtId="0" fontId="7" fillId="3" borderId="16" xfId="0" applyFont="1" applyFill="1" applyBorder="1"/>
    <xf numFmtId="176" fontId="7" fillId="3" borderId="17" xfId="0" applyNumberFormat="1" applyFont="1" applyFill="1" applyBorder="1"/>
    <xf numFmtId="0" fontId="8" fillId="0" borderId="18" xfId="0" applyFont="1" applyBorder="1"/>
    <xf numFmtId="176" fontId="7" fillId="0" borderId="19" xfId="0" applyNumberFormat="1" applyFont="1" applyBorder="1" applyAlignment="1">
      <alignment horizontal="center" vertical="center"/>
    </xf>
    <xf numFmtId="176" fontId="3" fillId="4" borderId="19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2" fillId="0" borderId="21" xfId="0" applyFont="1" applyBorder="1"/>
    <xf numFmtId="0" fontId="7" fillId="3" borderId="2" xfId="0" applyFont="1" applyFill="1" applyBorder="1"/>
    <xf numFmtId="176" fontId="7" fillId="3" borderId="22" xfId="0" applyNumberFormat="1" applyFont="1" applyFill="1" applyBorder="1"/>
    <xf numFmtId="176" fontId="8" fillId="0" borderId="3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8" fillId="4" borderId="2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3" xfId="0" applyFont="1" applyBorder="1"/>
    <xf numFmtId="176" fontId="3" fillId="4" borderId="23" xfId="0" applyNumberFormat="1" applyFont="1" applyFill="1" applyBorder="1" applyAlignment="1">
      <alignment horizontal="center" vertical="center"/>
    </xf>
    <xf numFmtId="176" fontId="7" fillId="0" borderId="22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2" fillId="0" borderId="24" xfId="0" applyFont="1" applyBorder="1"/>
    <xf numFmtId="0" fontId="7" fillId="0" borderId="5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8" fillId="0" borderId="26" xfId="0" applyFont="1" applyBorder="1"/>
    <xf numFmtId="176" fontId="7" fillId="0" borderId="27" xfId="0" applyNumberFormat="1" applyFont="1" applyBorder="1" applyAlignment="1">
      <alignment horizontal="center" vertical="center"/>
    </xf>
    <xf numFmtId="176" fontId="3" fillId="4" borderId="2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76" fontId="1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5" borderId="19" xfId="0" applyNumberFormat="1" applyFont="1" applyFill="1" applyBorder="1" applyAlignment="1">
      <alignment horizontal="center" vertical="center"/>
    </xf>
    <xf numFmtId="176" fontId="3" fillId="6" borderId="19" xfId="0" applyNumberFormat="1" applyFont="1" applyFill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3" fillId="5" borderId="23" xfId="0" applyNumberFormat="1" applyFont="1" applyFill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6" borderId="23" xfId="0" applyNumberFormat="1" applyFont="1" applyFill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3" fillId="5" borderId="27" xfId="0" applyNumberFormat="1" applyFont="1" applyFill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6" borderId="27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/>
    </xf>
    <xf numFmtId="0" fontId="2" fillId="0" borderId="28" xfId="0" applyFont="1" applyBorder="1"/>
    <xf numFmtId="0" fontId="7" fillId="0" borderId="9" xfId="0" applyFont="1" applyBorder="1" applyAlignment="1">
      <alignment vertical="center"/>
    </xf>
    <xf numFmtId="0" fontId="3" fillId="7" borderId="13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76" fontId="3" fillId="7" borderId="19" xfId="0" applyNumberFormat="1" applyFont="1" applyFill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6" fontId="3" fillId="7" borderId="23" xfId="0" applyNumberFormat="1" applyFont="1" applyFill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7" fontId="7" fillId="0" borderId="23" xfId="0" applyNumberFormat="1" applyFont="1" applyBorder="1" applyAlignment="1">
      <alignment horizontal="center" vertical="center"/>
    </xf>
    <xf numFmtId="176" fontId="3" fillId="7" borderId="27" xfId="0" applyNumberFormat="1" applyFont="1" applyFill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7" fontId="7" fillId="0" borderId="27" xfId="0" applyNumberFormat="1" applyFont="1" applyBorder="1" applyAlignment="1">
      <alignment horizontal="center" vertical="center"/>
    </xf>
    <xf numFmtId="0" fontId="2" fillId="0" borderId="26" xfId="0" applyFont="1" applyBorder="1"/>
    <xf numFmtId="0" fontId="7" fillId="0" borderId="28" xfId="0" applyFont="1" applyBorder="1" applyAlignment="1">
      <alignment vertical="center"/>
    </xf>
    <xf numFmtId="177" fontId="1" fillId="0" borderId="30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177" fontId="7" fillId="0" borderId="32" xfId="0" applyNumberFormat="1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top" wrapText="1"/>
    </xf>
    <xf numFmtId="178" fontId="9" fillId="0" borderId="0" xfId="0" applyNumberFormat="1" applyFont="1" applyFill="1" applyBorder="1" applyAlignment="1">
      <alignment horizontal="left" vertical="top" wrapText="1"/>
    </xf>
    <xf numFmtId="0" fontId="9" fillId="0" borderId="23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left" vertical="top" wrapText="1"/>
    </xf>
    <xf numFmtId="178" fontId="9" fillId="8" borderId="23" xfId="0" applyNumberFormat="1" applyFont="1" applyFill="1" applyBorder="1" applyAlignment="1">
      <alignment horizontal="left" vertical="top" wrapText="1"/>
    </xf>
    <xf numFmtId="0" fontId="9" fillId="9" borderId="23" xfId="0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left" vertical="center" wrapText="1"/>
    </xf>
    <xf numFmtId="178" fontId="9" fillId="10" borderId="23" xfId="0" applyNumberFormat="1" applyFont="1" applyFill="1" applyBorder="1" applyAlignment="1">
      <alignment horizontal="left" vertical="top" wrapText="1"/>
    </xf>
    <xf numFmtId="0" fontId="9" fillId="0" borderId="23" xfId="0" applyFont="1" applyFill="1" applyBorder="1" applyAlignment="1">
      <alignment horizontal="left" vertical="top" wrapText="1"/>
    </xf>
    <xf numFmtId="0" fontId="9" fillId="11" borderId="23" xfId="0" applyFont="1" applyFill="1" applyBorder="1" applyAlignment="1">
      <alignment horizontal="center" vertical="center" wrapText="1"/>
    </xf>
    <xf numFmtId="179" fontId="10" fillId="11" borderId="23" xfId="0" applyNumberFormat="1" applyFont="1" applyFill="1" applyBorder="1" applyAlignment="1">
      <alignment horizontal="left" vertical="center" wrapText="1"/>
    </xf>
    <xf numFmtId="178" fontId="11" fillId="11" borderId="23" xfId="0" applyNumberFormat="1" applyFont="1" applyFill="1" applyBorder="1" applyAlignment="1">
      <alignment horizontal="center" vertical="center" wrapText="1"/>
    </xf>
    <xf numFmtId="178" fontId="10" fillId="11" borderId="23" xfId="0" applyNumberFormat="1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left" vertical="center" wrapText="1"/>
    </xf>
    <xf numFmtId="178" fontId="9" fillId="11" borderId="2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vertical="center" wrapText="1"/>
    </xf>
    <xf numFmtId="180" fontId="13" fillId="0" borderId="23" xfId="0" applyNumberFormat="1" applyFont="1" applyFill="1" applyBorder="1" applyAlignment="1">
      <alignment horizontal="left" vertical="center" wrapText="1" indent="1"/>
    </xf>
    <xf numFmtId="178" fontId="1" fillId="0" borderId="23" xfId="55" applyNumberFormat="1" applyFont="1" applyFill="1" applyBorder="1" applyAlignment="1">
      <alignment horizontal="center" wrapText="1"/>
    </xf>
    <xf numFmtId="0" fontId="9" fillId="10" borderId="23" xfId="0" applyFont="1" applyFill="1" applyBorder="1" applyAlignment="1">
      <alignment horizontal="left" vertical="top" wrapText="1"/>
    </xf>
    <xf numFmtId="0" fontId="11" fillId="11" borderId="23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181" fontId="1" fillId="12" borderId="23" xfId="55" applyNumberFormat="1" applyFont="1" applyFill="1" applyBorder="1" applyAlignment="1">
      <alignment horizontal="center" wrapText="1"/>
    </xf>
    <xf numFmtId="176" fontId="1" fillId="3" borderId="23" xfId="55" applyNumberFormat="1" applyFont="1" applyFill="1" applyBorder="1" applyAlignment="1">
      <alignment horizontal="center" wrapText="1"/>
    </xf>
    <xf numFmtId="181" fontId="7" fillId="3" borderId="3" xfId="55" applyNumberFormat="1" applyFont="1" applyFill="1" applyBorder="1" applyAlignment="1">
      <alignment horizontal="center" wrapText="1"/>
    </xf>
    <xf numFmtId="181" fontId="7" fillId="0" borderId="3" xfId="55" applyNumberFormat="1" applyFont="1" applyBorder="1" applyAlignment="1">
      <alignment horizontal="center" wrapText="1"/>
    </xf>
    <xf numFmtId="0" fontId="0" fillId="0" borderId="0" xfId="51" applyFont="1" applyFill="1" applyAlignment="1"/>
    <xf numFmtId="0" fontId="14" fillId="0" borderId="33" xfId="51" applyFont="1" applyFill="1" applyBorder="1" applyAlignment="1">
      <alignment horizontal="center" vertical="center"/>
    </xf>
    <xf numFmtId="0" fontId="14" fillId="0" borderId="34" xfId="51" applyFont="1" applyFill="1" applyBorder="1" applyAlignment="1">
      <alignment horizontal="center" vertical="center"/>
    </xf>
    <xf numFmtId="0" fontId="14" fillId="0" borderId="35" xfId="51" applyFont="1" applyFill="1" applyBorder="1" applyAlignment="1">
      <alignment horizontal="center" vertical="center"/>
    </xf>
    <xf numFmtId="0" fontId="6" fillId="13" borderId="36" xfId="51" applyFont="1" applyFill="1" applyBorder="1" applyAlignment="1">
      <alignment horizontal="center" vertical="center"/>
    </xf>
    <xf numFmtId="0" fontId="15" fillId="14" borderId="37" xfId="51" applyFont="1" applyFill="1" applyBorder="1" applyAlignment="1">
      <alignment horizontal="right" vertical="center"/>
    </xf>
    <xf numFmtId="0" fontId="16" fillId="0" borderId="38" xfId="51" applyFont="1" applyFill="1" applyBorder="1" applyAlignment="1"/>
    <xf numFmtId="0" fontId="17" fillId="0" borderId="39" xfId="49" applyFont="1" applyFill="1" applyBorder="1" applyAlignment="1">
      <alignment horizontal="left" vertical="center"/>
    </xf>
    <xf numFmtId="0" fontId="15" fillId="14" borderId="40" xfId="51" applyFont="1" applyFill="1" applyBorder="1" applyAlignment="1">
      <alignment horizontal="right" vertical="center"/>
    </xf>
    <xf numFmtId="0" fontId="17" fillId="0" borderId="41" xfId="54" applyFont="1" applyBorder="1" applyAlignment="1">
      <alignment horizontal="left" vertical="center"/>
    </xf>
    <xf numFmtId="0" fontId="18" fillId="0" borderId="42" xfId="51" applyFont="1" applyFill="1" applyBorder="1" applyAlignment="1"/>
    <xf numFmtId="182" fontId="17" fillId="15" borderId="43" xfId="51" applyNumberFormat="1" applyFont="1" applyFill="1" applyBorder="1" applyAlignment="1">
      <alignment horizontal="center" vertical="center"/>
    </xf>
    <xf numFmtId="182" fontId="17" fillId="15" borderId="44" xfId="51" applyNumberFormat="1" applyFont="1" applyFill="1" applyBorder="1" applyAlignment="1">
      <alignment horizontal="center" vertical="center"/>
    </xf>
    <xf numFmtId="0" fontId="15" fillId="14" borderId="45" xfId="51" applyFont="1" applyFill="1" applyBorder="1" applyAlignment="1">
      <alignment horizontal="right" vertical="center"/>
    </xf>
    <xf numFmtId="0" fontId="16" fillId="0" borderId="2" xfId="51" applyFont="1" applyFill="1" applyBorder="1" applyAlignment="1"/>
    <xf numFmtId="14" fontId="17" fillId="0" borderId="39" xfId="54" applyNumberFormat="1" applyFont="1" applyBorder="1" applyAlignment="1">
      <alignment horizontal="left" vertical="center"/>
    </xf>
    <xf numFmtId="0" fontId="15" fillId="14" borderId="1" xfId="51" applyFont="1" applyFill="1" applyBorder="1" applyAlignment="1">
      <alignment horizontal="right" vertical="center"/>
    </xf>
    <xf numFmtId="0" fontId="17" fillId="0" borderId="33" xfId="54" applyFont="1" applyBorder="1" applyAlignment="1">
      <alignment horizontal="left" vertical="center"/>
    </xf>
    <xf numFmtId="0" fontId="18" fillId="0" borderId="3" xfId="51" applyFont="1" applyFill="1" applyBorder="1" applyAlignment="1"/>
    <xf numFmtId="182" fontId="17" fillId="15" borderId="0" xfId="51" applyNumberFormat="1" applyFont="1" applyFill="1" applyAlignment="1">
      <alignment horizontal="center" vertical="center"/>
    </xf>
    <xf numFmtId="182" fontId="17" fillId="15" borderId="46" xfId="51" applyNumberFormat="1" applyFont="1" applyFill="1" applyBorder="1" applyAlignment="1">
      <alignment horizontal="center" vertical="center"/>
    </xf>
    <xf numFmtId="182" fontId="17" fillId="15" borderId="47" xfId="51" applyNumberFormat="1" applyFont="1" applyFill="1" applyBorder="1" applyAlignment="1">
      <alignment horizontal="center" vertical="center"/>
    </xf>
    <xf numFmtId="182" fontId="17" fillId="15" borderId="40" xfId="51" applyNumberFormat="1" applyFont="1" applyFill="1" applyBorder="1" applyAlignment="1">
      <alignment horizontal="center" vertical="center"/>
    </xf>
    <xf numFmtId="182" fontId="17" fillId="15" borderId="38" xfId="51" applyNumberFormat="1" applyFont="1" applyFill="1" applyBorder="1" applyAlignment="1">
      <alignment horizontal="center" vertical="center"/>
    </xf>
    <xf numFmtId="0" fontId="6" fillId="0" borderId="48" xfId="51" applyFont="1" applyFill="1" applyBorder="1" applyAlignment="1">
      <alignment vertical="center"/>
    </xf>
    <xf numFmtId="0" fontId="19" fillId="16" borderId="43" xfId="51" applyFont="1" applyFill="1" applyBorder="1" applyAlignment="1">
      <alignment horizontal="center" vertical="center" wrapText="1"/>
    </xf>
    <xf numFmtId="0" fontId="20" fillId="0" borderId="0" xfId="51" applyFont="1" applyFill="1" applyAlignment="1"/>
    <xf numFmtId="0" fontId="20" fillId="0" borderId="49" xfId="51" applyFont="1" applyFill="1" applyBorder="1" applyAlignment="1"/>
    <xf numFmtId="0" fontId="21" fillId="16" borderId="50" xfId="51" applyFont="1" applyFill="1" applyBorder="1" applyAlignment="1">
      <alignment horizontal="center" vertical="center" wrapText="1"/>
    </xf>
    <xf numFmtId="0" fontId="21" fillId="16" borderId="51" xfId="51" applyFont="1" applyFill="1" applyBorder="1" applyAlignment="1">
      <alignment horizontal="center" vertical="center" wrapText="1"/>
    </xf>
    <xf numFmtId="0" fontId="3" fillId="16" borderId="50" xfId="51" applyFont="1" applyFill="1" applyBorder="1" applyAlignment="1">
      <alignment horizontal="center" vertical="center" wrapText="1"/>
    </xf>
    <xf numFmtId="0" fontId="6" fillId="0" borderId="37" xfId="51" applyFont="1" applyFill="1" applyBorder="1" applyAlignment="1">
      <alignment vertical="center"/>
    </xf>
    <xf numFmtId="0" fontId="20" fillId="0" borderId="40" xfId="51" applyFont="1" applyFill="1" applyBorder="1" applyAlignment="1"/>
    <xf numFmtId="0" fontId="20" fillId="0" borderId="38" xfId="51" applyFont="1" applyFill="1" applyBorder="1" applyAlignment="1"/>
    <xf numFmtId="0" fontId="20" fillId="0" borderId="52" xfId="51" applyFont="1" applyFill="1" applyBorder="1" applyAlignment="1"/>
    <xf numFmtId="0" fontId="21" fillId="16" borderId="52" xfId="51" applyFont="1" applyFill="1" applyBorder="1" applyAlignment="1">
      <alignment horizontal="center" vertical="center" wrapText="1"/>
    </xf>
    <xf numFmtId="0" fontId="22" fillId="0" borderId="45" xfId="51" applyFont="1" applyFill="1" applyBorder="1" applyAlignment="1">
      <alignment horizontal="center"/>
    </xf>
    <xf numFmtId="0" fontId="17" fillId="0" borderId="1" xfId="51" applyFont="1" applyFill="1" applyBorder="1" applyAlignment="1"/>
    <xf numFmtId="0" fontId="17" fillId="0" borderId="2" xfId="51" applyFont="1" applyFill="1" applyBorder="1" applyAlignment="1"/>
    <xf numFmtId="0" fontId="23" fillId="0" borderId="23" xfId="49" applyFont="1" applyBorder="1" applyAlignment="1">
      <alignment horizontal="left" vertical="center"/>
    </xf>
    <xf numFmtId="183" fontId="24" fillId="3" borderId="42" xfId="50" applyNumberFormat="1" applyFont="1" applyFill="1" applyBorder="1" applyAlignment="1">
      <alignment horizontal="center"/>
    </xf>
    <xf numFmtId="184" fontId="25" fillId="0" borderId="3" xfId="50" applyNumberFormat="1" applyFont="1" applyFill="1" applyBorder="1" applyAlignment="1">
      <alignment horizontal="center" wrapText="1"/>
    </xf>
    <xf numFmtId="178" fontId="7" fillId="0" borderId="3" xfId="50" applyNumberFormat="1" applyFont="1" applyFill="1" applyBorder="1" applyAlignment="1">
      <alignment horizontal="center" wrapText="1"/>
    </xf>
    <xf numFmtId="183" fontId="24" fillId="0" borderId="42" xfId="50" applyNumberFormat="1" applyFont="1" applyFill="1" applyBorder="1" applyAlignment="1">
      <alignment horizontal="center"/>
    </xf>
    <xf numFmtId="184" fontId="25" fillId="0" borderId="23" xfId="50" applyNumberFormat="1" applyFont="1" applyFill="1" applyBorder="1" applyAlignment="1">
      <alignment horizontal="center" wrapText="1"/>
    </xf>
    <xf numFmtId="176" fontId="17" fillId="0" borderId="23" xfId="50" applyNumberFormat="1" applyFont="1" applyFill="1" applyBorder="1" applyAlignment="1">
      <alignment horizontal="center" wrapText="1"/>
    </xf>
    <xf numFmtId="181" fontId="24" fillId="0" borderId="42" xfId="50" applyNumberFormat="1" applyFont="1" applyFill="1" applyBorder="1" applyAlignment="1">
      <alignment horizontal="center"/>
    </xf>
    <xf numFmtId="176" fontId="24" fillId="3" borderId="42" xfId="50" applyNumberFormat="1" applyFont="1" applyFill="1" applyBorder="1" applyAlignment="1">
      <alignment horizontal="center"/>
    </xf>
    <xf numFmtId="0" fontId="20" fillId="0" borderId="53" xfId="51" applyFont="1" applyFill="1" applyBorder="1" applyAlignment="1"/>
    <xf numFmtId="0" fontId="20" fillId="0" borderId="54" xfId="51" applyFont="1" applyFill="1" applyBorder="1" applyAlignment="1"/>
    <xf numFmtId="182" fontId="17" fillId="15" borderId="55" xfId="51" applyNumberFormat="1" applyFont="1" applyFill="1" applyBorder="1" applyAlignment="1">
      <alignment horizontal="center" vertical="center"/>
    </xf>
    <xf numFmtId="182" fontId="17" fillId="15" borderId="56" xfId="51" applyNumberFormat="1" applyFont="1" applyFill="1" applyBorder="1" applyAlignment="1">
      <alignment horizontal="center" vertical="center"/>
    </xf>
    <xf numFmtId="182" fontId="17" fillId="15" borderId="57" xfId="51" applyNumberFormat="1" applyFont="1" applyFill="1" applyBorder="1" applyAlignment="1">
      <alignment horizontal="center" vertical="center"/>
    </xf>
    <xf numFmtId="182" fontId="17" fillId="15" borderId="58" xfId="51" applyNumberFormat="1" applyFont="1" applyFill="1" applyBorder="1" applyAlignment="1">
      <alignment horizontal="center" vertical="center"/>
    </xf>
    <xf numFmtId="0" fontId="26" fillId="16" borderId="50" xfId="51" applyFont="1" applyFill="1" applyBorder="1" applyAlignment="1">
      <alignment horizontal="center" vertical="center" wrapText="1"/>
    </xf>
    <xf numFmtId="0" fontId="8" fillId="16" borderId="50" xfId="51" applyFont="1" applyFill="1" applyBorder="1" applyAlignment="1">
      <alignment horizontal="center" vertical="center" wrapText="1"/>
    </xf>
    <xf numFmtId="0" fontId="3" fillId="16" borderId="59" xfId="51" applyFont="1" applyFill="1" applyBorder="1" applyAlignment="1">
      <alignment horizontal="center" vertical="center" wrapText="1"/>
    </xf>
    <xf numFmtId="0" fontId="20" fillId="0" borderId="60" xfId="51" applyFont="1" applyFill="1" applyBorder="1" applyAlignment="1"/>
    <xf numFmtId="184" fontId="7" fillId="0" borderId="3" xfId="50" applyNumberFormat="1" applyFont="1" applyFill="1" applyBorder="1" applyAlignment="1">
      <alignment horizontal="center" wrapText="1"/>
    </xf>
    <xf numFmtId="176" fontId="1" fillId="0" borderId="23" xfId="50" applyNumberFormat="1" applyFont="1" applyFill="1" applyBorder="1" applyAlignment="1">
      <alignment horizontal="center" wrapText="1"/>
    </xf>
    <xf numFmtId="176" fontId="20" fillId="17" borderId="52" xfId="49" applyNumberFormat="1" applyFont="1" applyFill="1" applyBorder="1" applyAlignment="1">
      <alignment horizontal="center" wrapText="1"/>
    </xf>
    <xf numFmtId="184" fontId="7" fillId="0" borderId="3" xfId="53" applyNumberFormat="1" applyFont="1" applyBorder="1" applyAlignment="1">
      <alignment horizontal="center" wrapText="1"/>
    </xf>
    <xf numFmtId="176" fontId="20" fillId="17" borderId="23" xfId="49" applyNumberFormat="1" applyFont="1" applyFill="1" applyBorder="1" applyAlignment="1">
      <alignment horizontal="center" wrapText="1"/>
    </xf>
    <xf numFmtId="181" fontId="1" fillId="0" borderId="23" xfId="53" applyNumberFormat="1" applyFont="1" applyBorder="1" applyAlignment="1">
      <alignment horizontal="center" wrapText="1"/>
    </xf>
    <xf numFmtId="0" fontId="27" fillId="0" borderId="0" xfId="49"/>
    <xf numFmtId="0" fontId="14" fillId="18" borderId="61" xfId="49" applyFont="1" applyFill="1" applyBorder="1" applyAlignment="1">
      <alignment horizontal="center" vertical="center"/>
    </xf>
    <xf numFmtId="0" fontId="14" fillId="18" borderId="0" xfId="49" applyFont="1" applyFill="1" applyAlignment="1">
      <alignment horizontal="center" vertical="center"/>
    </xf>
    <xf numFmtId="0" fontId="15" fillId="14" borderId="39" xfId="49" applyFont="1" applyFill="1" applyBorder="1" applyAlignment="1">
      <alignment horizontal="right" vertical="center"/>
    </xf>
    <xf numFmtId="0" fontId="17" fillId="0" borderId="39" xfId="49" applyFont="1" applyBorder="1" applyAlignment="1">
      <alignment horizontal="left" vertical="center"/>
    </xf>
    <xf numFmtId="0" fontId="15" fillId="14" borderId="33" xfId="49" applyFont="1" applyFill="1" applyBorder="1" applyAlignment="1">
      <alignment horizontal="right" vertical="center"/>
    </xf>
    <xf numFmtId="0" fontId="15" fillId="14" borderId="62" xfId="49" applyFont="1" applyFill="1" applyBorder="1" applyAlignment="1">
      <alignment horizontal="right" vertical="center"/>
    </xf>
    <xf numFmtId="0" fontId="17" fillId="0" borderId="33" xfId="49" applyFont="1" applyBorder="1" applyAlignment="1">
      <alignment horizontal="left" vertical="center"/>
    </xf>
    <xf numFmtId="0" fontId="28" fillId="0" borderId="34" xfId="49" applyFont="1" applyBorder="1" applyAlignment="1">
      <alignment horizontal="left" vertical="center"/>
    </xf>
    <xf numFmtId="0" fontId="28" fillId="0" borderId="62" xfId="49" applyFont="1" applyBorder="1" applyAlignment="1">
      <alignment horizontal="left" vertical="center"/>
    </xf>
    <xf numFmtId="0" fontId="28" fillId="15" borderId="63" xfId="49" applyFont="1" applyFill="1" applyBorder="1" applyAlignment="1">
      <alignment horizontal="center" vertical="center"/>
    </xf>
    <xf numFmtId="0" fontId="28" fillId="0" borderId="34" xfId="49" applyFont="1" applyBorder="1" applyAlignment="1">
      <alignment horizontal="left"/>
    </xf>
    <xf numFmtId="0" fontId="28" fillId="0" borderId="62" xfId="49" applyFont="1" applyBorder="1" applyAlignment="1">
      <alignment horizontal="left"/>
    </xf>
    <xf numFmtId="0" fontId="28" fillId="15" borderId="48" xfId="49" applyFont="1" applyFill="1" applyBorder="1" applyAlignment="1">
      <alignment horizontal="center" vertical="center"/>
    </xf>
    <xf numFmtId="49" fontId="17" fillId="0" borderId="39" xfId="49" applyNumberFormat="1" applyFont="1" applyBorder="1" applyAlignment="1">
      <alignment horizontal="left" vertical="center"/>
    </xf>
    <xf numFmtId="0" fontId="28" fillId="15" borderId="41" xfId="49" applyFont="1" applyFill="1" applyBorder="1" applyAlignment="1">
      <alignment horizontal="center" vertical="center"/>
    </xf>
    <xf numFmtId="0" fontId="15" fillId="19" borderId="64" xfId="49" applyFont="1" applyFill="1" applyBorder="1" applyAlignment="1">
      <alignment horizontal="center" vertical="center" wrapText="1"/>
    </xf>
    <xf numFmtId="0" fontId="15" fillId="19" borderId="65" xfId="49" applyFont="1" applyFill="1" applyBorder="1" applyAlignment="1">
      <alignment horizontal="center" vertical="center" wrapText="1"/>
    </xf>
    <xf numFmtId="0" fontId="15" fillId="19" borderId="66" xfId="49" applyFont="1" applyFill="1" applyBorder="1" applyAlignment="1">
      <alignment horizontal="center" vertical="center" wrapText="1"/>
    </xf>
    <xf numFmtId="0" fontId="21" fillId="19" borderId="49" xfId="49" applyFont="1" applyFill="1" applyBorder="1" applyAlignment="1">
      <alignment horizontal="center" vertical="center" wrapText="1"/>
    </xf>
    <xf numFmtId="0" fontId="21" fillId="19" borderId="50" xfId="49" applyFont="1" applyFill="1" applyBorder="1" applyAlignment="1">
      <alignment horizontal="center" vertical="center" wrapText="1"/>
    </xf>
    <xf numFmtId="0" fontId="15" fillId="19" borderId="43" xfId="49" applyFont="1" applyFill="1" applyBorder="1" applyAlignment="1">
      <alignment horizontal="center" vertical="center" wrapText="1"/>
    </xf>
    <xf numFmtId="0" fontId="15" fillId="19" borderId="0" xfId="49" applyFont="1" applyFill="1" applyAlignment="1">
      <alignment horizontal="center" vertical="center" wrapText="1"/>
    </xf>
    <xf numFmtId="0" fontId="15" fillId="19" borderId="49" xfId="49" applyFont="1" applyFill="1" applyBorder="1" applyAlignment="1">
      <alignment horizontal="center" vertical="center" wrapText="1"/>
    </xf>
    <xf numFmtId="0" fontId="16" fillId="20" borderId="49" xfId="49" applyFont="1" applyFill="1" applyBorder="1"/>
    <xf numFmtId="0" fontId="15" fillId="19" borderId="40" xfId="49" applyFont="1" applyFill="1" applyBorder="1" applyAlignment="1">
      <alignment horizontal="center" vertical="center" wrapText="1"/>
    </xf>
    <xf numFmtId="0" fontId="15" fillId="19" borderId="38" xfId="49" applyFont="1" applyFill="1" applyBorder="1" applyAlignment="1">
      <alignment horizontal="center" vertical="center" wrapText="1"/>
    </xf>
    <xf numFmtId="0" fontId="15" fillId="19" borderId="42" xfId="49" applyFont="1" applyFill="1" applyBorder="1" applyAlignment="1">
      <alignment horizontal="center" vertical="center" wrapText="1"/>
    </xf>
    <xf numFmtId="0" fontId="16" fillId="20" borderId="42" xfId="49" applyFont="1" applyFill="1" applyBorder="1"/>
    <xf numFmtId="0" fontId="21" fillId="19" borderId="52" xfId="49" applyFont="1" applyFill="1" applyBorder="1" applyAlignment="1">
      <alignment horizontal="center" vertical="center" wrapText="1"/>
    </xf>
    <xf numFmtId="0" fontId="25" fillId="0" borderId="1" xfId="49" applyFont="1" applyBorder="1" applyAlignment="1">
      <alignment horizontal="left" vertical="center"/>
    </xf>
    <xf numFmtId="0" fontId="25" fillId="0" borderId="2" xfId="49" applyFont="1" applyBorder="1" applyAlignment="1">
      <alignment horizontal="left" vertical="center"/>
    </xf>
    <xf numFmtId="0" fontId="25" fillId="0" borderId="3" xfId="49" applyFont="1" applyBorder="1" applyAlignment="1">
      <alignment horizontal="left" vertical="center"/>
    </xf>
    <xf numFmtId="176" fontId="29" fillId="0" borderId="3" xfId="49" applyNumberFormat="1" applyFont="1" applyBorder="1" applyAlignment="1">
      <alignment horizontal="center" vertical="center" wrapText="1"/>
    </xf>
    <xf numFmtId="176" fontId="16" fillId="0" borderId="3" xfId="49" applyNumberFormat="1" applyFont="1" applyBorder="1" applyAlignment="1">
      <alignment horizontal="center" vertical="center" wrapText="1"/>
    </xf>
    <xf numFmtId="176" fontId="30" fillId="0" borderId="3" xfId="49" applyNumberFormat="1" applyFont="1" applyBorder="1" applyAlignment="1">
      <alignment horizontal="center" vertical="center" wrapText="1"/>
    </xf>
    <xf numFmtId="0" fontId="24" fillId="0" borderId="1" xfId="49" applyFont="1" applyBorder="1" applyAlignment="1">
      <alignment vertical="center"/>
    </xf>
    <xf numFmtId="0" fontId="16" fillId="0" borderId="2" xfId="49" applyFont="1" applyBorder="1"/>
    <xf numFmtId="0" fontId="28" fillId="15" borderId="65" xfId="49" applyFont="1" applyFill="1" applyBorder="1" applyAlignment="1">
      <alignment horizontal="center" vertical="center"/>
    </xf>
    <xf numFmtId="0" fontId="28" fillId="15" borderId="0" xfId="49" applyFont="1" applyFill="1" applyAlignment="1">
      <alignment horizontal="center" vertical="center"/>
    </xf>
    <xf numFmtId="0" fontId="28" fillId="15" borderId="47" xfId="49" applyFont="1" applyFill="1" applyBorder="1" applyAlignment="1">
      <alignment horizontal="center" vertical="center"/>
    </xf>
    <xf numFmtId="0" fontId="15" fillId="21" borderId="40" xfId="49" applyFont="1" applyFill="1" applyBorder="1" applyAlignment="1">
      <alignment horizontal="center" vertical="center"/>
    </xf>
    <xf numFmtId="0" fontId="16" fillId="0" borderId="38" xfId="49" applyFont="1" applyBorder="1"/>
    <xf numFmtId="0" fontId="16" fillId="0" borderId="42" xfId="49" applyFont="1" applyBorder="1"/>
    <xf numFmtId="0" fontId="21" fillId="21" borderId="50" xfId="49" applyFont="1" applyFill="1" applyBorder="1" applyAlignment="1">
      <alignment horizontal="center" vertical="center" wrapText="1"/>
    </xf>
    <xf numFmtId="0" fontId="21" fillId="21" borderId="50" xfId="49" applyFont="1" applyFill="1" applyBorder="1" applyAlignment="1">
      <alignment horizontal="center" vertical="center"/>
    </xf>
    <xf numFmtId="0" fontId="16" fillId="0" borderId="52" xfId="49" applyFont="1" applyBorder="1"/>
    <xf numFmtId="176" fontId="25" fillId="0" borderId="3" xfId="49" applyNumberFormat="1" applyFont="1" applyBorder="1" applyAlignment="1">
      <alignment horizontal="center" vertical="center" wrapText="1"/>
    </xf>
    <xf numFmtId="176" fontId="17" fillId="22" borderId="23" xfId="49" applyNumberFormat="1" applyFont="1" applyFill="1" applyBorder="1" applyAlignment="1">
      <alignment horizontal="center" vertical="center" wrapText="1"/>
    </xf>
    <xf numFmtId="176" fontId="24" fillId="23" borderId="23" xfId="49" applyNumberFormat="1" applyFont="1" applyFill="1" applyBorder="1" applyAlignment="1">
      <alignment horizontal="center" vertical="center" wrapText="1"/>
    </xf>
    <xf numFmtId="176" fontId="19" fillId="0" borderId="23" xfId="49" applyNumberFormat="1" applyFont="1" applyBorder="1" applyAlignment="1">
      <alignment horizontal="center" vertical="center" wrapText="1"/>
    </xf>
    <xf numFmtId="176" fontId="25" fillId="0" borderId="23" xfId="49" applyNumberFormat="1" applyFont="1" applyBorder="1" applyAlignment="1">
      <alignment horizontal="center" vertical="center" wrapText="1"/>
    </xf>
    <xf numFmtId="176" fontId="15" fillId="0" borderId="23" xfId="49" applyNumberFormat="1" applyFont="1" applyBorder="1" applyAlignment="1">
      <alignment horizontal="center" vertical="center" wrapText="1"/>
    </xf>
    <xf numFmtId="0" fontId="28" fillId="15" borderId="67" xfId="49" applyFont="1" applyFill="1" applyBorder="1" applyAlignment="1">
      <alignment horizontal="center" vertical="center"/>
    </xf>
    <xf numFmtId="0" fontId="28" fillId="15" borderId="56" xfId="49" applyFont="1" applyFill="1" applyBorder="1" applyAlignment="1">
      <alignment horizontal="center" vertical="center"/>
    </xf>
    <xf numFmtId="0" fontId="16" fillId="0" borderId="3" xfId="49" applyFont="1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 3 2" xfId="51"/>
    <cellStyle name="Normal 3 4" xfId="52"/>
    <cellStyle name="Normal 3 2 2" xfId="53"/>
    <cellStyle name="Normal 2 2 3" xfId="54"/>
    <cellStyle name="Normal 7" xfId="55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0" y="6667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63917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63917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63917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63917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433705</xdr:colOff>
      <xdr:row>0</xdr:row>
      <xdr:rowOff>58419</xdr:rowOff>
    </xdr:from>
    <xdr:ext cx="1337310" cy="178435"/>
    <xdr:pic>
      <xdr:nvPicPr>
        <xdr:cNvPr id="2" name="image1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7155" y="57785"/>
          <a:ext cx="1337310" cy="17843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433705</xdr:colOff>
      <xdr:row>0</xdr:row>
      <xdr:rowOff>58419</xdr:rowOff>
    </xdr:from>
    <xdr:ext cx="1337310" cy="178435"/>
    <xdr:pic>
      <xdr:nvPicPr>
        <xdr:cNvPr id="2" name="image1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7155" y="57785"/>
          <a:ext cx="1337310" cy="17843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2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T905"/>
  <sheetViews>
    <sheetView showGridLines="0" showZeros="0" workbookViewId="0">
      <selection activeCell="H24" sqref="H24"/>
    </sheetView>
  </sheetViews>
  <sheetFormatPr defaultColWidth="11.2222222222222" defaultRowHeight="15" customHeight="1"/>
  <cols>
    <col min="1" max="1" width="19" style="178" customWidth="1"/>
    <col min="2" max="2" width="23.6666666666667" style="178" customWidth="1"/>
    <col min="3" max="3" width="12.2222222222222" style="178" customWidth="1"/>
    <col min="4" max="4" width="7" style="178" customWidth="1"/>
    <col min="5" max="5" width="15" style="178" customWidth="1"/>
    <col min="6" max="6" width="7" style="178" customWidth="1"/>
    <col min="7" max="10" width="12.437037037037" style="178" customWidth="1"/>
    <col min="11" max="11" width="4.22222222222222" style="178" customWidth="1"/>
    <col min="12" max="12" width="12.437037037037" style="178" customWidth="1"/>
    <col min="13" max="13" width="10.8888888888889" style="178" customWidth="1"/>
    <col min="14" max="14" width="5.43703703703704" style="178" customWidth="1"/>
    <col min="15" max="15" width="11.7777777777778" style="178" customWidth="1"/>
    <col min="16" max="16" width="11.2222222222222" style="178"/>
    <col min="17" max="17" width="4.22222222222222" style="178" customWidth="1"/>
    <col min="18" max="19" width="11.2222222222222" style="178"/>
    <col min="20" max="20" width="4.22222222222222" style="178" customWidth="1"/>
    <col min="21" max="16384" width="11.2222222222222" style="178"/>
  </cols>
  <sheetData>
    <row r="1" ht="30" customHeight="1" spans="1:20">
      <c r="A1" s="179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</row>
    <row r="2" ht="15.75" customHeight="1" spans="1:20">
      <c r="A2" s="181" t="s">
        <v>0</v>
      </c>
      <c r="B2" s="182" t="e">
        <f>#REF!</f>
        <v>#REF!</v>
      </c>
      <c r="C2" s="183" t="s">
        <v>1</v>
      </c>
      <c r="D2" s="184"/>
      <c r="E2" s="185" t="s">
        <v>2</v>
      </c>
      <c r="F2" s="186"/>
      <c r="G2" s="187"/>
      <c r="H2" s="188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31"/>
    </row>
    <row r="3" ht="15.75" customHeight="1" spans="1:20">
      <c r="A3" s="181" t="s">
        <v>3</v>
      </c>
      <c r="B3" s="182"/>
      <c r="C3" s="183" t="s">
        <v>4</v>
      </c>
      <c r="D3" s="184"/>
      <c r="E3" s="185" t="s">
        <v>5</v>
      </c>
      <c r="F3" s="189"/>
      <c r="G3" s="190"/>
      <c r="H3" s="191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32"/>
    </row>
    <row r="4" ht="15.75" customHeight="1" spans="1:20">
      <c r="A4" s="181" t="s">
        <v>6</v>
      </c>
      <c r="B4" s="192"/>
      <c r="C4" s="183" t="s">
        <v>7</v>
      </c>
      <c r="D4" s="184"/>
      <c r="E4" s="185" t="s">
        <v>8</v>
      </c>
      <c r="F4" s="189"/>
      <c r="G4" s="190"/>
      <c r="H4" s="193"/>
      <c r="I4" s="218"/>
      <c r="J4" s="218"/>
      <c r="K4" s="218"/>
      <c r="L4" s="218"/>
      <c r="M4" s="218"/>
      <c r="N4" s="217"/>
      <c r="O4" s="217"/>
      <c r="P4" s="217"/>
      <c r="Q4" s="217"/>
      <c r="R4" s="217"/>
      <c r="S4" s="217"/>
      <c r="T4" s="232"/>
    </row>
    <row r="5" ht="15.75" customHeight="1" spans="1:20">
      <c r="A5" s="194" t="s">
        <v>9</v>
      </c>
      <c r="B5" s="195"/>
      <c r="C5" s="195"/>
      <c r="D5" s="195"/>
      <c r="E5" s="196"/>
      <c r="F5" s="197" t="s">
        <v>10</v>
      </c>
      <c r="G5" s="198" t="s">
        <v>11</v>
      </c>
      <c r="H5" s="197" t="s">
        <v>12</v>
      </c>
      <c r="I5" s="219" t="s">
        <v>13</v>
      </c>
      <c r="J5" s="220"/>
      <c r="K5" s="221"/>
      <c r="L5" s="219" t="s">
        <v>14</v>
      </c>
      <c r="M5" s="220"/>
      <c r="N5" s="221"/>
      <c r="O5" s="219" t="s">
        <v>15</v>
      </c>
      <c r="P5" s="220"/>
      <c r="Q5" s="221"/>
      <c r="R5" s="219" t="s">
        <v>16</v>
      </c>
      <c r="S5" s="220"/>
      <c r="T5" s="221"/>
    </row>
    <row r="6" ht="15.75" customHeight="1" spans="1:20">
      <c r="A6" s="199"/>
      <c r="B6" s="200"/>
      <c r="C6" s="200"/>
      <c r="D6" s="200"/>
      <c r="E6" s="201"/>
      <c r="F6" s="202"/>
      <c r="G6" s="198"/>
      <c r="H6" s="202"/>
      <c r="I6" s="222" t="s">
        <v>17</v>
      </c>
      <c r="J6" s="222" t="s">
        <v>18</v>
      </c>
      <c r="K6" s="223" t="s">
        <v>19</v>
      </c>
      <c r="L6" s="222" t="s">
        <v>17</v>
      </c>
      <c r="M6" s="222" t="s">
        <v>18</v>
      </c>
      <c r="N6" s="223" t="s">
        <v>19</v>
      </c>
      <c r="O6" s="222" t="s">
        <v>17</v>
      </c>
      <c r="P6" s="222" t="s">
        <v>18</v>
      </c>
      <c r="Q6" s="223" t="s">
        <v>19</v>
      </c>
      <c r="R6" s="222" t="s">
        <v>17</v>
      </c>
      <c r="S6" s="222" t="s">
        <v>18</v>
      </c>
      <c r="T6" s="223" t="s">
        <v>19</v>
      </c>
    </row>
    <row r="7" ht="15.75" customHeight="1" spans="1:20">
      <c r="A7" s="203"/>
      <c r="B7" s="204"/>
      <c r="C7" s="204"/>
      <c r="D7" s="204"/>
      <c r="E7" s="205"/>
      <c r="F7" s="206"/>
      <c r="G7" s="207"/>
      <c r="H7" s="206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</row>
    <row r="8" ht="15.75" customHeight="1" spans="1:20">
      <c r="A8" s="208" t="s">
        <v>20</v>
      </c>
      <c r="B8" s="209"/>
      <c r="C8" s="209"/>
      <c r="D8" s="209"/>
      <c r="E8" s="210"/>
      <c r="F8" s="211"/>
      <c r="G8" s="212">
        <v>9</v>
      </c>
      <c r="H8" s="213">
        <v>9</v>
      </c>
      <c r="I8" s="225"/>
      <c r="J8" s="226"/>
      <c r="K8" s="227">
        <f t="shared" ref="K8:K17" si="0">SUM(J8-I8)</f>
        <v>0</v>
      </c>
      <c r="L8" s="228"/>
      <c r="M8" s="229"/>
      <c r="N8" s="227">
        <f t="shared" ref="N8:N17" si="1">SUM(M8-L8)</f>
        <v>0</v>
      </c>
      <c r="O8" s="225"/>
      <c r="P8" s="226"/>
      <c r="Q8" s="227">
        <f t="shared" ref="Q8:Q17" si="2">SUM(P8-O8)</f>
        <v>0</v>
      </c>
      <c r="R8" s="228"/>
      <c r="S8" s="229"/>
      <c r="T8" s="227">
        <f t="shared" ref="T8:T17" si="3">SUM(S8-R8)</f>
        <v>0</v>
      </c>
    </row>
    <row r="9" ht="15.75" customHeight="1" spans="1:20">
      <c r="A9" s="208" t="s">
        <v>21</v>
      </c>
      <c r="B9" s="209"/>
      <c r="C9" s="209"/>
      <c r="D9" s="209"/>
      <c r="E9" s="210"/>
      <c r="F9" s="211"/>
      <c r="G9" s="212">
        <v>47</v>
      </c>
      <c r="H9" s="213">
        <v>46</v>
      </c>
      <c r="I9" s="225"/>
      <c r="J9" s="226"/>
      <c r="K9" s="227">
        <f t="shared" si="0"/>
        <v>0</v>
      </c>
      <c r="L9" s="228"/>
      <c r="M9" s="229"/>
      <c r="N9" s="227">
        <f t="shared" si="1"/>
        <v>0</v>
      </c>
      <c r="O9" s="225"/>
      <c r="P9" s="226"/>
      <c r="Q9" s="227">
        <f t="shared" si="2"/>
        <v>0</v>
      </c>
      <c r="R9" s="228"/>
      <c r="S9" s="229"/>
      <c r="T9" s="227">
        <f t="shared" si="3"/>
        <v>0</v>
      </c>
    </row>
    <row r="10" ht="15.75" customHeight="1" spans="1:20">
      <c r="A10" s="208" t="s">
        <v>22</v>
      </c>
      <c r="B10" s="209"/>
      <c r="C10" s="209"/>
      <c r="D10" s="209"/>
      <c r="E10" s="210"/>
      <c r="F10" s="211"/>
      <c r="G10" s="212">
        <v>32</v>
      </c>
      <c r="H10" s="213">
        <v>32</v>
      </c>
      <c r="I10" s="225"/>
      <c r="J10" s="226"/>
      <c r="K10" s="227">
        <f t="shared" si="0"/>
        <v>0</v>
      </c>
      <c r="L10" s="228"/>
      <c r="M10" s="229"/>
      <c r="N10" s="227">
        <f t="shared" si="1"/>
        <v>0</v>
      </c>
      <c r="O10" s="225"/>
      <c r="P10" s="226"/>
      <c r="Q10" s="227">
        <f t="shared" si="2"/>
        <v>0</v>
      </c>
      <c r="R10" s="228"/>
      <c r="S10" s="229"/>
      <c r="T10" s="227">
        <f t="shared" si="3"/>
        <v>0</v>
      </c>
    </row>
    <row r="11" ht="15.75" customHeight="1" spans="1:20">
      <c r="A11" s="208" t="s">
        <v>23</v>
      </c>
      <c r="B11" s="209"/>
      <c r="C11" s="209"/>
      <c r="D11" s="209"/>
      <c r="E11" s="210"/>
      <c r="F11" s="211"/>
      <c r="G11" s="212">
        <v>28</v>
      </c>
      <c r="H11" s="213">
        <v>27.5</v>
      </c>
      <c r="I11" s="225"/>
      <c r="J11" s="226"/>
      <c r="K11" s="227">
        <f t="shared" si="0"/>
        <v>0</v>
      </c>
      <c r="L11" s="230"/>
      <c r="M11" s="229"/>
      <c r="N11" s="227">
        <f t="shared" si="1"/>
        <v>0</v>
      </c>
      <c r="O11" s="225"/>
      <c r="P11" s="226"/>
      <c r="Q11" s="227">
        <f t="shared" si="2"/>
        <v>0</v>
      </c>
      <c r="R11" s="230"/>
      <c r="S11" s="229"/>
      <c r="T11" s="227">
        <f t="shared" si="3"/>
        <v>0</v>
      </c>
    </row>
    <row r="12" ht="15.75" customHeight="1" spans="1:20">
      <c r="A12" s="208" t="s">
        <v>24</v>
      </c>
      <c r="B12" s="209"/>
      <c r="C12" s="209"/>
      <c r="D12" s="209"/>
      <c r="E12" s="210"/>
      <c r="F12" s="211"/>
      <c r="G12" s="212">
        <v>50</v>
      </c>
      <c r="H12" s="213">
        <v>45</v>
      </c>
      <c r="I12" s="225"/>
      <c r="J12" s="226"/>
      <c r="K12" s="227">
        <f t="shared" si="0"/>
        <v>0</v>
      </c>
      <c r="L12" s="230"/>
      <c r="M12" s="229"/>
      <c r="N12" s="227">
        <f t="shared" si="1"/>
        <v>0</v>
      </c>
      <c r="O12" s="225"/>
      <c r="P12" s="226"/>
      <c r="Q12" s="227">
        <f t="shared" si="2"/>
        <v>0</v>
      </c>
      <c r="R12" s="230"/>
      <c r="S12" s="229"/>
      <c r="T12" s="227">
        <f t="shared" si="3"/>
        <v>0</v>
      </c>
    </row>
    <row r="13" ht="15.75" customHeight="1" spans="1:20">
      <c r="A13" s="208" t="s">
        <v>25</v>
      </c>
      <c r="B13" s="209"/>
      <c r="C13" s="209"/>
      <c r="D13" s="209"/>
      <c r="E13" s="210"/>
      <c r="F13" s="211"/>
      <c r="G13" s="212">
        <v>104</v>
      </c>
      <c r="H13" s="213">
        <v>95</v>
      </c>
      <c r="I13" s="225"/>
      <c r="J13" s="226"/>
      <c r="K13" s="227">
        <f t="shared" si="0"/>
        <v>0</v>
      </c>
      <c r="L13" s="230"/>
      <c r="M13" s="229"/>
      <c r="N13" s="227">
        <f t="shared" si="1"/>
        <v>0</v>
      </c>
      <c r="O13" s="225"/>
      <c r="P13" s="226"/>
      <c r="Q13" s="227">
        <f t="shared" si="2"/>
        <v>0</v>
      </c>
      <c r="R13" s="230"/>
      <c r="S13" s="229"/>
      <c r="T13" s="227">
        <f t="shared" si="3"/>
        <v>0</v>
      </c>
    </row>
    <row r="14" ht="15.75" customHeight="1" spans="1:20">
      <c r="A14" s="208" t="s">
        <v>26</v>
      </c>
      <c r="B14" s="209"/>
      <c r="C14" s="209"/>
      <c r="D14" s="209"/>
      <c r="E14" s="210"/>
      <c r="F14" s="211"/>
      <c r="G14" s="212">
        <v>88</v>
      </c>
      <c r="H14" s="213">
        <v>80</v>
      </c>
      <c r="I14" s="225"/>
      <c r="J14" s="226"/>
      <c r="K14" s="227">
        <f t="shared" si="0"/>
        <v>0</v>
      </c>
      <c r="L14" s="230"/>
      <c r="M14" s="229"/>
      <c r="N14" s="227">
        <f t="shared" si="1"/>
        <v>0</v>
      </c>
      <c r="O14" s="225"/>
      <c r="P14" s="226"/>
      <c r="Q14" s="227">
        <f t="shared" si="2"/>
        <v>0</v>
      </c>
      <c r="R14" s="230"/>
      <c r="S14" s="229"/>
      <c r="T14" s="227">
        <f t="shared" si="3"/>
        <v>0</v>
      </c>
    </row>
    <row r="15" ht="15.75" customHeight="1" spans="1:20">
      <c r="A15" s="208" t="s">
        <v>27</v>
      </c>
      <c r="B15" s="209"/>
      <c r="C15" s="209"/>
      <c r="D15" s="209"/>
      <c r="E15" s="210"/>
      <c r="F15" s="211"/>
      <c r="G15" s="212">
        <v>31</v>
      </c>
      <c r="H15" s="213">
        <v>31</v>
      </c>
      <c r="I15" s="225"/>
      <c r="J15" s="226"/>
      <c r="K15" s="227">
        <f t="shared" si="0"/>
        <v>0</v>
      </c>
      <c r="L15" s="230"/>
      <c r="M15" s="229"/>
      <c r="N15" s="227">
        <f t="shared" si="1"/>
        <v>0</v>
      </c>
      <c r="O15" s="225"/>
      <c r="P15" s="226"/>
      <c r="Q15" s="227">
        <f t="shared" si="2"/>
        <v>0</v>
      </c>
      <c r="R15" s="230"/>
      <c r="S15" s="229"/>
      <c r="T15" s="227">
        <f t="shared" si="3"/>
        <v>0</v>
      </c>
    </row>
    <row r="16" ht="15.75" customHeight="1" spans="1:20">
      <c r="A16" s="208" t="s">
        <v>28</v>
      </c>
      <c r="B16" s="209"/>
      <c r="C16" s="209"/>
      <c r="D16" s="209"/>
      <c r="E16" s="210"/>
      <c r="F16" s="211"/>
      <c r="G16" s="212">
        <v>2</v>
      </c>
      <c r="H16" s="213">
        <v>2</v>
      </c>
      <c r="I16" s="225"/>
      <c r="J16" s="226"/>
      <c r="K16" s="227">
        <f t="shared" si="0"/>
        <v>0</v>
      </c>
      <c r="L16" s="230"/>
      <c r="M16" s="229"/>
      <c r="N16" s="227">
        <f t="shared" si="1"/>
        <v>0</v>
      </c>
      <c r="O16" s="225"/>
      <c r="P16" s="226"/>
      <c r="Q16" s="227">
        <f t="shared" si="2"/>
        <v>0</v>
      </c>
      <c r="R16" s="230"/>
      <c r="S16" s="229"/>
      <c r="T16" s="227">
        <f t="shared" si="3"/>
        <v>0</v>
      </c>
    </row>
    <row r="17" ht="15.75" customHeight="1" spans="1:20">
      <c r="A17" s="208" t="s">
        <v>29</v>
      </c>
      <c r="B17" s="209"/>
      <c r="C17" s="209"/>
      <c r="D17" s="209"/>
      <c r="E17" s="210"/>
      <c r="F17" s="211"/>
      <c r="G17" s="212">
        <v>11</v>
      </c>
      <c r="H17" s="213">
        <v>11</v>
      </c>
      <c r="I17" s="225"/>
      <c r="J17" s="226"/>
      <c r="K17" s="227">
        <f t="shared" si="0"/>
        <v>0</v>
      </c>
      <c r="L17" s="230"/>
      <c r="M17" s="229"/>
      <c r="N17" s="227">
        <f t="shared" si="1"/>
        <v>0</v>
      </c>
      <c r="O17" s="225"/>
      <c r="P17" s="226"/>
      <c r="Q17" s="227">
        <f t="shared" si="2"/>
        <v>0</v>
      </c>
      <c r="R17" s="230"/>
      <c r="S17" s="229"/>
      <c r="T17" s="227">
        <f t="shared" si="3"/>
        <v>0</v>
      </c>
    </row>
    <row r="18" ht="15.75" customHeight="1" spans="1:20">
      <c r="A18" s="214" t="s">
        <v>30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33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</sheetData>
  <mergeCells count="30">
    <mergeCell ref="A1:T1"/>
    <mergeCell ref="C2:D2"/>
    <mergeCell ref="C3:D3"/>
    <mergeCell ref="C4:D4"/>
    <mergeCell ref="I5:K5"/>
    <mergeCell ref="L5:N5"/>
    <mergeCell ref="O5:Q5"/>
    <mergeCell ref="R5:T5"/>
    <mergeCell ref="A8:E8"/>
    <mergeCell ref="A9:E9"/>
    <mergeCell ref="A10:E10"/>
    <mergeCell ref="A11:E11"/>
    <mergeCell ref="A18:T18"/>
    <mergeCell ref="F5:F7"/>
    <mergeCell ref="G5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A5:E7"/>
    <mergeCell ref="H2:T4"/>
  </mergeCells>
  <conditionalFormatting sqref="K8:K17 N8:N17 Q8:Q17 T8:T17">
    <cfRule type="notContainsBlanks" dxfId="0" priority="1">
      <formula>LEN(TRIM(K8))&gt;0</formula>
    </cfRule>
  </conditionalFormatting>
  <printOptions horizontalCentered="1" gridLines="1"/>
  <pageMargins left="0.25" right="0.25" top="0.75" bottom="0.75" header="0" footer="0"/>
  <pageSetup paperSize="1" pageOrder="overThenDown" orientation="landscape" cellComments="atEnd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03"/>
  <sheetViews>
    <sheetView tabSelected="1" view="pageBreakPreview" zoomScaleNormal="100" workbookViewId="0">
      <selection activeCell="M14" sqref="M14"/>
    </sheetView>
  </sheetViews>
  <sheetFormatPr defaultColWidth="10" defaultRowHeight="15" customHeight="1"/>
  <cols>
    <col min="1" max="1" width="3.66666666666667" style="114" customWidth="1"/>
    <col min="2" max="2" width="14.5555555555556" style="114" customWidth="1"/>
    <col min="3" max="3" width="22.3333333333333" style="114" customWidth="1"/>
    <col min="4" max="4" width="16.1111111111111" style="114" customWidth="1"/>
    <col min="5" max="5" width="22.1111111111111" style="114" customWidth="1"/>
    <col min="6" max="6" width="8" style="114" customWidth="1"/>
    <col min="7" max="7" width="7.77777777777778" style="114" hidden="1" customWidth="1"/>
    <col min="8" max="13" width="7.77777777777778" style="114" customWidth="1"/>
    <col min="14" max="14" width="5" style="114" customWidth="1"/>
    <col min="15" max="17" width="7.66666666666667" style="114" customWidth="1"/>
    <col min="18" max="18" width="4.88888888888889" style="114" customWidth="1"/>
    <col min="19" max="19" width="7.66666666666667" style="114" customWidth="1"/>
    <col min="20" max="21" width="7.55555555555556" style="114" customWidth="1"/>
    <col min="22" max="22" width="5.88888888888889" style="114" customWidth="1"/>
    <col min="23" max="23" width="9" style="114" customWidth="1"/>
    <col min="24" max="24" width="25.4444444444444" style="114" customWidth="1"/>
    <col min="25" max="26" width="10.6666666666667" style="114" customWidth="1"/>
    <col min="27" max="16384" width="10" style="114"/>
  </cols>
  <sheetData>
    <row r="1" s="114" customFormat="1" ht="30" customHeight="1" spans="1:13">
      <c r="A1" s="115" t="s">
        <v>31</v>
      </c>
      <c r="B1" s="116"/>
      <c r="C1" s="116"/>
      <c r="D1" s="116"/>
      <c r="E1" s="116"/>
      <c r="F1" s="116"/>
      <c r="G1" s="117"/>
      <c r="H1" s="118"/>
      <c r="I1" s="162"/>
      <c r="J1" s="162"/>
      <c r="K1" s="162"/>
      <c r="L1" s="162"/>
      <c r="M1" s="163"/>
    </row>
    <row r="2" s="114" customFormat="1" ht="16.15" customHeight="1" spans="1:13">
      <c r="A2" s="119" t="s">
        <v>0</v>
      </c>
      <c r="B2" s="120"/>
      <c r="C2" s="121" t="s">
        <v>32</v>
      </c>
      <c r="D2" s="122" t="s">
        <v>33</v>
      </c>
      <c r="E2" s="123" t="s">
        <v>34</v>
      </c>
      <c r="F2" s="124"/>
      <c r="G2" s="125"/>
      <c r="H2" s="126"/>
      <c r="I2" s="126"/>
      <c r="J2" s="126"/>
      <c r="K2" s="126"/>
      <c r="L2" s="126"/>
      <c r="M2" s="164"/>
    </row>
    <row r="3" s="114" customFormat="1" ht="16.15" customHeight="1" spans="1:13">
      <c r="A3" s="127" t="s">
        <v>35</v>
      </c>
      <c r="B3" s="128"/>
      <c r="C3" s="129">
        <v>45271</v>
      </c>
      <c r="D3" s="130" t="s">
        <v>36</v>
      </c>
      <c r="E3" s="131"/>
      <c r="F3" s="132"/>
      <c r="G3" s="125"/>
      <c r="H3" s="133"/>
      <c r="I3" s="133"/>
      <c r="J3" s="133"/>
      <c r="K3" s="133"/>
      <c r="L3" s="133"/>
      <c r="M3" s="165"/>
    </row>
    <row r="4" s="114" customFormat="1" ht="16.15" customHeight="1" spans="1:13">
      <c r="A4" s="127" t="s">
        <v>3</v>
      </c>
      <c r="B4" s="128"/>
      <c r="C4" s="129"/>
      <c r="D4" s="130" t="s">
        <v>1</v>
      </c>
      <c r="E4" s="131" t="s">
        <v>2</v>
      </c>
      <c r="F4" s="132"/>
      <c r="G4" s="125"/>
      <c r="H4" s="133"/>
      <c r="I4" s="133"/>
      <c r="J4" s="133"/>
      <c r="K4" s="133"/>
      <c r="L4" s="133"/>
      <c r="M4" s="165"/>
    </row>
    <row r="5" s="114" customFormat="1" ht="16.15" customHeight="1" spans="1:13">
      <c r="A5" s="127" t="s">
        <v>6</v>
      </c>
      <c r="B5" s="128"/>
      <c r="C5" s="129"/>
      <c r="D5" s="130" t="s">
        <v>4</v>
      </c>
      <c r="E5" s="131" t="s">
        <v>5</v>
      </c>
      <c r="F5" s="132"/>
      <c r="G5" s="134"/>
      <c r="H5" s="135"/>
      <c r="I5" s="135"/>
      <c r="J5" s="135"/>
      <c r="K5" s="135"/>
      <c r="L5" s="135"/>
      <c r="M5" s="166"/>
    </row>
    <row r="6" s="114" customFormat="1" ht="16.15" customHeight="1" spans="1:13">
      <c r="A6" s="127" t="s">
        <v>37</v>
      </c>
      <c r="B6" s="128"/>
      <c r="C6" s="129" t="s">
        <v>38</v>
      </c>
      <c r="D6" s="130" t="s">
        <v>7</v>
      </c>
      <c r="E6" s="131" t="s">
        <v>8</v>
      </c>
      <c r="F6" s="132"/>
      <c r="G6" s="136"/>
      <c r="H6" s="137"/>
      <c r="I6" s="137"/>
      <c r="J6" s="137"/>
      <c r="K6" s="137"/>
      <c r="L6" s="137"/>
      <c r="M6" s="167"/>
    </row>
    <row r="7" s="114" customFormat="1" ht="16.15" customHeight="1" spans="1:13">
      <c r="A7" s="138"/>
      <c r="B7" s="139" t="s">
        <v>39</v>
      </c>
      <c r="C7" s="140"/>
      <c r="D7" s="140"/>
      <c r="E7" s="141"/>
      <c r="F7" s="142" t="s">
        <v>10</v>
      </c>
      <c r="G7" s="143" t="s">
        <v>40</v>
      </c>
      <c r="H7" s="144" t="s">
        <v>41</v>
      </c>
      <c r="I7" s="168" t="s">
        <v>42</v>
      </c>
      <c r="J7" s="169" t="s">
        <v>43</v>
      </c>
      <c r="K7" s="144" t="s">
        <v>44</v>
      </c>
      <c r="L7" s="144" t="s">
        <v>45</v>
      </c>
      <c r="M7" s="170" t="s">
        <v>46</v>
      </c>
    </row>
    <row r="8" s="114" customFormat="1" customHeight="1" spans="1:13">
      <c r="A8" s="145"/>
      <c r="B8" s="146"/>
      <c r="C8" s="147"/>
      <c r="D8" s="147"/>
      <c r="E8" s="141"/>
      <c r="F8" s="148"/>
      <c r="G8" s="149"/>
      <c r="H8" s="148"/>
      <c r="I8" s="148"/>
      <c r="J8" s="148"/>
      <c r="K8" s="148"/>
      <c r="L8" s="148"/>
      <c r="M8" s="171"/>
    </row>
    <row r="9" s="114" customFormat="1" ht="30" customHeight="1" spans="1:13">
      <c r="A9" s="150"/>
      <c r="B9" s="151" t="s">
        <v>20</v>
      </c>
      <c r="C9" s="152"/>
      <c r="D9" s="152"/>
      <c r="E9" s="153" t="s">
        <v>47</v>
      </c>
      <c r="F9" s="154">
        <v>44930</v>
      </c>
      <c r="G9" s="155">
        <f>SUM(H9-1/4)</f>
        <v>8.5</v>
      </c>
      <c r="H9" s="172">
        <f>SUM(I9-1/4)</f>
        <v>8.75</v>
      </c>
      <c r="I9" s="174">
        <v>9</v>
      </c>
      <c r="J9" s="175">
        <f t="shared" ref="J9:M9" si="0">SUM(I9+0.25)</f>
        <v>9.25</v>
      </c>
      <c r="K9" s="175">
        <f t="shared" si="0"/>
        <v>9.5</v>
      </c>
      <c r="L9" s="175">
        <f t="shared" si="0"/>
        <v>9.75</v>
      </c>
      <c r="M9" s="175">
        <f t="shared" si="0"/>
        <v>10</v>
      </c>
    </row>
    <row r="10" s="114" customFormat="1" ht="30" customHeight="1" spans="1:13">
      <c r="A10" s="150"/>
      <c r="B10" s="151" t="s">
        <v>21</v>
      </c>
      <c r="C10" s="152"/>
      <c r="D10" s="152"/>
      <c r="E10" s="153" t="s">
        <v>48</v>
      </c>
      <c r="F10" s="157">
        <v>44928</v>
      </c>
      <c r="G10" s="158">
        <f>SUM(H10-0.25)</f>
        <v>45.5</v>
      </c>
      <c r="H10" s="172">
        <f>SUM(I10-1/4)</f>
        <v>45.75</v>
      </c>
      <c r="I10" s="176">
        <v>46</v>
      </c>
      <c r="J10" s="175">
        <f>SUM(I10+0.25)</f>
        <v>46.25</v>
      </c>
      <c r="K10" s="175">
        <f>SUM(J10+0.25)</f>
        <v>46.5</v>
      </c>
      <c r="L10" s="175">
        <f>SUM(K10+0)</f>
        <v>46.5</v>
      </c>
      <c r="M10" s="175">
        <f>SUM(L10+0)</f>
        <v>46.5</v>
      </c>
    </row>
    <row r="11" s="114" customFormat="1" ht="30" customHeight="1" spans="1:13">
      <c r="A11" s="150"/>
      <c r="B11" s="151" t="s">
        <v>22</v>
      </c>
      <c r="C11" s="152"/>
      <c r="D11" s="152"/>
      <c r="E11" s="153" t="s">
        <v>49</v>
      </c>
      <c r="F11" s="157">
        <v>44928</v>
      </c>
      <c r="G11" s="159">
        <f t="shared" ref="G11:G15" si="1">SUM(H11-1)</f>
        <v>29</v>
      </c>
      <c r="H11" s="173">
        <f t="shared" ref="H11:H15" si="2">SUM(I11-2)</f>
        <v>30</v>
      </c>
      <c r="I11" s="176">
        <v>32</v>
      </c>
      <c r="J11" s="173">
        <f t="shared" ref="J11:M11" si="3">SUM(I11+2)</f>
        <v>34</v>
      </c>
      <c r="K11" s="173">
        <f t="shared" ref="K11:K15" si="4">SUM(J11+2.5)</f>
        <v>36.5</v>
      </c>
      <c r="L11" s="173">
        <f t="shared" si="3"/>
        <v>38.5</v>
      </c>
      <c r="M11" s="173">
        <f t="shared" si="3"/>
        <v>40.5</v>
      </c>
    </row>
    <row r="12" s="114" customFormat="1" ht="30" customHeight="1" spans="1:13">
      <c r="A12" s="150"/>
      <c r="B12" s="151" t="s">
        <v>23</v>
      </c>
      <c r="C12" s="152"/>
      <c r="D12" s="152"/>
      <c r="E12" s="153" t="s">
        <v>50</v>
      </c>
      <c r="F12" s="157">
        <v>44928</v>
      </c>
      <c r="G12" s="159">
        <f t="shared" si="1"/>
        <v>24.5</v>
      </c>
      <c r="H12" s="173">
        <f t="shared" si="2"/>
        <v>25.5</v>
      </c>
      <c r="I12" s="176">
        <v>27.5</v>
      </c>
      <c r="J12" s="173">
        <f t="shared" ref="J12:M12" si="5">SUM(I12+2)</f>
        <v>29.5</v>
      </c>
      <c r="K12" s="173">
        <f t="shared" si="4"/>
        <v>32</v>
      </c>
      <c r="L12" s="173">
        <f t="shared" si="5"/>
        <v>34</v>
      </c>
      <c r="M12" s="173">
        <f t="shared" si="5"/>
        <v>36</v>
      </c>
    </row>
    <row r="13" s="114" customFormat="1" ht="30" customHeight="1" spans="1:13">
      <c r="A13" s="150"/>
      <c r="B13" s="151" t="s">
        <v>24</v>
      </c>
      <c r="C13" s="152"/>
      <c r="D13" s="152"/>
      <c r="E13" s="153" t="s">
        <v>51</v>
      </c>
      <c r="F13" s="157">
        <v>44928</v>
      </c>
      <c r="G13" s="159">
        <f t="shared" si="1"/>
        <v>40</v>
      </c>
      <c r="H13" s="173">
        <f t="shared" si="2"/>
        <v>41</v>
      </c>
      <c r="I13" s="176">
        <v>43</v>
      </c>
      <c r="J13" s="173">
        <f t="shared" ref="J13:M13" si="6">SUM(I13+2)</f>
        <v>45</v>
      </c>
      <c r="K13" s="173">
        <f t="shared" si="4"/>
        <v>47.5</v>
      </c>
      <c r="L13" s="173">
        <f t="shared" si="6"/>
        <v>49.5</v>
      </c>
      <c r="M13" s="173">
        <f t="shared" si="6"/>
        <v>51.5</v>
      </c>
    </row>
    <row r="14" s="114" customFormat="1" ht="30" customHeight="1" spans="1:13">
      <c r="A14" s="150"/>
      <c r="B14" s="151" t="s">
        <v>52</v>
      </c>
      <c r="C14" s="152"/>
      <c r="D14" s="152"/>
      <c r="E14" s="153" t="s">
        <v>53</v>
      </c>
      <c r="F14" s="157">
        <v>44928</v>
      </c>
      <c r="G14" s="159">
        <f t="shared" si="1"/>
        <v>92</v>
      </c>
      <c r="H14" s="173">
        <f t="shared" si="2"/>
        <v>93</v>
      </c>
      <c r="I14" s="176">
        <v>95</v>
      </c>
      <c r="J14" s="173">
        <f t="shared" ref="J14:M14" si="7">SUM(I14+2)</f>
        <v>97</v>
      </c>
      <c r="K14" s="173">
        <f t="shared" si="4"/>
        <v>99.5</v>
      </c>
      <c r="L14" s="173">
        <f t="shared" si="7"/>
        <v>101.5</v>
      </c>
      <c r="M14" s="173">
        <f t="shared" si="7"/>
        <v>103.5</v>
      </c>
    </row>
    <row r="15" s="114" customFormat="1" ht="30" customHeight="1" spans="1:13">
      <c r="A15" s="150"/>
      <c r="B15" s="151" t="s">
        <v>54</v>
      </c>
      <c r="C15" s="152"/>
      <c r="D15" s="152"/>
      <c r="E15" s="153" t="s">
        <v>55</v>
      </c>
      <c r="F15" s="157">
        <v>44928</v>
      </c>
      <c r="G15" s="159">
        <f t="shared" si="1"/>
        <v>77</v>
      </c>
      <c r="H15" s="173">
        <f t="shared" si="2"/>
        <v>78</v>
      </c>
      <c r="I15" s="176">
        <v>80</v>
      </c>
      <c r="J15" s="173">
        <f t="shared" ref="J15:M15" si="8">SUM(I15+2)</f>
        <v>82</v>
      </c>
      <c r="K15" s="173">
        <f t="shared" si="4"/>
        <v>84.5</v>
      </c>
      <c r="L15" s="173">
        <f t="shared" si="8"/>
        <v>86.5</v>
      </c>
      <c r="M15" s="173">
        <f t="shared" si="8"/>
        <v>88.5</v>
      </c>
    </row>
    <row r="16" s="114" customFormat="1" ht="30" customHeight="1" spans="1:13">
      <c r="A16" s="150"/>
      <c r="B16" s="151" t="s">
        <v>27</v>
      </c>
      <c r="C16" s="152"/>
      <c r="D16" s="152"/>
      <c r="E16" s="153" t="s">
        <v>56</v>
      </c>
      <c r="F16" s="160">
        <v>0.25</v>
      </c>
      <c r="G16" s="158">
        <f>SUM(H16-0.25)</f>
        <v>30.5</v>
      </c>
      <c r="H16" s="172">
        <f>SUM(I16-1/4)</f>
        <v>30.75</v>
      </c>
      <c r="I16" s="176">
        <v>31</v>
      </c>
      <c r="J16" s="175">
        <f>SUM(I16+0.25)</f>
        <v>31.25</v>
      </c>
      <c r="K16" s="175">
        <f>SUM(J16+0.25)</f>
        <v>31.5</v>
      </c>
      <c r="L16" s="175">
        <f>SUM(K16+0)</f>
        <v>31.5</v>
      </c>
      <c r="M16" s="175">
        <f>SUM(L16+0)</f>
        <v>31.5</v>
      </c>
    </row>
    <row r="17" s="114" customFormat="1" ht="30" customHeight="1" spans="1:13">
      <c r="A17" s="150"/>
      <c r="B17" s="151" t="s">
        <v>57</v>
      </c>
      <c r="C17" s="152"/>
      <c r="D17" s="152"/>
      <c r="E17" s="153" t="s">
        <v>58</v>
      </c>
      <c r="F17" s="161">
        <v>0.125</v>
      </c>
      <c r="G17" s="159"/>
      <c r="H17" s="172">
        <f>SUM(I17-1/4)</f>
        <v>17.75</v>
      </c>
      <c r="I17" s="176">
        <v>18</v>
      </c>
      <c r="J17" s="175">
        <f t="shared" ref="J17:M17" si="9">SUM(I17+0.25)</f>
        <v>18.25</v>
      </c>
      <c r="K17" s="175">
        <f t="shared" si="9"/>
        <v>18.5</v>
      </c>
      <c r="L17" s="175">
        <f t="shared" si="9"/>
        <v>18.75</v>
      </c>
      <c r="M17" s="175">
        <f t="shared" si="9"/>
        <v>19</v>
      </c>
    </row>
    <row r="18" s="114" customFormat="1" ht="30" customHeight="1" spans="1:13">
      <c r="A18" s="150"/>
      <c r="B18" s="151" t="s">
        <v>28</v>
      </c>
      <c r="C18" s="152"/>
      <c r="D18" s="152"/>
      <c r="E18" s="153" t="s">
        <v>59</v>
      </c>
      <c r="F18" s="154">
        <v>44930</v>
      </c>
      <c r="G18" s="159">
        <f>H18</f>
        <v>2</v>
      </c>
      <c r="H18" s="173">
        <f>I18</f>
        <v>2</v>
      </c>
      <c r="I18" s="176">
        <v>2</v>
      </c>
      <c r="J18" s="173">
        <f t="shared" ref="J18:M18" si="10">I18</f>
        <v>2</v>
      </c>
      <c r="K18" s="173">
        <f t="shared" si="10"/>
        <v>2</v>
      </c>
      <c r="L18" s="173">
        <f t="shared" si="10"/>
        <v>2</v>
      </c>
      <c r="M18" s="173">
        <f t="shared" si="10"/>
        <v>2</v>
      </c>
    </row>
    <row r="19" s="114" customFormat="1" ht="30" customHeight="1" spans="1:13">
      <c r="A19" s="150"/>
      <c r="B19" s="151" t="s">
        <v>29</v>
      </c>
      <c r="C19" s="152"/>
      <c r="D19" s="152"/>
      <c r="E19" s="153" t="s">
        <v>60</v>
      </c>
      <c r="F19" s="160">
        <v>0.25</v>
      </c>
      <c r="G19" s="159">
        <f>SUM(H19+0)</f>
        <v>11</v>
      </c>
      <c r="H19" s="173">
        <f>SUM(I19+0)</f>
        <v>11</v>
      </c>
      <c r="I19" s="176">
        <v>11</v>
      </c>
      <c r="J19" s="177">
        <f>SUM(I19+0.5)</f>
        <v>11.5</v>
      </c>
      <c r="K19" s="177">
        <f>SUM(J19+0)</f>
        <v>11.5</v>
      </c>
      <c r="L19" s="177">
        <f>SUM(K19+0.5)</f>
        <v>12</v>
      </c>
      <c r="M19" s="177">
        <f>SUM(L19+0)</f>
        <v>12</v>
      </c>
    </row>
    <row r="20" s="114" customFormat="1" ht="16.15" customHeight="1"/>
    <row r="21" s="114" customFormat="1" ht="16.15" customHeight="1"/>
    <row r="22" s="114" customFormat="1" ht="16.15" customHeight="1"/>
    <row r="23" s="114" customFormat="1" ht="16.15" customHeight="1"/>
    <row r="24" s="114" customFormat="1" ht="16.15" customHeight="1"/>
    <row r="25" s="114" customFormat="1" ht="16.15" customHeight="1"/>
    <row r="26" s="114" customFormat="1" ht="16.15" customHeight="1"/>
    <row r="27" s="114" customFormat="1" ht="16.15" customHeight="1"/>
    <row r="28" s="114" customFormat="1" ht="16.15" customHeight="1"/>
    <row r="29" s="114" customFormat="1" ht="16.15" customHeight="1"/>
    <row r="30" s="114" customFormat="1" ht="16.15" customHeight="1"/>
    <row r="31" s="114" customFormat="1" ht="16.15" customHeight="1"/>
    <row r="32" s="114" customFormat="1" ht="16.15" customHeight="1"/>
    <row r="33" s="114" customFormat="1" ht="16.15" customHeight="1"/>
    <row r="34" s="114" customFormat="1" ht="16.15" customHeight="1"/>
    <row r="35" s="114" customFormat="1" ht="16.15" customHeight="1"/>
    <row r="36" s="114" customFormat="1" ht="16.15" customHeight="1"/>
    <row r="37" s="114" customFormat="1" ht="16.15" customHeight="1"/>
    <row r="38" s="114" customFormat="1" ht="16.15" customHeight="1"/>
    <row r="39" s="114" customFormat="1" ht="16.15" customHeight="1"/>
    <row r="40" s="114" customFormat="1" ht="16.15" customHeight="1"/>
    <row r="41" s="114" customFormat="1" ht="16.15" customHeight="1"/>
    <row r="42" s="114" customFormat="1" ht="16.15" customHeight="1"/>
    <row r="43" s="114" customFormat="1" ht="16.15" customHeight="1"/>
    <row r="44" s="114" customFormat="1" ht="16.15" customHeight="1"/>
    <row r="45" s="114" customFormat="1" ht="16.15" customHeight="1"/>
    <row r="46" s="114" customFormat="1" ht="16.15" customHeight="1"/>
    <row r="47" s="114" customFormat="1" ht="16.15" customHeight="1"/>
    <row r="48" s="114" customFormat="1" ht="16.15" customHeight="1"/>
    <row r="49" s="114" customFormat="1" ht="16.15" customHeight="1"/>
    <row r="50" s="114" customFormat="1" ht="16.15" customHeight="1"/>
    <row r="51" s="114" customFormat="1" ht="16.15" customHeight="1"/>
    <row r="52" s="114" customFormat="1" ht="16.15" customHeight="1"/>
    <row r="53" s="114" customFormat="1" ht="16.15" customHeight="1"/>
    <row r="54" s="114" customFormat="1" ht="16.15" customHeight="1"/>
    <row r="55" s="114" customFormat="1" ht="16.15" customHeight="1"/>
    <row r="56" s="114" customFormat="1" ht="16.15" customHeight="1"/>
    <row r="57" s="114" customFormat="1" ht="16.15" customHeight="1"/>
    <row r="58" s="114" customFormat="1" ht="16.15" customHeight="1"/>
    <row r="59" s="114" customFormat="1" ht="16.15" customHeight="1"/>
    <row r="60" s="114" customFormat="1" ht="16.15" customHeight="1"/>
    <row r="61" s="114" customFormat="1" ht="16.15" customHeight="1"/>
    <row r="62" s="114" customFormat="1" ht="16.15" customHeight="1"/>
    <row r="63" s="114" customFormat="1" ht="16.15" customHeight="1"/>
    <row r="64" s="114" customFormat="1" ht="16.15" customHeight="1"/>
    <row r="65" s="114" customFormat="1" ht="16.15" customHeight="1"/>
    <row r="66" s="114" customFormat="1" ht="16.15" customHeight="1"/>
    <row r="67" s="114" customFormat="1" ht="16.15" customHeight="1"/>
    <row r="68" s="114" customFormat="1" ht="16.15" customHeight="1"/>
    <row r="69" s="114" customFormat="1" ht="16.15" customHeight="1"/>
    <row r="70" s="114" customFormat="1" ht="16.15" customHeight="1"/>
    <row r="71" s="114" customFormat="1" ht="16.15" customHeight="1"/>
    <row r="72" s="114" customFormat="1" ht="16.15" customHeight="1"/>
    <row r="73" s="114" customFormat="1" ht="16.15" customHeight="1"/>
    <row r="74" s="114" customFormat="1" ht="16.15" customHeight="1"/>
    <row r="75" s="114" customFormat="1" ht="16.15" customHeight="1"/>
    <row r="76" s="114" customFormat="1" ht="16.15" customHeight="1"/>
    <row r="77" s="114" customFormat="1" ht="16.15" customHeight="1"/>
    <row r="78" s="114" customFormat="1" ht="16.15" customHeight="1"/>
    <row r="79" s="114" customFormat="1" ht="16.15" customHeight="1"/>
    <row r="80" s="114" customFormat="1" ht="16.15" customHeight="1"/>
    <row r="81" s="114" customFormat="1" ht="16.15" customHeight="1"/>
    <row r="82" s="114" customFormat="1" ht="16.15" customHeight="1"/>
    <row r="83" s="114" customFormat="1" ht="16.15" customHeight="1"/>
    <row r="84" s="114" customFormat="1" ht="16.15" customHeight="1"/>
    <row r="85" s="114" customFormat="1" ht="16.15" customHeight="1"/>
    <row r="86" s="114" customFormat="1" ht="16.15" customHeight="1"/>
    <row r="87" s="114" customFormat="1" ht="16.15" customHeight="1"/>
    <row r="88" s="114" customFormat="1" ht="16.15" customHeight="1"/>
    <row r="89" s="114" customFormat="1" ht="16.15" customHeight="1"/>
    <row r="90" s="114" customFormat="1" ht="16.15" customHeight="1"/>
    <row r="91" s="114" customFormat="1" ht="16.15" customHeight="1"/>
    <row r="92" s="114" customFormat="1" ht="16.15" customHeight="1"/>
    <row r="93" s="114" customFormat="1" ht="16.15" customHeight="1"/>
    <row r="94" s="114" customFormat="1" ht="16.15" customHeight="1"/>
    <row r="95" s="114" customFormat="1" ht="16.15" customHeight="1"/>
    <row r="96" s="114" customFormat="1" ht="16.15" customHeight="1"/>
    <row r="97" s="114" customFormat="1" ht="16.15" customHeight="1"/>
    <row r="98" s="114" customFormat="1" ht="16.15" customHeight="1"/>
    <row r="99" s="114" customFormat="1" ht="16.15" customHeight="1"/>
    <row r="100" s="114" customFormat="1" ht="16.15" customHeight="1"/>
    <row r="101" s="114" customFormat="1" ht="16.15" customHeight="1"/>
    <row r="102" s="114" customFormat="1" ht="16.15" customHeight="1"/>
    <row r="103" s="114" customFormat="1" ht="16.15" customHeight="1"/>
    <row r="104" s="114" customFormat="1" ht="16.15" customHeight="1"/>
    <row r="105" s="114" customFormat="1" ht="16.15" customHeight="1"/>
    <row r="106" s="114" customFormat="1" ht="16.15" customHeight="1"/>
    <row r="107" s="114" customFormat="1" ht="16.15" customHeight="1"/>
    <row r="108" s="114" customFormat="1" ht="16.15" customHeight="1"/>
    <row r="109" s="114" customFormat="1" ht="16.15" customHeight="1"/>
    <row r="110" s="114" customFormat="1" ht="16.15" customHeight="1"/>
    <row r="111" s="114" customFormat="1" ht="16.15" customHeight="1"/>
    <row r="112" s="114" customFormat="1" ht="16.15" customHeight="1"/>
    <row r="113" s="114" customFormat="1" ht="16.15" customHeight="1"/>
    <row r="114" s="114" customFormat="1" ht="16.15" customHeight="1"/>
    <row r="115" s="114" customFormat="1" ht="16.15" customHeight="1"/>
    <row r="116" s="114" customFormat="1" ht="16.15" customHeight="1"/>
    <row r="117" s="114" customFormat="1" ht="16.15" customHeight="1"/>
    <row r="118" s="114" customFormat="1" ht="16.15" customHeight="1"/>
    <row r="119" s="114" customFormat="1" ht="16.15" customHeight="1"/>
    <row r="120" s="114" customFormat="1" ht="16.15" customHeight="1"/>
    <row r="121" s="114" customFormat="1" ht="16.15" customHeight="1"/>
    <row r="122" s="114" customFormat="1" ht="16.15" customHeight="1"/>
    <row r="123" s="114" customFormat="1" ht="16.15" customHeight="1"/>
    <row r="124" s="114" customFormat="1" ht="16.15" customHeight="1"/>
    <row r="125" s="114" customFormat="1" ht="16.15" customHeight="1"/>
    <row r="126" s="114" customFormat="1" ht="16.15" customHeight="1"/>
    <row r="127" s="114" customFormat="1" ht="16.15" customHeight="1"/>
    <row r="128" s="114" customFormat="1" ht="16.15" customHeight="1"/>
    <row r="129" s="114" customFormat="1" ht="16.15" customHeight="1"/>
    <row r="130" s="114" customFormat="1" ht="16.15" customHeight="1"/>
    <row r="131" s="114" customFormat="1" ht="16.15" customHeight="1"/>
    <row r="132" s="114" customFormat="1" ht="16.15" customHeight="1"/>
    <row r="133" s="114" customFormat="1" ht="16.15" customHeight="1"/>
    <row r="134" s="114" customFormat="1" ht="16.15" customHeight="1"/>
    <row r="135" s="114" customFormat="1" ht="16.15" customHeight="1"/>
    <row r="136" s="114" customFormat="1" ht="16.15" customHeight="1"/>
    <row r="137" s="114" customFormat="1" ht="16.15" customHeight="1"/>
    <row r="138" s="114" customFormat="1" ht="16.15" customHeight="1"/>
    <row r="139" s="114" customFormat="1" ht="16.15" customHeight="1"/>
    <row r="140" s="114" customFormat="1" ht="16.15" customHeight="1"/>
    <row r="141" s="114" customFormat="1" ht="16.15" customHeight="1"/>
    <row r="142" s="114" customFormat="1" ht="16.15" customHeight="1"/>
    <row r="143" s="114" customFormat="1" ht="16.15" customHeight="1"/>
    <row r="144" s="114" customFormat="1" ht="16.15" customHeight="1"/>
    <row r="145" s="114" customFormat="1" ht="16.15" customHeight="1"/>
    <row r="146" s="114" customFormat="1" ht="16.15" customHeight="1"/>
    <row r="147" s="114" customFormat="1" ht="16.15" customHeight="1"/>
    <row r="148" s="114" customFormat="1" ht="16.15" customHeight="1"/>
    <row r="149" s="114" customFormat="1" ht="16.15" customHeight="1"/>
    <row r="150" s="114" customFormat="1" ht="16.15" customHeight="1"/>
    <row r="151" s="114" customFormat="1" ht="16.15" customHeight="1"/>
    <row r="152" s="114" customFormat="1" ht="16.15" customHeight="1"/>
    <row r="153" s="114" customFormat="1" ht="16.15" customHeight="1"/>
    <row r="154" s="114" customFormat="1" ht="16.15" customHeight="1"/>
    <row r="155" s="114" customFormat="1" ht="16.15" customHeight="1"/>
    <row r="156" s="114" customFormat="1" ht="16.15" customHeight="1"/>
    <row r="157" s="114" customFormat="1" ht="16.15" customHeight="1"/>
    <row r="158" s="114" customFormat="1" ht="16.15" customHeight="1"/>
    <row r="159" s="114" customFormat="1" ht="16.15" customHeight="1"/>
    <row r="160" s="114" customFormat="1" ht="16.15" customHeight="1"/>
    <row r="161" s="114" customFormat="1" ht="16.15" customHeight="1"/>
    <row r="162" s="114" customFormat="1" ht="16.15" customHeight="1"/>
    <row r="163" s="114" customFormat="1" ht="16.15" customHeight="1"/>
    <row r="164" s="114" customFormat="1" ht="16.15" customHeight="1"/>
    <row r="165" s="114" customFormat="1" ht="16.15" customHeight="1"/>
    <row r="166" s="114" customFormat="1" ht="16.15" customHeight="1"/>
    <row r="167" s="114" customFormat="1" ht="16.15" customHeight="1"/>
    <row r="168" s="114" customFormat="1" ht="16.15" customHeight="1"/>
    <row r="169" s="114" customFormat="1" ht="16.15" customHeight="1"/>
    <row r="170" s="114" customFormat="1" ht="16.15" customHeight="1"/>
    <row r="171" s="114" customFormat="1" ht="16.15" customHeight="1"/>
    <row r="172" s="114" customFormat="1" ht="16.15" customHeight="1"/>
    <row r="173" s="114" customFormat="1" ht="16.15" customHeight="1"/>
    <row r="174" s="114" customFormat="1" ht="16.15" customHeight="1"/>
    <row r="175" s="114" customFormat="1" ht="16.15" customHeight="1"/>
    <row r="176" s="114" customFormat="1" ht="16.15" customHeight="1"/>
    <row r="177" s="114" customFormat="1" ht="16.15" customHeight="1"/>
    <row r="178" s="114" customFormat="1" ht="16.15" customHeight="1"/>
    <row r="179" s="114" customFormat="1" ht="16.15" customHeight="1"/>
    <row r="180" s="114" customFormat="1" ht="16.15" customHeight="1"/>
    <row r="181" s="114" customFormat="1" ht="16.15" customHeight="1"/>
    <row r="182" s="114" customFormat="1" ht="16.15" customHeight="1"/>
    <row r="183" s="114" customFormat="1" ht="16.15" customHeight="1"/>
    <row r="184" s="114" customFormat="1" ht="16.15" customHeight="1"/>
    <row r="185" s="114" customFormat="1" ht="16.15" customHeight="1"/>
    <row r="186" s="114" customFormat="1" ht="16.15" customHeight="1"/>
    <row r="187" s="114" customFormat="1" ht="16.15" customHeight="1"/>
    <row r="188" s="114" customFormat="1" ht="16.15" customHeight="1"/>
    <row r="189" s="114" customFormat="1" ht="16.15" customHeight="1"/>
    <row r="190" s="114" customFormat="1" ht="16.15" customHeight="1"/>
    <row r="191" s="114" customFormat="1" ht="16.15" customHeight="1"/>
    <row r="192" s="114" customFormat="1" ht="16.15" customHeight="1"/>
    <row r="193" s="114" customFormat="1" ht="16.15" customHeight="1"/>
    <row r="194" s="114" customFormat="1" ht="16.15" customHeight="1"/>
    <row r="195" s="114" customFormat="1" ht="16.15" customHeight="1"/>
    <row r="196" s="114" customFormat="1" ht="16.15" customHeight="1"/>
    <row r="197" s="114" customFormat="1" ht="16.15" customHeight="1"/>
    <row r="198" s="114" customFormat="1" ht="16.15" customHeight="1"/>
    <row r="199" s="114" customFormat="1" ht="16.15" customHeight="1"/>
    <row r="200" s="114" customFormat="1" ht="16.15" customHeight="1"/>
    <row r="201" s="114" customFormat="1" ht="16.15" customHeight="1"/>
    <row r="202" s="114" customFormat="1" ht="16.15" customHeight="1"/>
    <row r="203" s="114" customFormat="1" ht="16.15" customHeight="1"/>
    <row r="204" s="114" customFormat="1" ht="16.15" customHeight="1"/>
    <row r="205" s="114" customFormat="1" ht="16.15" customHeight="1"/>
    <row r="206" s="114" customFormat="1" ht="16.15" customHeight="1"/>
    <row r="207" s="114" customFormat="1" ht="16.15" customHeight="1"/>
    <row r="208" s="114" customFormat="1" ht="16.15" customHeight="1"/>
    <row r="209" s="114" customFormat="1" ht="16.15" customHeight="1"/>
    <row r="210" s="114" customFormat="1" ht="16.15" customHeight="1"/>
    <row r="211" s="114" customFormat="1" ht="16.15" customHeight="1"/>
    <row r="212" s="114" customFormat="1" ht="16.15" customHeight="1"/>
    <row r="213" s="114" customFormat="1" ht="16.15" customHeight="1"/>
    <row r="214" s="114" customFormat="1" ht="16.15" customHeight="1"/>
    <row r="215" s="114" customFormat="1" ht="16.15" customHeight="1"/>
    <row r="216" s="114" customFormat="1" ht="16.15" customHeight="1"/>
    <row r="217" s="114" customFormat="1" ht="16.15" customHeight="1"/>
    <row r="218" s="114" customFormat="1" ht="16.15" customHeight="1"/>
    <row r="219" s="114" customFormat="1" ht="16.15" customHeight="1"/>
    <row r="220" s="114" customFormat="1" ht="16.15" customHeight="1"/>
    <row r="221" s="114" customFormat="1" ht="16.15" customHeight="1"/>
    <row r="222" s="114" customFormat="1" ht="16.15" customHeight="1"/>
    <row r="223" s="114" customFormat="1" ht="16.15" customHeight="1"/>
    <row r="224" s="114" customFormat="1" ht="16.15" customHeight="1"/>
    <row r="225" s="114" customFormat="1" ht="16.15" customHeight="1"/>
    <row r="226" s="114" customFormat="1" ht="16.15" customHeight="1"/>
    <row r="227" s="114" customFormat="1" ht="16.15" customHeight="1"/>
    <row r="228" s="114" customFormat="1" ht="16.15" customHeight="1"/>
    <row r="229" s="114" customFormat="1" ht="16.15" customHeight="1"/>
    <row r="230" s="114" customFormat="1" ht="16.15" customHeight="1"/>
    <row r="231" s="114" customFormat="1" ht="16.15" customHeight="1"/>
    <row r="232" s="114" customFormat="1" ht="16.15" customHeight="1"/>
    <row r="233" s="114" customFormat="1" ht="16.15" customHeight="1"/>
    <row r="234" s="114" customFormat="1" ht="16.15" customHeight="1"/>
    <row r="235" s="114" customFormat="1" ht="16.15" customHeight="1"/>
    <row r="236" s="114" customFormat="1" ht="16.15" customHeight="1"/>
    <row r="237" s="114" customFormat="1" ht="16.15" customHeight="1"/>
    <row r="238" s="114" customFormat="1" ht="16.15" customHeight="1"/>
    <row r="239" s="114" customFormat="1" ht="16.15" customHeight="1"/>
    <row r="240" s="114" customFormat="1" ht="16.15" customHeight="1"/>
    <row r="241" s="114" customFormat="1" ht="16.15" customHeight="1"/>
    <row r="242" s="114" customFormat="1" ht="16.15" customHeight="1"/>
    <row r="243" s="114" customFormat="1" ht="16.15" customHeight="1"/>
    <row r="244" s="114" customFormat="1" ht="16.15" customHeight="1"/>
    <row r="245" s="114" customFormat="1" ht="16.15" customHeight="1"/>
    <row r="246" s="114" customFormat="1" ht="16.15" customHeight="1"/>
    <row r="247" s="114" customFormat="1" ht="16.15" customHeight="1"/>
    <row r="248" s="114" customFormat="1" ht="16.15" customHeight="1"/>
    <row r="249" s="114" customFormat="1" ht="16.15" customHeight="1"/>
    <row r="250" s="114" customFormat="1" ht="16.15" customHeight="1"/>
    <row r="251" s="114" customFormat="1" ht="16.15" customHeight="1"/>
    <row r="252" s="114" customFormat="1" ht="16.15" customHeight="1"/>
    <row r="253" s="114" customFormat="1" ht="16.15" customHeight="1"/>
    <row r="254" s="114" customFormat="1" ht="16.15" customHeight="1"/>
    <row r="255" s="114" customFormat="1" ht="16.15" customHeight="1"/>
    <row r="256" s="114" customFormat="1" ht="16.15" customHeight="1"/>
    <row r="257" s="114" customFormat="1" ht="16.15" customHeight="1"/>
    <row r="258" s="114" customFormat="1" ht="16.15" customHeight="1"/>
    <row r="259" s="114" customFormat="1" ht="16.15" customHeight="1"/>
    <row r="260" s="114" customFormat="1" ht="16.15" customHeight="1"/>
    <row r="261" s="114" customFormat="1" ht="16.15" customHeight="1"/>
    <row r="262" s="114" customFormat="1" ht="16.15" customHeight="1"/>
    <row r="263" s="114" customFormat="1" ht="16.15" customHeight="1"/>
    <row r="264" s="114" customFormat="1" ht="16.15" customHeight="1"/>
    <row r="265" s="114" customFormat="1" ht="16.15" customHeight="1"/>
    <row r="266" s="114" customFormat="1" ht="16.15" customHeight="1"/>
    <row r="267" s="114" customFormat="1" ht="16.15" customHeight="1"/>
    <row r="268" s="114" customFormat="1" ht="16.15" customHeight="1"/>
    <row r="269" s="114" customFormat="1" ht="16.15" customHeight="1"/>
    <row r="270" s="114" customFormat="1" ht="16.15" customHeight="1"/>
    <row r="271" s="114" customFormat="1" ht="16.15" customHeight="1"/>
    <row r="272" s="114" customFormat="1" ht="16.15" customHeight="1"/>
    <row r="273" s="114" customFormat="1" ht="16.15" customHeight="1"/>
    <row r="274" s="114" customFormat="1" ht="16.15" customHeight="1"/>
    <row r="275" s="114" customFormat="1" ht="16.15" customHeight="1"/>
    <row r="276" s="114" customFormat="1" ht="16.15" customHeight="1"/>
    <row r="277" s="114" customFormat="1" ht="16.15" customHeight="1"/>
    <row r="278" s="114" customFormat="1" ht="16.15" customHeight="1"/>
    <row r="279" s="114" customFormat="1" ht="16.15" customHeight="1"/>
    <row r="280" s="114" customFormat="1" ht="16.15" customHeight="1"/>
    <row r="281" s="114" customFormat="1" ht="16.15" customHeight="1"/>
    <row r="282" s="114" customFormat="1" ht="16.15" customHeight="1"/>
    <row r="283" s="114" customFormat="1" ht="16.15" customHeight="1"/>
    <row r="284" s="114" customFormat="1" ht="16.15" customHeight="1"/>
    <row r="285" s="114" customFormat="1" ht="16.15" customHeight="1"/>
    <row r="286" s="114" customFormat="1" ht="16.15" customHeight="1"/>
    <row r="287" s="114" customFormat="1" ht="16.15" customHeight="1"/>
    <row r="288" s="114" customFormat="1" ht="16.15" customHeight="1"/>
    <row r="289" s="114" customFormat="1" ht="16.15" customHeight="1"/>
    <row r="290" s="114" customFormat="1" ht="16.15" customHeight="1"/>
    <row r="291" s="114" customFormat="1" ht="16.15" customHeight="1"/>
    <row r="292" s="114" customFormat="1" ht="16.15" customHeight="1"/>
    <row r="293" s="114" customFormat="1" ht="16.15" customHeight="1"/>
    <row r="294" s="114" customFormat="1" ht="16.15" customHeight="1"/>
    <row r="295" s="114" customFormat="1" ht="16.15" customHeight="1"/>
    <row r="296" s="114" customFormat="1" ht="16.15" customHeight="1"/>
    <row r="297" s="114" customFormat="1" ht="16.15" customHeight="1"/>
    <row r="298" s="114" customFormat="1" ht="16.15" customHeight="1"/>
    <row r="299" s="114" customFormat="1" ht="16.15" customHeight="1"/>
    <row r="300" s="114" customFormat="1" ht="16.15" customHeight="1"/>
    <row r="301" s="114" customFormat="1" ht="16.15" customHeight="1"/>
    <row r="302" s="114" customFormat="1" ht="16.15" customHeight="1"/>
    <row r="303" s="114" customFormat="1" ht="16.15" customHeight="1"/>
    <row r="304" s="114" customFormat="1" ht="16.15" customHeight="1"/>
    <row r="305" s="114" customFormat="1" ht="16.15" customHeight="1"/>
    <row r="306" s="114" customFormat="1" ht="16.15" customHeight="1"/>
    <row r="307" s="114" customFormat="1" ht="16.15" customHeight="1"/>
    <row r="308" s="114" customFormat="1" ht="16.15" customHeight="1"/>
    <row r="309" s="114" customFormat="1" ht="16.15" customHeight="1"/>
    <row r="310" s="114" customFormat="1" ht="16.15" customHeight="1"/>
    <row r="311" s="114" customFormat="1" ht="16.15" customHeight="1"/>
    <row r="312" s="114" customFormat="1" ht="16.15" customHeight="1"/>
    <row r="313" s="114" customFormat="1" ht="16.15" customHeight="1"/>
    <row r="314" s="114" customFormat="1" ht="16.15" customHeight="1"/>
    <row r="315" s="114" customFormat="1" ht="16.15" customHeight="1"/>
    <row r="316" s="114" customFormat="1" ht="16.15" customHeight="1"/>
    <row r="317" s="114" customFormat="1" ht="16.15" customHeight="1"/>
    <row r="318" s="114" customFormat="1" ht="16.15" customHeight="1"/>
    <row r="319" s="114" customFormat="1" ht="16.15" customHeight="1"/>
    <row r="320" s="114" customFormat="1" ht="16.15" customHeight="1"/>
    <row r="321" s="114" customFormat="1" ht="16.15" customHeight="1"/>
    <row r="322" s="114" customFormat="1" ht="16.15" customHeight="1"/>
    <row r="323" s="114" customFormat="1" ht="16.15" customHeight="1"/>
    <row r="324" s="114" customFormat="1" ht="16.15" customHeight="1"/>
    <row r="325" s="114" customFormat="1" ht="16.15" customHeight="1"/>
    <row r="326" s="114" customFormat="1" ht="16.15" customHeight="1"/>
    <row r="327" s="114" customFormat="1" ht="16.15" customHeight="1"/>
    <row r="328" s="114" customFormat="1" ht="16.15" customHeight="1"/>
    <row r="329" s="114" customFormat="1" ht="16.15" customHeight="1"/>
    <row r="330" s="114" customFormat="1" ht="16.15" customHeight="1"/>
    <row r="331" s="114" customFormat="1" ht="16.15" customHeight="1"/>
    <row r="332" s="114" customFormat="1" ht="16.15" customHeight="1"/>
    <row r="333" s="114" customFormat="1" ht="16.15" customHeight="1"/>
    <row r="334" s="114" customFormat="1" ht="16.15" customHeight="1"/>
    <row r="335" s="114" customFormat="1" ht="16.15" customHeight="1"/>
    <row r="336" s="114" customFormat="1" ht="16.15" customHeight="1"/>
    <row r="337" s="114" customFormat="1" ht="16.15" customHeight="1"/>
    <row r="338" s="114" customFormat="1" ht="16.15" customHeight="1"/>
    <row r="339" s="114" customFormat="1" ht="16.15" customHeight="1"/>
    <row r="340" s="114" customFormat="1" ht="16.15" customHeight="1"/>
    <row r="341" s="114" customFormat="1" ht="16.15" customHeight="1"/>
    <row r="342" s="114" customFormat="1" ht="16.15" customHeight="1"/>
    <row r="343" s="114" customFormat="1" ht="16.15" customHeight="1"/>
    <row r="344" s="114" customFormat="1" ht="16.15" customHeight="1"/>
    <row r="345" s="114" customFormat="1" ht="16.15" customHeight="1"/>
    <row r="346" s="114" customFormat="1" ht="16.15" customHeight="1"/>
    <row r="347" s="114" customFormat="1" ht="16.15" customHeight="1"/>
    <row r="348" s="114" customFormat="1" ht="16.15" customHeight="1"/>
    <row r="349" s="114" customFormat="1" ht="16.15" customHeight="1"/>
    <row r="350" s="114" customFormat="1" ht="16.15" customHeight="1"/>
    <row r="351" s="114" customFormat="1" ht="16.15" customHeight="1"/>
    <row r="352" s="114" customFormat="1" ht="16.15" customHeight="1"/>
    <row r="353" s="114" customFormat="1" ht="16.15" customHeight="1"/>
    <row r="354" s="114" customFormat="1" ht="16.15" customHeight="1"/>
    <row r="355" s="114" customFormat="1" ht="16.15" customHeight="1"/>
    <row r="356" s="114" customFormat="1" ht="16.15" customHeight="1"/>
    <row r="357" s="114" customFormat="1" ht="16.15" customHeight="1"/>
    <row r="358" s="114" customFormat="1" ht="16.15" customHeight="1"/>
    <row r="359" s="114" customFormat="1" ht="16.15" customHeight="1"/>
    <row r="360" s="114" customFormat="1" ht="16.15" customHeight="1"/>
    <row r="361" s="114" customFormat="1" ht="16.15" customHeight="1"/>
    <row r="362" s="114" customFormat="1" ht="16.15" customHeight="1"/>
    <row r="363" s="114" customFormat="1" ht="16.15" customHeight="1"/>
    <row r="364" s="114" customFormat="1" ht="16.15" customHeight="1"/>
    <row r="365" s="114" customFormat="1" ht="16.15" customHeight="1"/>
    <row r="366" s="114" customFormat="1" ht="16.15" customHeight="1"/>
    <row r="367" s="114" customFormat="1" ht="16.15" customHeight="1"/>
    <row r="368" s="114" customFormat="1" ht="16.15" customHeight="1"/>
    <row r="369" s="114" customFormat="1" ht="16.15" customHeight="1"/>
    <row r="370" s="114" customFormat="1" ht="16.15" customHeight="1"/>
    <row r="371" s="114" customFormat="1" ht="16.15" customHeight="1"/>
    <row r="372" s="114" customFormat="1" ht="16.15" customHeight="1"/>
    <row r="373" s="114" customFormat="1" ht="16.15" customHeight="1"/>
    <row r="374" s="114" customFormat="1" ht="16.15" customHeight="1"/>
    <row r="375" s="114" customFormat="1" ht="16.15" customHeight="1"/>
    <row r="376" s="114" customFormat="1" ht="16.15" customHeight="1"/>
    <row r="377" s="114" customFormat="1" ht="16.15" customHeight="1"/>
    <row r="378" s="114" customFormat="1" ht="16.15" customHeight="1"/>
    <row r="379" s="114" customFormat="1" ht="16.15" customHeight="1"/>
    <row r="380" s="114" customFormat="1" ht="16.15" customHeight="1"/>
    <row r="381" s="114" customFormat="1" ht="16.15" customHeight="1"/>
    <row r="382" s="114" customFormat="1" ht="16.15" customHeight="1"/>
    <row r="383" s="114" customFormat="1" ht="16.15" customHeight="1"/>
    <row r="384" s="114" customFormat="1" ht="16.15" customHeight="1"/>
    <row r="385" s="114" customFormat="1" ht="16.15" customHeight="1"/>
    <row r="386" s="114" customFormat="1" ht="16.15" customHeight="1"/>
    <row r="387" s="114" customFormat="1" ht="16.15" customHeight="1"/>
    <row r="388" s="114" customFormat="1" ht="16.15" customHeight="1"/>
    <row r="389" s="114" customFormat="1" ht="16.15" customHeight="1"/>
    <row r="390" s="114" customFormat="1" ht="16.15" customHeight="1"/>
    <row r="391" s="114" customFormat="1" ht="16.15" customHeight="1"/>
    <row r="392" s="114" customFormat="1" ht="16.15" customHeight="1"/>
    <row r="393" s="114" customFormat="1" ht="16.15" customHeight="1"/>
    <row r="394" s="114" customFormat="1" ht="16.15" customHeight="1"/>
    <row r="395" s="114" customFormat="1" ht="16.15" customHeight="1"/>
    <row r="396" s="114" customFormat="1" ht="16.15" customHeight="1"/>
    <row r="397" s="114" customFormat="1" ht="16.15" customHeight="1"/>
    <row r="398" s="114" customFormat="1" ht="16.15" customHeight="1"/>
    <row r="399" s="114" customFormat="1" ht="16.15" customHeight="1"/>
    <row r="400" s="114" customFormat="1" ht="16.15" customHeight="1"/>
    <row r="401" s="114" customFormat="1" ht="16.15" customHeight="1"/>
    <row r="402" s="114" customFormat="1" ht="16.15" customHeight="1"/>
    <row r="403" s="114" customFormat="1" ht="16.15" customHeight="1"/>
    <row r="404" s="114" customFormat="1" ht="16.15" customHeight="1"/>
    <row r="405" s="114" customFormat="1" ht="16.15" customHeight="1"/>
    <row r="406" s="114" customFormat="1" ht="16.15" customHeight="1"/>
    <row r="407" s="114" customFormat="1" ht="16.15" customHeight="1"/>
    <row r="408" s="114" customFormat="1" ht="16.15" customHeight="1"/>
    <row r="409" s="114" customFormat="1" ht="16.15" customHeight="1"/>
    <row r="410" s="114" customFormat="1" ht="16.15" customHeight="1"/>
    <row r="411" s="114" customFormat="1" ht="16.15" customHeight="1"/>
    <row r="412" s="114" customFormat="1" ht="16.15" customHeight="1"/>
    <row r="413" s="114" customFormat="1" ht="16.15" customHeight="1"/>
    <row r="414" s="114" customFormat="1" ht="16.15" customHeight="1"/>
    <row r="415" s="114" customFormat="1" ht="16.15" customHeight="1"/>
    <row r="416" s="114" customFormat="1" ht="16.15" customHeight="1"/>
    <row r="417" s="114" customFormat="1" ht="16.15" customHeight="1"/>
    <row r="418" s="114" customFormat="1" ht="16.15" customHeight="1"/>
    <row r="419" s="114" customFormat="1" ht="16.15" customHeight="1"/>
    <row r="420" s="114" customFormat="1" ht="16.15" customHeight="1"/>
    <row r="421" s="114" customFormat="1" ht="16.15" customHeight="1"/>
    <row r="422" s="114" customFormat="1" ht="16.15" customHeight="1"/>
    <row r="423" s="114" customFormat="1" ht="16.15" customHeight="1"/>
    <row r="424" s="114" customFormat="1" ht="16.15" customHeight="1"/>
    <row r="425" s="114" customFormat="1" ht="16.15" customHeight="1"/>
    <row r="426" s="114" customFormat="1" ht="16.15" customHeight="1"/>
    <row r="427" s="114" customFormat="1" ht="16.15" customHeight="1"/>
    <row r="428" s="114" customFormat="1" ht="16.15" customHeight="1"/>
    <row r="429" s="114" customFormat="1" ht="16.15" customHeight="1"/>
    <row r="430" s="114" customFormat="1" ht="16.15" customHeight="1"/>
    <row r="431" s="114" customFormat="1" ht="16.15" customHeight="1"/>
    <row r="432" s="114" customFormat="1" ht="16.15" customHeight="1"/>
    <row r="433" s="114" customFormat="1" ht="16.15" customHeight="1"/>
    <row r="434" s="114" customFormat="1" ht="16.15" customHeight="1"/>
    <row r="435" s="114" customFormat="1" ht="16.15" customHeight="1"/>
    <row r="436" s="114" customFormat="1" ht="16.15" customHeight="1"/>
    <row r="437" s="114" customFormat="1" ht="16.15" customHeight="1"/>
    <row r="438" s="114" customFormat="1" ht="16.15" customHeight="1"/>
    <row r="439" s="114" customFormat="1" ht="16.15" customHeight="1"/>
    <row r="440" s="114" customFormat="1" ht="16.15" customHeight="1"/>
    <row r="441" s="114" customFormat="1" ht="16.15" customHeight="1"/>
    <row r="442" s="114" customFormat="1" ht="16.15" customHeight="1"/>
    <row r="443" s="114" customFormat="1" ht="16.15" customHeight="1"/>
    <row r="444" s="114" customFormat="1" ht="16.15" customHeight="1"/>
    <row r="445" s="114" customFormat="1" ht="16.15" customHeight="1"/>
    <row r="446" s="114" customFormat="1" ht="16.15" customHeight="1"/>
    <row r="447" s="114" customFormat="1" ht="16.15" customHeight="1"/>
    <row r="448" s="114" customFormat="1" ht="16.15" customHeight="1"/>
    <row r="449" s="114" customFormat="1" ht="16.15" customHeight="1"/>
    <row r="450" s="114" customFormat="1" ht="16.15" customHeight="1"/>
    <row r="451" s="114" customFormat="1" ht="16.15" customHeight="1"/>
    <row r="452" s="114" customFormat="1" ht="16.15" customHeight="1"/>
    <row r="453" s="114" customFormat="1" ht="16.15" customHeight="1"/>
    <row r="454" s="114" customFormat="1" ht="16.15" customHeight="1"/>
    <row r="455" s="114" customFormat="1" ht="16.15" customHeight="1"/>
    <row r="456" s="114" customFormat="1" ht="16.15" customHeight="1"/>
    <row r="457" s="114" customFormat="1" ht="16.15" customHeight="1"/>
    <row r="458" s="114" customFormat="1" ht="16.15" customHeight="1"/>
    <row r="459" s="114" customFormat="1" ht="16.15" customHeight="1"/>
    <row r="460" s="114" customFormat="1" ht="16.15" customHeight="1"/>
    <row r="461" s="114" customFormat="1" ht="16.15" customHeight="1"/>
    <row r="462" s="114" customFormat="1" ht="16.15" customHeight="1"/>
    <row r="463" s="114" customFormat="1" ht="16.15" customHeight="1"/>
    <row r="464" s="114" customFormat="1" ht="16.15" customHeight="1"/>
    <row r="465" s="114" customFormat="1" ht="16.15" customHeight="1"/>
    <row r="466" s="114" customFormat="1" ht="16.15" customHeight="1"/>
    <row r="467" s="114" customFormat="1" ht="16.15" customHeight="1"/>
    <row r="468" s="114" customFormat="1" ht="16.15" customHeight="1"/>
    <row r="469" s="114" customFormat="1" ht="16.15" customHeight="1"/>
    <row r="470" s="114" customFormat="1" ht="16.15" customHeight="1"/>
    <row r="471" s="114" customFormat="1" ht="16.15" customHeight="1"/>
    <row r="472" s="114" customFormat="1" ht="16.15" customHeight="1"/>
    <row r="473" s="114" customFormat="1" ht="16.15" customHeight="1"/>
    <row r="474" s="114" customFormat="1" ht="16.15" customHeight="1"/>
    <row r="475" s="114" customFormat="1" ht="16.15" customHeight="1"/>
    <row r="476" s="114" customFormat="1" ht="16.15" customHeight="1"/>
    <row r="477" s="114" customFormat="1" ht="16.15" customHeight="1"/>
    <row r="478" s="114" customFormat="1" ht="16.15" customHeight="1"/>
    <row r="479" s="114" customFormat="1" ht="16.15" customHeight="1"/>
    <row r="480" s="114" customFormat="1" ht="16.15" customHeight="1"/>
    <row r="481" s="114" customFormat="1" ht="16.15" customHeight="1"/>
    <row r="482" s="114" customFormat="1" ht="16.15" customHeight="1"/>
    <row r="483" s="114" customFormat="1" ht="16.15" customHeight="1"/>
    <row r="484" s="114" customFormat="1" ht="16.15" customHeight="1"/>
    <row r="485" s="114" customFormat="1" ht="16.15" customHeight="1"/>
    <row r="486" s="114" customFormat="1" ht="16.15" customHeight="1"/>
    <row r="487" s="114" customFormat="1" ht="16.15" customHeight="1"/>
    <row r="488" s="114" customFormat="1" ht="16.15" customHeight="1"/>
    <row r="489" s="114" customFormat="1" ht="16.15" customHeight="1"/>
    <row r="490" s="114" customFormat="1" ht="16.15" customHeight="1"/>
    <row r="491" s="114" customFormat="1" ht="16.15" customHeight="1"/>
    <row r="492" s="114" customFormat="1" ht="16.15" customHeight="1"/>
    <row r="493" s="114" customFormat="1" ht="16.15" customHeight="1"/>
    <row r="494" s="114" customFormat="1" ht="16.15" customHeight="1"/>
    <row r="495" s="114" customFormat="1" ht="16.15" customHeight="1"/>
    <row r="496" s="114" customFormat="1" ht="16.15" customHeight="1"/>
    <row r="497" s="114" customFormat="1" ht="16.15" customHeight="1"/>
    <row r="498" s="114" customFormat="1" ht="16.15" customHeight="1"/>
    <row r="499" s="114" customFormat="1" ht="16.15" customHeight="1"/>
    <row r="500" s="114" customFormat="1" ht="16.15" customHeight="1"/>
    <row r="501" s="114" customFormat="1" ht="16.15" customHeight="1"/>
    <row r="502" s="114" customFormat="1" ht="16.15" customHeight="1"/>
    <row r="503" s="114" customFormat="1" ht="16.15" customHeight="1"/>
    <row r="504" s="114" customFormat="1" ht="16.15" customHeight="1"/>
    <row r="505" s="114" customFormat="1" ht="16.15" customHeight="1"/>
    <row r="506" s="114" customFormat="1" ht="16.15" customHeight="1"/>
    <row r="507" s="114" customFormat="1" ht="16.15" customHeight="1"/>
    <row r="508" s="114" customFormat="1" ht="16.15" customHeight="1"/>
    <row r="509" s="114" customFormat="1" ht="16.15" customHeight="1"/>
    <row r="510" s="114" customFormat="1" ht="16.15" customHeight="1"/>
    <row r="511" s="114" customFormat="1" ht="16.15" customHeight="1"/>
    <row r="512" s="114" customFormat="1" ht="16.15" customHeight="1"/>
    <row r="513" s="114" customFormat="1" ht="16.15" customHeight="1"/>
    <row r="514" s="114" customFormat="1" ht="16.15" customHeight="1"/>
    <row r="515" s="114" customFormat="1" ht="16.15" customHeight="1"/>
    <row r="516" s="114" customFormat="1" ht="16.15" customHeight="1"/>
    <row r="517" s="114" customFormat="1" ht="16.15" customHeight="1"/>
    <row r="518" s="114" customFormat="1" ht="16.15" customHeight="1"/>
    <row r="519" s="114" customFormat="1" ht="16.15" customHeight="1"/>
    <row r="520" s="114" customFormat="1" ht="16.15" customHeight="1"/>
    <row r="521" s="114" customFormat="1" ht="16.15" customHeight="1"/>
    <row r="522" s="114" customFormat="1" ht="16.15" customHeight="1"/>
    <row r="523" s="114" customFormat="1" ht="16.15" customHeight="1"/>
    <row r="524" s="114" customFormat="1" ht="16.15" customHeight="1"/>
    <row r="525" s="114" customFormat="1" ht="16.15" customHeight="1"/>
    <row r="526" s="114" customFormat="1" ht="16.15" customHeight="1"/>
    <row r="527" s="114" customFormat="1" ht="16.15" customHeight="1"/>
    <row r="528" s="114" customFormat="1" ht="16.15" customHeight="1"/>
    <row r="529" s="114" customFormat="1" ht="16.15" customHeight="1"/>
    <row r="530" s="114" customFormat="1" ht="16.15" customHeight="1"/>
    <row r="531" s="114" customFormat="1" ht="16.15" customHeight="1"/>
    <row r="532" s="114" customFormat="1" ht="16.15" customHeight="1"/>
    <row r="533" s="114" customFormat="1" ht="16.15" customHeight="1"/>
    <row r="534" s="114" customFormat="1" ht="16.15" customHeight="1"/>
    <row r="535" s="114" customFormat="1" ht="16.15" customHeight="1"/>
    <row r="536" s="114" customFormat="1" ht="16.15" customHeight="1"/>
    <row r="537" s="114" customFormat="1" ht="16.15" customHeight="1"/>
    <row r="538" s="114" customFormat="1" ht="16.15" customHeight="1"/>
    <row r="539" s="114" customFormat="1" ht="16.15" customHeight="1"/>
    <row r="540" s="114" customFormat="1" ht="16.15" customHeight="1"/>
    <row r="541" s="114" customFormat="1" ht="16.15" customHeight="1"/>
    <row r="542" s="114" customFormat="1" ht="16.15" customHeight="1"/>
    <row r="543" s="114" customFormat="1" ht="16.15" customHeight="1"/>
    <row r="544" s="114" customFormat="1" ht="16.15" customHeight="1"/>
    <row r="545" s="114" customFormat="1" ht="16.15" customHeight="1"/>
    <row r="546" s="114" customFormat="1" ht="16.15" customHeight="1"/>
    <row r="547" s="114" customFormat="1" ht="16.15" customHeight="1"/>
    <row r="548" s="114" customFormat="1" ht="16.15" customHeight="1"/>
    <row r="549" s="114" customFormat="1" ht="16.15" customHeight="1"/>
    <row r="550" s="114" customFormat="1" ht="16.15" customHeight="1"/>
    <row r="551" s="114" customFormat="1" ht="16.15" customHeight="1"/>
    <row r="552" s="114" customFormat="1" ht="16.15" customHeight="1"/>
    <row r="553" s="114" customFormat="1" ht="16.15" customHeight="1"/>
    <row r="554" s="114" customFormat="1" ht="16.15" customHeight="1"/>
    <row r="555" s="114" customFormat="1" ht="16.15" customHeight="1"/>
    <row r="556" s="114" customFormat="1" ht="16.15" customHeight="1"/>
    <row r="557" s="114" customFormat="1" ht="16.15" customHeight="1"/>
    <row r="558" s="114" customFormat="1" ht="16.15" customHeight="1"/>
    <row r="559" s="114" customFormat="1" ht="16.15" customHeight="1"/>
    <row r="560" s="114" customFormat="1" ht="16.15" customHeight="1"/>
    <row r="561" s="114" customFormat="1" ht="16.15" customHeight="1"/>
    <row r="562" s="114" customFormat="1" ht="16.15" customHeight="1"/>
    <row r="563" s="114" customFormat="1" ht="16.15" customHeight="1"/>
    <row r="564" s="114" customFormat="1" ht="16.15" customHeight="1"/>
    <row r="565" s="114" customFormat="1" ht="16.15" customHeight="1"/>
    <row r="566" s="114" customFormat="1" ht="16.15" customHeight="1"/>
    <row r="567" s="114" customFormat="1" ht="16.15" customHeight="1"/>
    <row r="568" s="114" customFormat="1" ht="16.15" customHeight="1"/>
    <row r="569" s="114" customFormat="1" ht="16.15" customHeight="1"/>
    <row r="570" s="114" customFormat="1" ht="16.15" customHeight="1"/>
    <row r="571" s="114" customFormat="1" ht="16.15" customHeight="1"/>
    <row r="572" s="114" customFormat="1" ht="16.15" customHeight="1"/>
    <row r="573" s="114" customFormat="1" ht="16.15" customHeight="1"/>
    <row r="574" s="114" customFormat="1" ht="16.15" customHeight="1"/>
    <row r="575" s="114" customFormat="1" ht="16.15" customHeight="1"/>
    <row r="576" s="114" customFormat="1" ht="16.15" customHeight="1"/>
    <row r="577" s="114" customFormat="1" ht="16.15" customHeight="1"/>
    <row r="578" s="114" customFormat="1" ht="16.15" customHeight="1"/>
    <row r="579" s="114" customFormat="1" ht="16.15" customHeight="1"/>
    <row r="580" s="114" customFormat="1" ht="16.15" customHeight="1"/>
    <row r="581" s="114" customFormat="1" ht="16.15" customHeight="1"/>
    <row r="582" s="114" customFormat="1" ht="16.15" customHeight="1"/>
    <row r="583" s="114" customFormat="1" ht="16.15" customHeight="1"/>
    <row r="584" s="114" customFormat="1" ht="16.15" customHeight="1"/>
    <row r="585" s="114" customFormat="1" ht="16.15" customHeight="1"/>
    <row r="586" s="114" customFormat="1" ht="16.15" customHeight="1"/>
    <row r="587" s="114" customFormat="1" ht="16.15" customHeight="1"/>
    <row r="588" s="114" customFormat="1" ht="16.15" customHeight="1"/>
    <row r="589" s="114" customFormat="1" ht="16.15" customHeight="1"/>
    <row r="590" s="114" customFormat="1" ht="16.15" customHeight="1"/>
    <row r="591" s="114" customFormat="1" ht="16.15" customHeight="1"/>
    <row r="592" s="114" customFormat="1" ht="16.15" customHeight="1"/>
    <row r="593" s="114" customFormat="1" ht="16.15" customHeight="1"/>
    <row r="594" s="114" customFormat="1" ht="16.15" customHeight="1"/>
    <row r="595" s="114" customFormat="1" ht="16.15" customHeight="1"/>
    <row r="596" s="114" customFormat="1" ht="16.15" customHeight="1"/>
    <row r="597" s="114" customFormat="1" ht="16.15" customHeight="1"/>
    <row r="598" s="114" customFormat="1" ht="16.15" customHeight="1"/>
    <row r="599" s="114" customFormat="1" ht="16.15" customHeight="1"/>
    <row r="600" s="114" customFormat="1" ht="16.15" customHeight="1"/>
    <row r="601" s="114" customFormat="1" ht="16.15" customHeight="1"/>
    <row r="602" s="114" customFormat="1" ht="16.15" customHeight="1"/>
    <row r="603" s="114" customFormat="1" ht="16.15" customHeight="1"/>
    <row r="604" s="114" customFormat="1" ht="16.15" customHeight="1"/>
    <row r="605" s="114" customFormat="1" ht="16.15" customHeight="1"/>
    <row r="606" s="114" customFormat="1" ht="16.15" customHeight="1"/>
    <row r="607" s="114" customFormat="1" ht="16.15" customHeight="1"/>
    <row r="608" s="114" customFormat="1" ht="16.15" customHeight="1"/>
    <row r="609" s="114" customFormat="1" ht="16.15" customHeight="1"/>
    <row r="610" s="114" customFormat="1" ht="16.15" customHeight="1"/>
    <row r="611" s="114" customFormat="1" ht="16.15" customHeight="1"/>
    <row r="612" s="114" customFormat="1" ht="16.15" customHeight="1"/>
    <row r="613" s="114" customFormat="1" ht="16.15" customHeight="1"/>
    <row r="614" s="114" customFormat="1" ht="16.15" customHeight="1"/>
    <row r="615" s="114" customFormat="1" ht="16.15" customHeight="1"/>
    <row r="616" s="114" customFormat="1" ht="16.15" customHeight="1"/>
    <row r="617" s="114" customFormat="1" ht="16.15" customHeight="1"/>
    <row r="618" s="114" customFormat="1" ht="16.15" customHeight="1"/>
    <row r="619" s="114" customFormat="1" ht="16.15" customHeight="1"/>
    <row r="620" s="114" customFormat="1" ht="16.15" customHeight="1"/>
    <row r="621" s="114" customFormat="1" ht="16.15" customHeight="1"/>
    <row r="622" s="114" customFormat="1" ht="16.15" customHeight="1"/>
    <row r="623" s="114" customFormat="1" ht="16.15" customHeight="1"/>
    <row r="624" s="114" customFormat="1" ht="16.15" customHeight="1"/>
    <row r="625" s="114" customFormat="1" ht="16.15" customHeight="1"/>
    <row r="626" s="114" customFormat="1" ht="16.15" customHeight="1"/>
    <row r="627" s="114" customFormat="1" ht="16.15" customHeight="1"/>
    <row r="628" s="114" customFormat="1" ht="16.15" customHeight="1"/>
    <row r="629" s="114" customFormat="1" ht="16.15" customHeight="1"/>
    <row r="630" s="114" customFormat="1" ht="16.15" customHeight="1"/>
    <row r="631" s="114" customFormat="1" ht="16.15" customHeight="1"/>
    <row r="632" s="114" customFormat="1" ht="16.15" customHeight="1"/>
    <row r="633" s="114" customFormat="1" ht="16.15" customHeight="1"/>
    <row r="634" s="114" customFormat="1" ht="16.15" customHeight="1"/>
    <row r="635" s="114" customFormat="1" ht="16.15" customHeight="1"/>
    <row r="636" s="114" customFormat="1" ht="16.15" customHeight="1"/>
    <row r="637" s="114" customFormat="1" ht="16.15" customHeight="1"/>
    <row r="638" s="114" customFormat="1" ht="16.15" customHeight="1"/>
    <row r="639" s="114" customFormat="1" ht="16.15" customHeight="1"/>
    <row r="640" s="114" customFormat="1" ht="16.15" customHeight="1"/>
    <row r="641" s="114" customFormat="1" ht="16.15" customHeight="1"/>
    <row r="642" s="114" customFormat="1" ht="16.15" customHeight="1"/>
    <row r="643" s="114" customFormat="1" ht="16.15" customHeight="1"/>
    <row r="644" s="114" customFormat="1" ht="16.15" customHeight="1"/>
    <row r="645" s="114" customFormat="1" ht="16.15" customHeight="1"/>
    <row r="646" s="114" customFormat="1" ht="16.15" customHeight="1"/>
    <row r="647" s="114" customFormat="1" ht="16.15" customHeight="1"/>
    <row r="648" s="114" customFormat="1" ht="16.15" customHeight="1"/>
    <row r="649" s="114" customFormat="1" ht="16.15" customHeight="1"/>
    <row r="650" s="114" customFormat="1" ht="16.15" customHeight="1"/>
    <row r="651" s="114" customFormat="1" ht="16.15" customHeight="1"/>
    <row r="652" s="114" customFormat="1" ht="16.15" customHeight="1"/>
    <row r="653" s="114" customFormat="1" ht="16.15" customHeight="1"/>
    <row r="654" s="114" customFormat="1" ht="16.15" customHeight="1"/>
    <row r="655" s="114" customFormat="1" ht="16.15" customHeight="1"/>
    <row r="656" s="114" customFormat="1" ht="16.15" customHeight="1"/>
    <row r="657" s="114" customFormat="1" ht="16.15" customHeight="1"/>
    <row r="658" s="114" customFormat="1" ht="16.15" customHeight="1"/>
    <row r="659" s="114" customFormat="1" ht="16.15" customHeight="1"/>
    <row r="660" s="114" customFormat="1" ht="16.15" customHeight="1"/>
    <row r="661" s="114" customFormat="1" ht="16.15" customHeight="1"/>
    <row r="662" s="114" customFormat="1" ht="16.15" customHeight="1"/>
    <row r="663" s="114" customFormat="1" ht="16.15" customHeight="1"/>
    <row r="664" s="114" customFormat="1" ht="16.15" customHeight="1"/>
    <row r="665" s="114" customFormat="1" ht="16.15" customHeight="1"/>
    <row r="666" s="114" customFormat="1" ht="16.15" customHeight="1"/>
    <row r="667" s="114" customFormat="1" ht="16.15" customHeight="1"/>
    <row r="668" s="114" customFormat="1" ht="16.15" customHeight="1"/>
    <row r="669" s="114" customFormat="1" ht="16.15" customHeight="1"/>
    <row r="670" s="114" customFormat="1" ht="16.15" customHeight="1"/>
    <row r="671" s="114" customFormat="1" ht="16.15" customHeight="1"/>
    <row r="672" s="114" customFormat="1" ht="16.15" customHeight="1"/>
    <row r="673" s="114" customFormat="1" ht="16.15" customHeight="1"/>
    <row r="674" s="114" customFormat="1" ht="16.15" customHeight="1"/>
    <row r="675" s="114" customFormat="1" ht="16.15" customHeight="1"/>
    <row r="676" s="114" customFormat="1" ht="16.15" customHeight="1"/>
    <row r="677" s="114" customFormat="1" ht="16.15" customHeight="1"/>
    <row r="678" s="114" customFormat="1" ht="16.15" customHeight="1"/>
    <row r="679" s="114" customFormat="1" ht="16.15" customHeight="1"/>
    <row r="680" s="114" customFormat="1" ht="16.15" customHeight="1"/>
    <row r="681" s="114" customFormat="1" ht="16.15" customHeight="1"/>
    <row r="682" s="114" customFormat="1" ht="16.15" customHeight="1"/>
    <row r="683" s="114" customFormat="1" ht="16.15" customHeight="1"/>
    <row r="684" s="114" customFormat="1" ht="16.15" customHeight="1"/>
    <row r="685" s="114" customFormat="1" ht="16.15" customHeight="1"/>
    <row r="686" s="114" customFormat="1" ht="16.15" customHeight="1"/>
    <row r="687" s="114" customFormat="1" ht="16.15" customHeight="1"/>
    <row r="688" s="114" customFormat="1" ht="16.15" customHeight="1"/>
    <row r="689" s="114" customFormat="1" ht="16.15" customHeight="1"/>
    <row r="690" s="114" customFormat="1" ht="16.15" customHeight="1"/>
    <row r="691" s="114" customFormat="1" ht="16.15" customHeight="1"/>
    <row r="692" s="114" customFormat="1" ht="16.15" customHeight="1"/>
    <row r="693" s="114" customFormat="1" ht="16.15" customHeight="1"/>
    <row r="694" s="114" customFormat="1" ht="16.15" customHeight="1"/>
    <row r="695" s="114" customFormat="1" ht="16.15" customHeight="1"/>
    <row r="696" s="114" customFormat="1" ht="16.15" customHeight="1"/>
    <row r="697" s="114" customFormat="1" ht="16.15" customHeight="1"/>
    <row r="698" s="114" customFormat="1" ht="16.15" customHeight="1"/>
    <row r="699" s="114" customFormat="1" ht="16.15" customHeight="1"/>
    <row r="700" s="114" customFormat="1" ht="16.15" customHeight="1"/>
    <row r="701" s="114" customFormat="1" ht="16.15" customHeight="1"/>
    <row r="702" s="114" customFormat="1" ht="16.15" customHeight="1"/>
    <row r="703" s="114" customFormat="1" ht="16.15" customHeight="1"/>
    <row r="704" s="114" customFormat="1" ht="16.15" customHeight="1"/>
    <row r="705" s="114" customFormat="1" ht="16.15" customHeight="1"/>
    <row r="706" s="114" customFormat="1" ht="16.15" customHeight="1"/>
    <row r="707" s="114" customFormat="1" ht="16.15" customHeight="1"/>
    <row r="708" s="114" customFormat="1" ht="16.15" customHeight="1"/>
    <row r="709" s="114" customFormat="1" ht="16.15" customHeight="1"/>
    <row r="710" s="114" customFormat="1" ht="16.15" customHeight="1"/>
    <row r="711" s="114" customFormat="1" ht="16.15" customHeight="1"/>
    <row r="712" s="114" customFormat="1" ht="16.15" customHeight="1"/>
    <row r="713" s="114" customFormat="1" ht="16.15" customHeight="1"/>
    <row r="714" s="114" customFormat="1" ht="16.15" customHeight="1"/>
    <row r="715" s="114" customFormat="1" ht="16.15" customHeight="1"/>
    <row r="716" s="114" customFormat="1" ht="16.15" customHeight="1"/>
    <row r="717" s="114" customFormat="1" ht="16.15" customHeight="1"/>
    <row r="718" s="114" customFormat="1" ht="16.15" customHeight="1"/>
    <row r="719" s="114" customFormat="1" ht="16.15" customHeight="1"/>
    <row r="720" s="114" customFormat="1" ht="16.15" customHeight="1"/>
    <row r="721" s="114" customFormat="1" ht="16.15" customHeight="1"/>
    <row r="722" s="114" customFormat="1" ht="16.15" customHeight="1"/>
    <row r="723" s="114" customFormat="1" ht="16.15" customHeight="1"/>
    <row r="724" s="114" customFormat="1" ht="16.15" customHeight="1"/>
    <row r="725" s="114" customFormat="1" ht="16.15" customHeight="1"/>
    <row r="726" s="114" customFormat="1" ht="16.15" customHeight="1"/>
    <row r="727" s="114" customFormat="1" ht="16.15" customHeight="1"/>
    <row r="728" s="114" customFormat="1" ht="16.15" customHeight="1"/>
    <row r="729" s="114" customFormat="1" ht="16.15" customHeight="1"/>
    <row r="730" s="114" customFormat="1" ht="16.15" customHeight="1"/>
    <row r="731" s="114" customFormat="1" ht="16.15" customHeight="1"/>
    <row r="732" s="114" customFormat="1" ht="16.15" customHeight="1"/>
    <row r="733" s="114" customFormat="1" ht="16.15" customHeight="1"/>
    <row r="734" s="114" customFormat="1" ht="16.15" customHeight="1"/>
    <row r="735" s="114" customFormat="1" ht="16.15" customHeight="1"/>
    <row r="736" s="114" customFormat="1" ht="16.15" customHeight="1"/>
    <row r="737" s="114" customFormat="1" ht="16.15" customHeight="1"/>
    <row r="738" s="114" customFormat="1" ht="16.15" customHeight="1"/>
    <row r="739" s="114" customFormat="1" ht="16.15" customHeight="1"/>
    <row r="740" s="114" customFormat="1" ht="16.15" customHeight="1"/>
    <row r="741" s="114" customFormat="1" ht="16.15" customHeight="1"/>
    <row r="742" s="114" customFormat="1" ht="16.15" customHeight="1"/>
    <row r="743" s="114" customFormat="1" ht="16.15" customHeight="1"/>
    <row r="744" s="114" customFormat="1" ht="16.15" customHeight="1"/>
    <row r="745" s="114" customFormat="1" ht="16.15" customHeight="1"/>
    <row r="746" s="114" customFormat="1" ht="16.15" customHeight="1"/>
    <row r="747" s="114" customFormat="1" ht="16.15" customHeight="1"/>
    <row r="748" s="114" customFormat="1" ht="16.15" customHeight="1"/>
    <row r="749" s="114" customFormat="1" ht="16.15" customHeight="1"/>
    <row r="750" s="114" customFormat="1" ht="16.15" customHeight="1"/>
    <row r="751" s="114" customFormat="1" ht="16.15" customHeight="1"/>
    <row r="752" s="114" customFormat="1" ht="16.15" customHeight="1"/>
    <row r="753" s="114" customFormat="1" ht="16.15" customHeight="1"/>
    <row r="754" s="114" customFormat="1" ht="16.15" customHeight="1"/>
    <row r="755" s="114" customFormat="1" ht="16.15" customHeight="1"/>
    <row r="756" s="114" customFormat="1" ht="16.15" customHeight="1"/>
    <row r="757" s="114" customFormat="1" ht="16.15" customHeight="1"/>
    <row r="758" s="114" customFormat="1" ht="16.15" customHeight="1"/>
    <row r="759" s="114" customFormat="1" ht="16.15" customHeight="1"/>
    <row r="760" s="114" customFormat="1" ht="16.15" customHeight="1"/>
    <row r="761" s="114" customFormat="1" ht="16.15" customHeight="1"/>
    <row r="762" s="114" customFormat="1" ht="16.15" customHeight="1"/>
    <row r="763" s="114" customFormat="1" ht="16.15" customHeight="1"/>
    <row r="764" s="114" customFormat="1" ht="16.15" customHeight="1"/>
    <row r="765" s="114" customFormat="1" ht="16.15" customHeight="1"/>
    <row r="766" s="114" customFormat="1" ht="16.15" customHeight="1"/>
    <row r="767" s="114" customFormat="1" ht="16.15" customHeight="1"/>
    <row r="768" s="114" customFormat="1" ht="16.15" customHeight="1"/>
    <row r="769" s="114" customFormat="1" ht="16.15" customHeight="1"/>
    <row r="770" s="114" customFormat="1" ht="16.15" customHeight="1"/>
    <row r="771" s="114" customFormat="1" ht="16.15" customHeight="1"/>
    <row r="772" s="114" customFormat="1" ht="16.15" customHeight="1"/>
    <row r="773" s="114" customFormat="1" ht="16.15" customHeight="1"/>
    <row r="774" s="114" customFormat="1" ht="16.15" customHeight="1"/>
    <row r="775" s="114" customFormat="1" ht="16.15" customHeight="1"/>
    <row r="776" s="114" customFormat="1" ht="16.15" customHeight="1"/>
    <row r="777" s="114" customFormat="1" ht="16.15" customHeight="1"/>
    <row r="778" s="114" customFormat="1" ht="16.15" customHeight="1"/>
    <row r="779" s="114" customFormat="1" ht="16.15" customHeight="1"/>
    <row r="780" s="114" customFormat="1" ht="16.15" customHeight="1"/>
    <row r="781" s="114" customFormat="1" ht="16.15" customHeight="1"/>
    <row r="782" s="114" customFormat="1" ht="16.15" customHeight="1"/>
    <row r="783" s="114" customFormat="1" ht="16.15" customHeight="1"/>
    <row r="784" s="114" customFormat="1" ht="16.15" customHeight="1"/>
    <row r="785" s="114" customFormat="1" ht="16.15" customHeight="1"/>
    <row r="786" s="114" customFormat="1" ht="16.15" customHeight="1"/>
    <row r="787" s="114" customFormat="1" ht="16.15" customHeight="1"/>
    <row r="788" s="114" customFormat="1" ht="16.15" customHeight="1"/>
    <row r="789" s="114" customFormat="1" ht="16.15" customHeight="1"/>
    <row r="790" s="114" customFormat="1" ht="16.15" customHeight="1"/>
    <row r="791" s="114" customFormat="1" ht="16.15" customHeight="1"/>
    <row r="792" s="114" customFormat="1" ht="16.15" customHeight="1"/>
    <row r="793" s="114" customFormat="1" ht="16.15" customHeight="1"/>
    <row r="794" s="114" customFormat="1" ht="16.15" customHeight="1"/>
    <row r="795" s="114" customFormat="1" ht="16.15" customHeight="1"/>
    <row r="796" s="114" customFormat="1" ht="16.15" customHeight="1"/>
    <row r="797" s="114" customFormat="1" ht="16.15" customHeight="1"/>
    <row r="798" s="114" customFormat="1" ht="16.15" customHeight="1"/>
    <row r="799" s="114" customFormat="1" ht="16.15" customHeight="1"/>
    <row r="800" s="114" customFormat="1" ht="16.15" customHeight="1"/>
    <row r="801" s="114" customFormat="1" ht="16.15" customHeight="1"/>
    <row r="802" s="114" customFormat="1" ht="16.15" customHeight="1"/>
    <row r="803" s="114" customFormat="1" ht="16.15" customHeight="1"/>
    <row r="804" s="114" customFormat="1" ht="16.15" customHeight="1"/>
    <row r="805" s="114" customFormat="1" ht="16.15" customHeight="1"/>
    <row r="806" s="114" customFormat="1" ht="16.15" customHeight="1"/>
    <row r="807" s="114" customFormat="1" ht="16.15" customHeight="1"/>
    <row r="808" s="114" customFormat="1" ht="16.15" customHeight="1"/>
    <row r="809" s="114" customFormat="1" ht="16.15" customHeight="1"/>
    <row r="810" s="114" customFormat="1" ht="16.15" customHeight="1"/>
    <row r="811" s="114" customFormat="1" ht="16.15" customHeight="1"/>
    <row r="812" s="114" customFormat="1" ht="16.15" customHeight="1"/>
    <row r="813" s="114" customFormat="1" ht="16.15" customHeight="1"/>
    <row r="814" s="114" customFormat="1" ht="16.15" customHeight="1"/>
    <row r="815" s="114" customFormat="1" ht="16.15" customHeight="1"/>
    <row r="816" s="114" customFormat="1" ht="16.15" customHeight="1"/>
    <row r="817" s="114" customFormat="1" ht="16.15" customHeight="1"/>
    <row r="818" s="114" customFormat="1" ht="16.15" customHeight="1"/>
    <row r="819" s="114" customFormat="1" ht="16.15" customHeight="1"/>
    <row r="820" s="114" customFormat="1" ht="16.15" customHeight="1"/>
    <row r="821" s="114" customFormat="1" ht="16.15" customHeight="1"/>
    <row r="822" s="114" customFormat="1" ht="16.15" customHeight="1"/>
    <row r="823" s="114" customFormat="1" ht="16.15" customHeight="1"/>
    <row r="824" s="114" customFormat="1" ht="16.15" customHeight="1"/>
    <row r="825" s="114" customFormat="1" ht="16.15" customHeight="1"/>
    <row r="826" s="114" customFormat="1" ht="16.15" customHeight="1"/>
    <row r="827" s="114" customFormat="1" ht="16.15" customHeight="1"/>
    <row r="828" s="114" customFormat="1" ht="16.15" customHeight="1"/>
    <row r="829" s="114" customFormat="1" ht="16.15" customHeight="1"/>
    <row r="830" s="114" customFormat="1" ht="16.15" customHeight="1"/>
    <row r="831" s="114" customFormat="1" ht="16.15" customHeight="1"/>
    <row r="832" s="114" customFormat="1" ht="16.15" customHeight="1"/>
    <row r="833" s="114" customFormat="1" ht="16.15" customHeight="1"/>
    <row r="834" s="114" customFormat="1" ht="16.15" customHeight="1"/>
    <row r="835" s="114" customFormat="1" ht="16.15" customHeight="1"/>
    <row r="836" s="114" customFormat="1" ht="16.15" customHeight="1"/>
    <row r="837" s="114" customFormat="1" ht="16.15" customHeight="1"/>
    <row r="838" s="114" customFormat="1" ht="16.15" customHeight="1"/>
    <row r="839" s="114" customFormat="1" ht="16.15" customHeight="1"/>
    <row r="840" s="114" customFormat="1" ht="16.15" customHeight="1"/>
    <row r="841" s="114" customFormat="1" ht="16.15" customHeight="1"/>
    <row r="842" s="114" customFormat="1" ht="16.15" customHeight="1"/>
    <row r="843" s="114" customFormat="1" ht="16.15" customHeight="1"/>
    <row r="844" s="114" customFormat="1" ht="16.15" customHeight="1"/>
    <row r="845" s="114" customFormat="1" ht="16.15" customHeight="1"/>
    <row r="846" s="114" customFormat="1" ht="16.15" customHeight="1"/>
    <row r="847" s="114" customFormat="1" ht="16.15" customHeight="1"/>
    <row r="848" s="114" customFormat="1" ht="16.15" customHeight="1"/>
    <row r="849" s="114" customFormat="1" ht="16.15" customHeight="1"/>
    <row r="850" s="114" customFormat="1" ht="16.15" customHeight="1"/>
    <row r="851" s="114" customFormat="1" ht="16.15" customHeight="1"/>
    <row r="852" s="114" customFormat="1" ht="16.15" customHeight="1"/>
    <row r="853" s="114" customFormat="1" ht="16.15" customHeight="1"/>
    <row r="854" s="114" customFormat="1" ht="16.15" customHeight="1"/>
    <row r="855" s="114" customFormat="1" ht="16.15" customHeight="1"/>
    <row r="856" s="114" customFormat="1" ht="16.15" customHeight="1"/>
    <row r="857" s="114" customFormat="1" ht="16.15" customHeight="1"/>
    <row r="858" s="114" customFormat="1" ht="16.15" customHeight="1"/>
    <row r="859" s="114" customFormat="1" ht="16.15" customHeight="1"/>
    <row r="860" s="114" customFormat="1" ht="16.15" customHeight="1"/>
    <row r="861" s="114" customFormat="1" ht="16.15" customHeight="1"/>
    <row r="862" s="114" customFormat="1" ht="16.15" customHeight="1"/>
    <row r="863" s="114" customFormat="1" ht="16.15" customHeight="1"/>
    <row r="864" s="114" customFormat="1" ht="16.15" customHeight="1"/>
    <row r="865" s="114" customFormat="1" ht="16.15" customHeight="1"/>
    <row r="866" s="114" customFormat="1" ht="16.15" customHeight="1"/>
    <row r="867" s="114" customFormat="1" ht="16.15" customHeight="1"/>
    <row r="868" s="114" customFormat="1" ht="16.15" customHeight="1"/>
    <row r="869" s="114" customFormat="1" ht="16.15" customHeight="1"/>
    <row r="870" s="114" customFormat="1" ht="16.15" customHeight="1"/>
    <row r="871" s="114" customFormat="1" ht="16.15" customHeight="1"/>
    <row r="872" s="114" customFormat="1" ht="16.15" customHeight="1"/>
    <row r="873" s="114" customFormat="1" ht="16.15" customHeight="1"/>
    <row r="874" s="114" customFormat="1" ht="16.15" customHeight="1"/>
    <row r="875" s="114" customFormat="1" ht="16.15" customHeight="1"/>
    <row r="876" s="114" customFormat="1" ht="16.15" customHeight="1"/>
    <row r="877" s="114" customFormat="1" ht="16.15" customHeight="1"/>
    <row r="878" s="114" customFormat="1" ht="16.15" customHeight="1"/>
    <row r="879" s="114" customFormat="1" ht="16.15" customHeight="1"/>
    <row r="880" s="114" customFormat="1" ht="16.15" customHeight="1"/>
    <row r="881" s="114" customFormat="1" ht="16.15" customHeight="1"/>
    <row r="882" s="114" customFormat="1" ht="16.15" customHeight="1"/>
    <row r="883" s="114" customFormat="1" ht="16.15" customHeight="1"/>
    <row r="884" s="114" customFormat="1" ht="16.15" customHeight="1"/>
    <row r="885" s="114" customFormat="1" ht="16.15" customHeight="1"/>
    <row r="886" s="114" customFormat="1" ht="16.15" customHeight="1"/>
    <row r="887" s="114" customFormat="1" ht="16.15" customHeight="1"/>
    <row r="888" s="114" customFormat="1" ht="16.15" customHeight="1"/>
    <row r="889" s="114" customFormat="1" ht="16.15" customHeight="1"/>
    <row r="890" s="114" customFormat="1" ht="16.15" customHeight="1"/>
    <row r="891" s="114" customFormat="1" ht="16.15" customHeight="1"/>
    <row r="892" s="114" customFormat="1" ht="16.15" customHeight="1"/>
    <row r="893" s="114" customFormat="1" ht="16.15" customHeight="1"/>
    <row r="894" s="114" customFormat="1" ht="16.15" customHeight="1"/>
    <row r="895" s="114" customFormat="1" ht="16.15" customHeight="1"/>
    <row r="896" s="114" customFormat="1" ht="16.15" customHeight="1"/>
    <row r="897" s="114" customFormat="1" ht="16.15" customHeight="1"/>
    <row r="898" s="114" customFormat="1" ht="16.15" customHeight="1"/>
    <row r="899" s="114" customFormat="1" ht="16.15" customHeight="1"/>
    <row r="900" s="114" customFormat="1" ht="16.15" customHeight="1"/>
    <row r="901" s="114" customFormat="1" ht="16.15" customHeight="1"/>
    <row r="902" s="114" customFormat="1" ht="16.15" customHeight="1"/>
    <row r="903" s="114" customFormat="1" ht="16.15" customHeight="1"/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conditionalFormatting sqref="J9:M19">
    <cfRule type="notContainsBlanks" dxfId="0" priority="1">
      <formula>LEN(TRIM(J9))&gt;0</formula>
    </cfRule>
  </conditionalFormatting>
  <pageMargins left="0.357638888888889" right="0.357638888888889" top="0.60625" bottom="0.60625" header="0.5" footer="0.5"/>
  <pageSetup paperSize="9" scale="87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03"/>
  <sheetViews>
    <sheetView view="pageBreakPreview" zoomScaleNormal="100" workbookViewId="0">
      <selection activeCell="C20" sqref="C20"/>
    </sheetView>
  </sheetViews>
  <sheetFormatPr defaultColWidth="10" defaultRowHeight="15" customHeight="1"/>
  <cols>
    <col min="1" max="1" width="3.66666666666667" style="114" customWidth="1"/>
    <col min="2" max="2" width="14.5555555555556" style="114" customWidth="1"/>
    <col min="3" max="3" width="22.3333333333333" style="114" customWidth="1"/>
    <col min="4" max="4" width="16.1111111111111" style="114" customWidth="1"/>
    <col min="5" max="5" width="22.1111111111111" style="114" customWidth="1"/>
    <col min="6" max="6" width="8" style="114" customWidth="1"/>
    <col min="7" max="7" width="7.77777777777778" style="114" hidden="1" customWidth="1"/>
    <col min="8" max="13" width="7.77777777777778" style="114" customWidth="1"/>
    <col min="14" max="14" width="5" style="114" customWidth="1"/>
    <col min="15" max="17" width="7.66666666666667" style="114" customWidth="1"/>
    <col min="18" max="18" width="4.88888888888889" style="114" customWidth="1"/>
    <col min="19" max="19" width="7.66666666666667" style="114" customWidth="1"/>
    <col min="20" max="21" width="7.55555555555556" style="114" customWidth="1"/>
    <col min="22" max="22" width="5.88888888888889" style="114" customWidth="1"/>
    <col min="23" max="23" width="9" style="114" customWidth="1"/>
    <col min="24" max="24" width="25.4444444444444" style="114" customWidth="1"/>
    <col min="25" max="26" width="10.6666666666667" style="114" customWidth="1"/>
    <col min="27" max="16384" width="10" style="114"/>
  </cols>
  <sheetData>
    <row r="1" s="114" customFormat="1" ht="30" customHeight="1" spans="1:13">
      <c r="A1" s="115" t="s">
        <v>31</v>
      </c>
      <c r="B1" s="116"/>
      <c r="C1" s="116"/>
      <c r="D1" s="116"/>
      <c r="E1" s="116"/>
      <c r="F1" s="116"/>
      <c r="G1" s="117"/>
      <c r="H1" s="118"/>
      <c r="I1" s="162"/>
      <c r="J1" s="162"/>
      <c r="K1" s="162"/>
      <c r="L1" s="162"/>
      <c r="M1" s="163"/>
    </row>
    <row r="2" s="114" customFormat="1" ht="16.15" customHeight="1" spans="1:13">
      <c r="A2" s="119" t="s">
        <v>0</v>
      </c>
      <c r="B2" s="120"/>
      <c r="C2" s="121" t="s">
        <v>32</v>
      </c>
      <c r="D2" s="122" t="s">
        <v>33</v>
      </c>
      <c r="E2" s="123" t="s">
        <v>34</v>
      </c>
      <c r="F2" s="124"/>
      <c r="G2" s="125"/>
      <c r="H2" s="126"/>
      <c r="I2" s="126"/>
      <c r="J2" s="126"/>
      <c r="K2" s="126"/>
      <c r="L2" s="126"/>
      <c r="M2" s="164"/>
    </row>
    <row r="3" s="114" customFormat="1" ht="16.15" customHeight="1" spans="1:13">
      <c r="A3" s="127" t="s">
        <v>35</v>
      </c>
      <c r="B3" s="128"/>
      <c r="C3" s="129">
        <v>45271</v>
      </c>
      <c r="D3" s="130" t="s">
        <v>36</v>
      </c>
      <c r="E3" s="131"/>
      <c r="F3" s="132"/>
      <c r="G3" s="125"/>
      <c r="H3" s="133"/>
      <c r="I3" s="133"/>
      <c r="J3" s="133"/>
      <c r="K3" s="133"/>
      <c r="L3" s="133"/>
      <c r="M3" s="165"/>
    </row>
    <row r="4" s="114" customFormat="1" ht="16.15" customHeight="1" spans="1:13">
      <c r="A4" s="127" t="s">
        <v>3</v>
      </c>
      <c r="B4" s="128"/>
      <c r="C4" s="129"/>
      <c r="D4" s="130" t="s">
        <v>1</v>
      </c>
      <c r="E4" s="131" t="s">
        <v>2</v>
      </c>
      <c r="F4" s="132"/>
      <c r="G4" s="125"/>
      <c r="H4" s="133"/>
      <c r="I4" s="133"/>
      <c r="J4" s="133"/>
      <c r="K4" s="133"/>
      <c r="L4" s="133"/>
      <c r="M4" s="165"/>
    </row>
    <row r="5" s="114" customFormat="1" ht="16.15" customHeight="1" spans="1:13">
      <c r="A5" s="127" t="s">
        <v>6</v>
      </c>
      <c r="B5" s="128"/>
      <c r="C5" s="129"/>
      <c r="D5" s="130" t="s">
        <v>4</v>
      </c>
      <c r="E5" s="131" t="s">
        <v>5</v>
      </c>
      <c r="F5" s="132"/>
      <c r="G5" s="134"/>
      <c r="H5" s="135"/>
      <c r="I5" s="135"/>
      <c r="J5" s="135"/>
      <c r="K5" s="135"/>
      <c r="L5" s="135"/>
      <c r="M5" s="166"/>
    </row>
    <row r="6" s="114" customFormat="1" ht="16.15" customHeight="1" spans="1:13">
      <c r="A6" s="127" t="s">
        <v>37</v>
      </c>
      <c r="B6" s="128"/>
      <c r="C6" s="129" t="s">
        <v>38</v>
      </c>
      <c r="D6" s="130" t="s">
        <v>7</v>
      </c>
      <c r="E6" s="131" t="s">
        <v>8</v>
      </c>
      <c r="F6" s="132"/>
      <c r="G6" s="136"/>
      <c r="H6" s="137"/>
      <c r="I6" s="137"/>
      <c r="J6" s="137"/>
      <c r="K6" s="137"/>
      <c r="L6" s="137"/>
      <c r="M6" s="167"/>
    </row>
    <row r="7" s="114" customFormat="1" ht="16.15" customHeight="1" spans="1:13">
      <c r="A7" s="138"/>
      <c r="B7" s="139" t="s">
        <v>39</v>
      </c>
      <c r="C7" s="140"/>
      <c r="D7" s="140"/>
      <c r="E7" s="141"/>
      <c r="F7" s="142" t="s">
        <v>10</v>
      </c>
      <c r="G7" s="143" t="s">
        <v>40</v>
      </c>
      <c r="H7" s="144" t="s">
        <v>41</v>
      </c>
      <c r="I7" s="168" t="s">
        <v>42</v>
      </c>
      <c r="J7" s="169" t="s">
        <v>43</v>
      </c>
      <c r="K7" s="144" t="s">
        <v>44</v>
      </c>
      <c r="L7" s="144" t="s">
        <v>45</v>
      </c>
      <c r="M7" s="170" t="s">
        <v>46</v>
      </c>
    </row>
    <row r="8" s="114" customFormat="1" customHeight="1" spans="1:13">
      <c r="A8" s="145"/>
      <c r="B8" s="146"/>
      <c r="C8" s="147"/>
      <c r="D8" s="147"/>
      <c r="E8" s="141"/>
      <c r="F8" s="148"/>
      <c r="G8" s="149"/>
      <c r="H8" s="148"/>
      <c r="I8" s="148"/>
      <c r="J8" s="148"/>
      <c r="K8" s="148"/>
      <c r="L8" s="148"/>
      <c r="M8" s="171"/>
    </row>
    <row r="9" s="114" customFormat="1" ht="30" customHeight="1" spans="1:13">
      <c r="A9" s="150"/>
      <c r="B9" s="151" t="s">
        <v>20</v>
      </c>
      <c r="C9" s="152"/>
      <c r="D9" s="152"/>
      <c r="E9" s="153" t="s">
        <v>47</v>
      </c>
      <c r="F9" s="154">
        <v>44930</v>
      </c>
      <c r="G9" s="155">
        <f>SUM(H9-1/4)</f>
        <v>21.975</v>
      </c>
      <c r="H9" s="156">
        <f>'XS-XXL'!H9*2.54</f>
        <v>22.225</v>
      </c>
      <c r="I9" s="156">
        <f>'XS-XXL'!I9*2.54</f>
        <v>22.86</v>
      </c>
      <c r="J9" s="156">
        <f>'XS-XXL'!J9*2.54</f>
        <v>23.495</v>
      </c>
      <c r="K9" s="156">
        <f>'XS-XXL'!K9*2.54</f>
        <v>24.13</v>
      </c>
      <c r="L9" s="156">
        <f>'XS-XXL'!L9*2.54</f>
        <v>24.765</v>
      </c>
      <c r="M9" s="156">
        <f>'XS-XXL'!M9*2.54</f>
        <v>25.4</v>
      </c>
    </row>
    <row r="10" s="114" customFormat="1" ht="30" customHeight="1" spans="1:13">
      <c r="A10" s="150"/>
      <c r="B10" s="151" t="s">
        <v>21</v>
      </c>
      <c r="C10" s="152"/>
      <c r="D10" s="152"/>
      <c r="E10" s="153" t="s">
        <v>48</v>
      </c>
      <c r="F10" s="157">
        <v>44928</v>
      </c>
      <c r="G10" s="158">
        <f>SUM(H10-0.25)</f>
        <v>115.955</v>
      </c>
      <c r="H10" s="156">
        <f>'XS-XXL'!H10*2.54</f>
        <v>116.205</v>
      </c>
      <c r="I10" s="156">
        <f>'XS-XXL'!I10*2.54</f>
        <v>116.84</v>
      </c>
      <c r="J10" s="156">
        <f>'XS-XXL'!J10*2.54</f>
        <v>117.475</v>
      </c>
      <c r="K10" s="156">
        <f>'XS-XXL'!K10*2.54</f>
        <v>118.11</v>
      </c>
      <c r="L10" s="156">
        <f>'XS-XXL'!L10*2.54</f>
        <v>118.11</v>
      </c>
      <c r="M10" s="156">
        <f>'XS-XXL'!M10*2.54</f>
        <v>118.11</v>
      </c>
    </row>
    <row r="11" s="114" customFormat="1" ht="30" customHeight="1" spans="1:13">
      <c r="A11" s="150"/>
      <c r="B11" s="151" t="s">
        <v>22</v>
      </c>
      <c r="C11" s="152"/>
      <c r="D11" s="152"/>
      <c r="E11" s="153" t="s">
        <v>49</v>
      </c>
      <c r="F11" s="157">
        <v>44928</v>
      </c>
      <c r="G11" s="159">
        <f t="shared" ref="G11:G15" si="0">SUM(H11-1)</f>
        <v>75.2</v>
      </c>
      <c r="H11" s="156">
        <f>'XS-XXL'!H11*2.54</f>
        <v>76.2</v>
      </c>
      <c r="I11" s="156">
        <f>'XS-XXL'!I11*2.54</f>
        <v>81.28</v>
      </c>
      <c r="J11" s="156">
        <f>'XS-XXL'!J11*2.54</f>
        <v>86.36</v>
      </c>
      <c r="K11" s="156">
        <f>'XS-XXL'!K11*2.54</f>
        <v>92.71</v>
      </c>
      <c r="L11" s="156">
        <f>'XS-XXL'!L11*2.54</f>
        <v>97.79</v>
      </c>
      <c r="M11" s="156">
        <f>'XS-XXL'!M11*2.54</f>
        <v>102.87</v>
      </c>
    </row>
    <row r="12" s="114" customFormat="1" ht="30" customHeight="1" spans="1:13">
      <c r="A12" s="150"/>
      <c r="B12" s="151" t="s">
        <v>23</v>
      </c>
      <c r="C12" s="152"/>
      <c r="D12" s="152"/>
      <c r="E12" s="153" t="s">
        <v>50</v>
      </c>
      <c r="F12" s="157">
        <v>44928</v>
      </c>
      <c r="G12" s="159">
        <f t="shared" si="0"/>
        <v>63.77</v>
      </c>
      <c r="H12" s="156">
        <f>'XS-XXL'!H12*2.54</f>
        <v>64.77</v>
      </c>
      <c r="I12" s="156">
        <f>'XS-XXL'!I12*2.54</f>
        <v>69.85</v>
      </c>
      <c r="J12" s="156">
        <f>'XS-XXL'!J12*2.54</f>
        <v>74.93</v>
      </c>
      <c r="K12" s="156">
        <f>'XS-XXL'!K12*2.54</f>
        <v>81.28</v>
      </c>
      <c r="L12" s="156">
        <f>'XS-XXL'!L12*2.54</f>
        <v>86.36</v>
      </c>
      <c r="M12" s="156">
        <f>'XS-XXL'!M12*2.54</f>
        <v>91.44</v>
      </c>
    </row>
    <row r="13" s="114" customFormat="1" ht="30" customHeight="1" spans="1:13">
      <c r="A13" s="150"/>
      <c r="B13" s="151" t="s">
        <v>24</v>
      </c>
      <c r="C13" s="152"/>
      <c r="D13" s="152"/>
      <c r="E13" s="153" t="s">
        <v>51</v>
      </c>
      <c r="F13" s="157">
        <v>44928</v>
      </c>
      <c r="G13" s="159">
        <f t="shared" si="0"/>
        <v>103.14</v>
      </c>
      <c r="H13" s="156">
        <f>'XS-XXL'!H13*2.54</f>
        <v>104.14</v>
      </c>
      <c r="I13" s="156">
        <f>'XS-XXL'!I13*2.54</f>
        <v>109.22</v>
      </c>
      <c r="J13" s="156">
        <f>'XS-XXL'!J13*2.54</f>
        <v>114.3</v>
      </c>
      <c r="K13" s="156">
        <f>'XS-XXL'!K13*2.54</f>
        <v>120.65</v>
      </c>
      <c r="L13" s="156">
        <f>'XS-XXL'!L13*2.54</f>
        <v>125.73</v>
      </c>
      <c r="M13" s="156">
        <f>'XS-XXL'!M13*2.54</f>
        <v>130.81</v>
      </c>
    </row>
    <row r="14" s="114" customFormat="1" ht="30" customHeight="1" spans="1:13">
      <c r="A14" s="150"/>
      <c r="B14" s="151" t="s">
        <v>52</v>
      </c>
      <c r="C14" s="152"/>
      <c r="D14" s="152"/>
      <c r="E14" s="153" t="s">
        <v>53</v>
      </c>
      <c r="F14" s="157">
        <v>44928</v>
      </c>
      <c r="G14" s="159">
        <f t="shared" si="0"/>
        <v>235.22</v>
      </c>
      <c r="H14" s="156">
        <f>'XS-XXL'!H14*2.54</f>
        <v>236.22</v>
      </c>
      <c r="I14" s="156">
        <f>'XS-XXL'!I14*2.54</f>
        <v>241.3</v>
      </c>
      <c r="J14" s="156">
        <f>'XS-XXL'!J14*2.54</f>
        <v>246.38</v>
      </c>
      <c r="K14" s="156">
        <f>'XS-XXL'!K14*2.54</f>
        <v>252.73</v>
      </c>
      <c r="L14" s="156">
        <f>'XS-XXL'!L14*2.54</f>
        <v>257.81</v>
      </c>
      <c r="M14" s="156">
        <f>'XS-XXL'!M14*2.54</f>
        <v>262.89</v>
      </c>
    </row>
    <row r="15" s="114" customFormat="1" ht="30" customHeight="1" spans="1:13">
      <c r="A15" s="150"/>
      <c r="B15" s="151" t="s">
        <v>54</v>
      </c>
      <c r="C15" s="152"/>
      <c r="D15" s="152"/>
      <c r="E15" s="153" t="s">
        <v>55</v>
      </c>
      <c r="F15" s="157">
        <v>44928</v>
      </c>
      <c r="G15" s="159">
        <f t="shared" si="0"/>
        <v>197.12</v>
      </c>
      <c r="H15" s="156">
        <f>'XS-XXL'!H15*2.54</f>
        <v>198.12</v>
      </c>
      <c r="I15" s="156">
        <f>'XS-XXL'!I15*2.54</f>
        <v>203.2</v>
      </c>
      <c r="J15" s="156">
        <f>'XS-XXL'!J15*2.54</f>
        <v>208.28</v>
      </c>
      <c r="K15" s="156">
        <f>'XS-XXL'!K15*2.54</f>
        <v>214.63</v>
      </c>
      <c r="L15" s="156">
        <f>'XS-XXL'!L15*2.54</f>
        <v>219.71</v>
      </c>
      <c r="M15" s="156">
        <f>'XS-XXL'!M15*2.54</f>
        <v>224.79</v>
      </c>
    </row>
    <row r="16" s="114" customFormat="1" ht="30" customHeight="1" spans="1:13">
      <c r="A16" s="150"/>
      <c r="B16" s="151" t="s">
        <v>27</v>
      </c>
      <c r="C16" s="152"/>
      <c r="D16" s="152"/>
      <c r="E16" s="153" t="s">
        <v>56</v>
      </c>
      <c r="F16" s="160">
        <v>0.25</v>
      </c>
      <c r="G16" s="158">
        <f>SUM(H16-0.25)</f>
        <v>77.855</v>
      </c>
      <c r="H16" s="156">
        <f>'XS-XXL'!H16*2.54</f>
        <v>78.105</v>
      </c>
      <c r="I16" s="156">
        <f>'XS-XXL'!I16*2.54</f>
        <v>78.74</v>
      </c>
      <c r="J16" s="156">
        <f>'XS-XXL'!J16*2.54</f>
        <v>79.375</v>
      </c>
      <c r="K16" s="156">
        <f>'XS-XXL'!K16*2.54</f>
        <v>80.01</v>
      </c>
      <c r="L16" s="156">
        <f>'XS-XXL'!L16*2.54</f>
        <v>80.01</v>
      </c>
      <c r="M16" s="156">
        <f>'XS-XXL'!M16*2.54</f>
        <v>80.01</v>
      </c>
    </row>
    <row r="17" s="114" customFormat="1" ht="30" customHeight="1" spans="1:13">
      <c r="A17" s="150"/>
      <c r="B17" s="151" t="s">
        <v>57</v>
      </c>
      <c r="C17" s="152"/>
      <c r="D17" s="152"/>
      <c r="E17" s="153" t="s">
        <v>58</v>
      </c>
      <c r="F17" s="161">
        <v>0.125</v>
      </c>
      <c r="G17" s="159"/>
      <c r="H17" s="156">
        <f>'XS-XXL'!H17*2.54</f>
        <v>45.085</v>
      </c>
      <c r="I17" s="156">
        <f>'XS-XXL'!I17*2.54</f>
        <v>45.72</v>
      </c>
      <c r="J17" s="156">
        <f>'XS-XXL'!J17*2.54</f>
        <v>46.355</v>
      </c>
      <c r="K17" s="156">
        <f>'XS-XXL'!K17*2.54</f>
        <v>46.99</v>
      </c>
      <c r="L17" s="156">
        <f>'XS-XXL'!L17*2.54</f>
        <v>47.625</v>
      </c>
      <c r="M17" s="156">
        <f>'XS-XXL'!M17*2.54</f>
        <v>48.26</v>
      </c>
    </row>
    <row r="18" s="114" customFormat="1" ht="30" customHeight="1" spans="1:13">
      <c r="A18" s="150"/>
      <c r="B18" s="151" t="s">
        <v>28</v>
      </c>
      <c r="C18" s="152"/>
      <c r="D18" s="152"/>
      <c r="E18" s="153" t="s">
        <v>59</v>
      </c>
      <c r="F18" s="154">
        <v>44930</v>
      </c>
      <c r="G18" s="159">
        <f>H18</f>
        <v>5.08</v>
      </c>
      <c r="H18" s="156">
        <f>'XS-XXL'!H18*2.54</f>
        <v>5.08</v>
      </c>
      <c r="I18" s="156">
        <f>'XS-XXL'!I18*2.54</f>
        <v>5.08</v>
      </c>
      <c r="J18" s="156">
        <f>'XS-XXL'!J18*2.54</f>
        <v>5.08</v>
      </c>
      <c r="K18" s="156">
        <f>'XS-XXL'!K18*2.54</f>
        <v>5.08</v>
      </c>
      <c r="L18" s="156">
        <f>'XS-XXL'!L18*2.54</f>
        <v>5.08</v>
      </c>
      <c r="M18" s="156">
        <f>'XS-XXL'!M18*2.54</f>
        <v>5.08</v>
      </c>
    </row>
    <row r="19" s="114" customFormat="1" ht="30" customHeight="1" spans="1:13">
      <c r="A19" s="150"/>
      <c r="B19" s="151" t="s">
        <v>29</v>
      </c>
      <c r="C19" s="152"/>
      <c r="D19" s="152"/>
      <c r="E19" s="153" t="s">
        <v>60</v>
      </c>
      <c r="F19" s="160">
        <v>0.25</v>
      </c>
      <c r="G19" s="159">
        <f>SUM(H19+0)</f>
        <v>27.94</v>
      </c>
      <c r="H19" s="156">
        <f>'XS-XXL'!H19*2.54</f>
        <v>27.94</v>
      </c>
      <c r="I19" s="156">
        <f>'XS-XXL'!I19*2.54</f>
        <v>27.94</v>
      </c>
      <c r="J19" s="156">
        <f>'XS-XXL'!J19*2.54</f>
        <v>29.21</v>
      </c>
      <c r="K19" s="156">
        <f>'XS-XXL'!K19*2.54</f>
        <v>29.21</v>
      </c>
      <c r="L19" s="156">
        <f>'XS-XXL'!L19*2.54</f>
        <v>30.48</v>
      </c>
      <c r="M19" s="156">
        <f>'XS-XXL'!M19*2.54</f>
        <v>30.48</v>
      </c>
    </row>
    <row r="20" s="114" customFormat="1" ht="16.15" customHeight="1"/>
    <row r="21" s="114" customFormat="1" ht="16.15" customHeight="1"/>
    <row r="22" s="114" customFormat="1" ht="16.15" customHeight="1"/>
    <row r="23" s="114" customFormat="1" ht="16.15" customHeight="1"/>
    <row r="24" s="114" customFormat="1" ht="16.15" customHeight="1"/>
    <row r="25" s="114" customFormat="1" ht="16.15" customHeight="1"/>
    <row r="26" s="114" customFormat="1" ht="16.15" customHeight="1"/>
    <row r="27" s="114" customFormat="1" ht="16.15" customHeight="1"/>
    <row r="28" s="114" customFormat="1" ht="16.15" customHeight="1"/>
    <row r="29" s="114" customFormat="1" ht="16.15" customHeight="1"/>
    <row r="30" s="114" customFormat="1" ht="16.15" customHeight="1"/>
    <row r="31" s="114" customFormat="1" ht="16.15" customHeight="1"/>
    <row r="32" s="114" customFormat="1" ht="16.15" customHeight="1"/>
    <row r="33" s="114" customFormat="1" ht="16.15" customHeight="1"/>
    <row r="34" s="114" customFormat="1" ht="16.15" customHeight="1"/>
    <row r="35" s="114" customFormat="1" ht="16.15" customHeight="1"/>
    <row r="36" s="114" customFormat="1" ht="16.15" customHeight="1"/>
    <row r="37" s="114" customFormat="1" ht="16.15" customHeight="1"/>
    <row r="38" s="114" customFormat="1" ht="16.15" customHeight="1"/>
    <row r="39" s="114" customFormat="1" ht="16.15" customHeight="1"/>
    <row r="40" s="114" customFormat="1" ht="16.15" customHeight="1"/>
    <row r="41" s="114" customFormat="1" ht="16.15" customHeight="1"/>
    <row r="42" s="114" customFormat="1" ht="16.15" customHeight="1"/>
    <row r="43" s="114" customFormat="1" ht="16.15" customHeight="1"/>
    <row r="44" s="114" customFormat="1" ht="16.15" customHeight="1"/>
    <row r="45" s="114" customFormat="1" ht="16.15" customHeight="1"/>
    <row r="46" s="114" customFormat="1" ht="16.15" customHeight="1"/>
    <row r="47" s="114" customFormat="1" ht="16.15" customHeight="1"/>
    <row r="48" s="114" customFormat="1" ht="16.15" customHeight="1"/>
    <row r="49" s="114" customFormat="1" ht="16.15" customHeight="1"/>
    <row r="50" s="114" customFormat="1" ht="16.15" customHeight="1"/>
    <row r="51" s="114" customFormat="1" ht="16.15" customHeight="1"/>
    <row r="52" s="114" customFormat="1" ht="16.15" customHeight="1"/>
    <row r="53" s="114" customFormat="1" ht="16.15" customHeight="1"/>
    <row r="54" s="114" customFormat="1" ht="16.15" customHeight="1"/>
    <row r="55" s="114" customFormat="1" ht="16.15" customHeight="1"/>
    <row r="56" s="114" customFormat="1" ht="16.15" customHeight="1"/>
    <row r="57" s="114" customFormat="1" ht="16.15" customHeight="1"/>
    <row r="58" s="114" customFormat="1" ht="16.15" customHeight="1"/>
    <row r="59" s="114" customFormat="1" ht="16.15" customHeight="1"/>
    <row r="60" s="114" customFormat="1" ht="16.15" customHeight="1"/>
    <row r="61" s="114" customFormat="1" ht="16.15" customHeight="1"/>
    <row r="62" s="114" customFormat="1" ht="16.15" customHeight="1"/>
    <row r="63" s="114" customFormat="1" ht="16.15" customHeight="1"/>
    <row r="64" s="114" customFormat="1" ht="16.15" customHeight="1"/>
    <row r="65" s="114" customFormat="1" ht="16.15" customHeight="1"/>
    <row r="66" s="114" customFormat="1" ht="16.15" customHeight="1"/>
    <row r="67" s="114" customFormat="1" ht="16.15" customHeight="1"/>
    <row r="68" s="114" customFormat="1" ht="16.15" customHeight="1"/>
    <row r="69" s="114" customFormat="1" ht="16.15" customHeight="1"/>
    <row r="70" s="114" customFormat="1" ht="16.15" customHeight="1"/>
    <row r="71" s="114" customFormat="1" ht="16.15" customHeight="1"/>
    <row r="72" s="114" customFormat="1" ht="16.15" customHeight="1"/>
    <row r="73" s="114" customFormat="1" ht="16.15" customHeight="1"/>
    <row r="74" s="114" customFormat="1" ht="16.15" customHeight="1"/>
    <row r="75" s="114" customFormat="1" ht="16.15" customHeight="1"/>
    <row r="76" s="114" customFormat="1" ht="16.15" customHeight="1"/>
    <row r="77" s="114" customFormat="1" ht="16.15" customHeight="1"/>
    <row r="78" s="114" customFormat="1" ht="16.15" customHeight="1"/>
    <row r="79" s="114" customFormat="1" ht="16.15" customHeight="1"/>
    <row r="80" s="114" customFormat="1" ht="16.15" customHeight="1"/>
    <row r="81" s="114" customFormat="1" ht="16.15" customHeight="1"/>
    <row r="82" s="114" customFormat="1" ht="16.15" customHeight="1"/>
    <row r="83" s="114" customFormat="1" ht="16.15" customHeight="1"/>
    <row r="84" s="114" customFormat="1" ht="16.15" customHeight="1"/>
    <row r="85" s="114" customFormat="1" ht="16.15" customHeight="1"/>
    <row r="86" s="114" customFormat="1" ht="16.15" customHeight="1"/>
    <row r="87" s="114" customFormat="1" ht="16.15" customHeight="1"/>
    <row r="88" s="114" customFormat="1" ht="16.15" customHeight="1"/>
    <row r="89" s="114" customFormat="1" ht="16.15" customHeight="1"/>
    <row r="90" s="114" customFormat="1" ht="16.15" customHeight="1"/>
    <row r="91" s="114" customFormat="1" ht="16.15" customHeight="1"/>
    <row r="92" s="114" customFormat="1" ht="16.15" customHeight="1"/>
    <row r="93" s="114" customFormat="1" ht="16.15" customHeight="1"/>
    <row r="94" s="114" customFormat="1" ht="16.15" customHeight="1"/>
    <row r="95" s="114" customFormat="1" ht="16.15" customHeight="1"/>
    <row r="96" s="114" customFormat="1" ht="16.15" customHeight="1"/>
    <row r="97" s="114" customFormat="1" ht="16.15" customHeight="1"/>
    <row r="98" s="114" customFormat="1" ht="16.15" customHeight="1"/>
    <row r="99" s="114" customFormat="1" ht="16.15" customHeight="1"/>
    <row r="100" s="114" customFormat="1" ht="16.15" customHeight="1"/>
    <row r="101" s="114" customFormat="1" ht="16.15" customHeight="1"/>
    <row r="102" s="114" customFormat="1" ht="16.15" customHeight="1"/>
    <row r="103" s="114" customFormat="1" ht="16.15" customHeight="1"/>
    <row r="104" s="114" customFormat="1" ht="16.15" customHeight="1"/>
    <row r="105" s="114" customFormat="1" ht="16.15" customHeight="1"/>
    <row r="106" s="114" customFormat="1" ht="16.15" customHeight="1"/>
    <row r="107" s="114" customFormat="1" ht="16.15" customHeight="1"/>
    <row r="108" s="114" customFormat="1" ht="16.15" customHeight="1"/>
    <row r="109" s="114" customFormat="1" ht="16.15" customHeight="1"/>
    <row r="110" s="114" customFormat="1" ht="16.15" customHeight="1"/>
    <row r="111" s="114" customFormat="1" ht="16.15" customHeight="1"/>
    <row r="112" s="114" customFormat="1" ht="16.15" customHeight="1"/>
    <row r="113" s="114" customFormat="1" ht="16.15" customHeight="1"/>
    <row r="114" s="114" customFormat="1" ht="16.15" customHeight="1"/>
    <row r="115" s="114" customFormat="1" ht="16.15" customHeight="1"/>
    <row r="116" s="114" customFormat="1" ht="16.15" customHeight="1"/>
    <row r="117" s="114" customFormat="1" ht="16.15" customHeight="1"/>
    <row r="118" s="114" customFormat="1" ht="16.15" customHeight="1"/>
    <row r="119" s="114" customFormat="1" ht="16.15" customHeight="1"/>
    <row r="120" s="114" customFormat="1" ht="16.15" customHeight="1"/>
    <row r="121" s="114" customFormat="1" ht="16.15" customHeight="1"/>
    <row r="122" s="114" customFormat="1" ht="16.15" customHeight="1"/>
    <row r="123" s="114" customFormat="1" ht="16.15" customHeight="1"/>
    <row r="124" s="114" customFormat="1" ht="16.15" customHeight="1"/>
    <row r="125" s="114" customFormat="1" ht="16.15" customHeight="1"/>
    <row r="126" s="114" customFormat="1" ht="16.15" customHeight="1"/>
    <row r="127" s="114" customFormat="1" ht="16.15" customHeight="1"/>
    <row r="128" s="114" customFormat="1" ht="16.15" customHeight="1"/>
    <row r="129" s="114" customFormat="1" ht="16.15" customHeight="1"/>
    <row r="130" s="114" customFormat="1" ht="16.15" customHeight="1"/>
    <row r="131" s="114" customFormat="1" ht="16.15" customHeight="1"/>
    <row r="132" s="114" customFormat="1" ht="16.15" customHeight="1"/>
    <row r="133" s="114" customFormat="1" ht="16.15" customHeight="1"/>
    <row r="134" s="114" customFormat="1" ht="16.15" customHeight="1"/>
    <row r="135" s="114" customFormat="1" ht="16.15" customHeight="1"/>
    <row r="136" s="114" customFormat="1" ht="16.15" customHeight="1"/>
    <row r="137" s="114" customFormat="1" ht="16.15" customHeight="1"/>
    <row r="138" s="114" customFormat="1" ht="16.15" customHeight="1"/>
    <row r="139" s="114" customFormat="1" ht="16.15" customHeight="1"/>
    <row r="140" s="114" customFormat="1" ht="16.15" customHeight="1"/>
    <row r="141" s="114" customFormat="1" ht="16.15" customHeight="1"/>
    <row r="142" s="114" customFormat="1" ht="16.15" customHeight="1"/>
    <row r="143" s="114" customFormat="1" ht="16.15" customHeight="1"/>
    <row r="144" s="114" customFormat="1" ht="16.15" customHeight="1"/>
    <row r="145" s="114" customFormat="1" ht="16.15" customHeight="1"/>
    <row r="146" s="114" customFormat="1" ht="16.15" customHeight="1"/>
    <row r="147" s="114" customFormat="1" ht="16.15" customHeight="1"/>
    <row r="148" s="114" customFormat="1" ht="16.15" customHeight="1"/>
    <row r="149" s="114" customFormat="1" ht="16.15" customHeight="1"/>
    <row r="150" s="114" customFormat="1" ht="16.15" customHeight="1"/>
    <row r="151" s="114" customFormat="1" ht="16.15" customHeight="1"/>
    <row r="152" s="114" customFormat="1" ht="16.15" customHeight="1"/>
    <row r="153" s="114" customFormat="1" ht="16.15" customHeight="1"/>
    <row r="154" s="114" customFormat="1" ht="16.15" customHeight="1"/>
    <row r="155" s="114" customFormat="1" ht="16.15" customHeight="1"/>
    <row r="156" s="114" customFormat="1" ht="16.15" customHeight="1"/>
    <row r="157" s="114" customFormat="1" ht="16.15" customHeight="1"/>
    <row r="158" s="114" customFormat="1" ht="16.15" customHeight="1"/>
    <row r="159" s="114" customFormat="1" ht="16.15" customHeight="1"/>
    <row r="160" s="114" customFormat="1" ht="16.15" customHeight="1"/>
    <row r="161" s="114" customFormat="1" ht="16.15" customHeight="1"/>
    <row r="162" s="114" customFormat="1" ht="16.15" customHeight="1"/>
    <row r="163" s="114" customFormat="1" ht="16.15" customHeight="1"/>
    <row r="164" s="114" customFormat="1" ht="16.15" customHeight="1"/>
    <row r="165" s="114" customFormat="1" ht="16.15" customHeight="1"/>
    <row r="166" s="114" customFormat="1" ht="16.15" customHeight="1"/>
    <row r="167" s="114" customFormat="1" ht="16.15" customHeight="1"/>
    <row r="168" s="114" customFormat="1" ht="16.15" customHeight="1"/>
    <row r="169" s="114" customFormat="1" ht="16.15" customHeight="1"/>
    <row r="170" s="114" customFormat="1" ht="16.15" customHeight="1"/>
    <row r="171" s="114" customFormat="1" ht="16.15" customHeight="1"/>
    <row r="172" s="114" customFormat="1" ht="16.15" customHeight="1"/>
    <row r="173" s="114" customFormat="1" ht="16.15" customHeight="1"/>
    <row r="174" s="114" customFormat="1" ht="16.15" customHeight="1"/>
    <row r="175" s="114" customFormat="1" ht="16.15" customHeight="1"/>
    <row r="176" s="114" customFormat="1" ht="16.15" customHeight="1"/>
    <row r="177" s="114" customFormat="1" ht="16.15" customHeight="1"/>
    <row r="178" s="114" customFormat="1" ht="16.15" customHeight="1"/>
    <row r="179" s="114" customFormat="1" ht="16.15" customHeight="1"/>
    <row r="180" s="114" customFormat="1" ht="16.15" customHeight="1"/>
    <row r="181" s="114" customFormat="1" ht="16.15" customHeight="1"/>
    <row r="182" s="114" customFormat="1" ht="16.15" customHeight="1"/>
    <row r="183" s="114" customFormat="1" ht="16.15" customHeight="1"/>
    <row r="184" s="114" customFormat="1" ht="16.15" customHeight="1"/>
    <row r="185" s="114" customFormat="1" ht="16.15" customHeight="1"/>
    <row r="186" s="114" customFormat="1" ht="16.15" customHeight="1"/>
    <row r="187" s="114" customFormat="1" ht="16.15" customHeight="1"/>
    <row r="188" s="114" customFormat="1" ht="16.15" customHeight="1"/>
    <row r="189" s="114" customFormat="1" ht="16.15" customHeight="1"/>
    <row r="190" s="114" customFormat="1" ht="16.15" customHeight="1"/>
    <row r="191" s="114" customFormat="1" ht="16.15" customHeight="1"/>
    <row r="192" s="114" customFormat="1" ht="16.15" customHeight="1"/>
    <row r="193" s="114" customFormat="1" ht="16.15" customHeight="1"/>
    <row r="194" s="114" customFormat="1" ht="16.15" customHeight="1"/>
    <row r="195" s="114" customFormat="1" ht="16.15" customHeight="1"/>
    <row r="196" s="114" customFormat="1" ht="16.15" customHeight="1"/>
    <row r="197" s="114" customFormat="1" ht="16.15" customHeight="1"/>
    <row r="198" s="114" customFormat="1" ht="16.15" customHeight="1"/>
    <row r="199" s="114" customFormat="1" ht="16.15" customHeight="1"/>
    <row r="200" s="114" customFormat="1" ht="16.15" customHeight="1"/>
    <row r="201" s="114" customFormat="1" ht="16.15" customHeight="1"/>
    <row r="202" s="114" customFormat="1" ht="16.15" customHeight="1"/>
    <row r="203" s="114" customFormat="1" ht="16.15" customHeight="1"/>
    <row r="204" s="114" customFormat="1" ht="16.15" customHeight="1"/>
    <row r="205" s="114" customFormat="1" ht="16.15" customHeight="1"/>
    <row r="206" s="114" customFormat="1" ht="16.15" customHeight="1"/>
    <row r="207" s="114" customFormat="1" ht="16.15" customHeight="1"/>
    <row r="208" s="114" customFormat="1" ht="16.15" customHeight="1"/>
    <row r="209" s="114" customFormat="1" ht="16.15" customHeight="1"/>
    <row r="210" s="114" customFormat="1" ht="16.15" customHeight="1"/>
    <row r="211" s="114" customFormat="1" ht="16.15" customHeight="1"/>
    <row r="212" s="114" customFormat="1" ht="16.15" customHeight="1"/>
    <row r="213" s="114" customFormat="1" ht="16.15" customHeight="1"/>
    <row r="214" s="114" customFormat="1" ht="16.15" customHeight="1"/>
    <row r="215" s="114" customFormat="1" ht="16.15" customHeight="1"/>
    <row r="216" s="114" customFormat="1" ht="16.15" customHeight="1"/>
    <row r="217" s="114" customFormat="1" ht="16.15" customHeight="1"/>
    <row r="218" s="114" customFormat="1" ht="16.15" customHeight="1"/>
    <row r="219" s="114" customFormat="1" ht="16.15" customHeight="1"/>
    <row r="220" s="114" customFormat="1" ht="16.15" customHeight="1"/>
    <row r="221" s="114" customFormat="1" ht="16.15" customHeight="1"/>
    <row r="222" s="114" customFormat="1" ht="16.15" customHeight="1"/>
    <row r="223" s="114" customFormat="1" ht="16.15" customHeight="1"/>
    <row r="224" s="114" customFormat="1" ht="16.15" customHeight="1"/>
    <row r="225" s="114" customFormat="1" ht="16.15" customHeight="1"/>
    <row r="226" s="114" customFormat="1" ht="16.15" customHeight="1"/>
    <row r="227" s="114" customFormat="1" ht="16.15" customHeight="1"/>
    <row r="228" s="114" customFormat="1" ht="16.15" customHeight="1"/>
    <row r="229" s="114" customFormat="1" ht="16.15" customHeight="1"/>
    <row r="230" s="114" customFormat="1" ht="16.15" customHeight="1"/>
    <row r="231" s="114" customFormat="1" ht="16.15" customHeight="1"/>
    <row r="232" s="114" customFormat="1" ht="16.15" customHeight="1"/>
    <row r="233" s="114" customFormat="1" ht="16.15" customHeight="1"/>
    <row r="234" s="114" customFormat="1" ht="16.15" customHeight="1"/>
    <row r="235" s="114" customFormat="1" ht="16.15" customHeight="1"/>
    <row r="236" s="114" customFormat="1" ht="16.15" customHeight="1"/>
    <row r="237" s="114" customFormat="1" ht="16.15" customHeight="1"/>
    <row r="238" s="114" customFormat="1" ht="16.15" customHeight="1"/>
    <row r="239" s="114" customFormat="1" ht="16.15" customHeight="1"/>
    <row r="240" s="114" customFormat="1" ht="16.15" customHeight="1"/>
    <row r="241" s="114" customFormat="1" ht="16.15" customHeight="1"/>
    <row r="242" s="114" customFormat="1" ht="16.15" customHeight="1"/>
    <row r="243" s="114" customFormat="1" ht="16.15" customHeight="1"/>
    <row r="244" s="114" customFormat="1" ht="16.15" customHeight="1"/>
    <row r="245" s="114" customFormat="1" ht="16.15" customHeight="1"/>
    <row r="246" s="114" customFormat="1" ht="16.15" customHeight="1"/>
    <row r="247" s="114" customFormat="1" ht="16.15" customHeight="1"/>
    <row r="248" s="114" customFormat="1" ht="16.15" customHeight="1"/>
    <row r="249" s="114" customFormat="1" ht="16.15" customHeight="1"/>
    <row r="250" s="114" customFormat="1" ht="16.15" customHeight="1"/>
    <row r="251" s="114" customFormat="1" ht="16.15" customHeight="1"/>
    <row r="252" s="114" customFormat="1" ht="16.15" customHeight="1"/>
    <row r="253" s="114" customFormat="1" ht="16.15" customHeight="1"/>
    <row r="254" s="114" customFormat="1" ht="16.15" customHeight="1"/>
    <row r="255" s="114" customFormat="1" ht="16.15" customHeight="1"/>
    <row r="256" s="114" customFormat="1" ht="16.15" customHeight="1"/>
    <row r="257" s="114" customFormat="1" ht="16.15" customHeight="1"/>
    <row r="258" s="114" customFormat="1" ht="16.15" customHeight="1"/>
    <row r="259" s="114" customFormat="1" ht="16.15" customHeight="1"/>
    <row r="260" s="114" customFormat="1" ht="16.15" customHeight="1"/>
    <row r="261" s="114" customFormat="1" ht="16.15" customHeight="1"/>
    <row r="262" s="114" customFormat="1" ht="16.15" customHeight="1"/>
    <row r="263" s="114" customFormat="1" ht="16.15" customHeight="1"/>
    <row r="264" s="114" customFormat="1" ht="16.15" customHeight="1"/>
    <row r="265" s="114" customFormat="1" ht="16.15" customHeight="1"/>
    <row r="266" s="114" customFormat="1" ht="16.15" customHeight="1"/>
    <row r="267" s="114" customFormat="1" ht="16.15" customHeight="1"/>
    <row r="268" s="114" customFormat="1" ht="16.15" customHeight="1"/>
    <row r="269" s="114" customFormat="1" ht="16.15" customHeight="1"/>
    <row r="270" s="114" customFormat="1" ht="16.15" customHeight="1"/>
    <row r="271" s="114" customFormat="1" ht="16.15" customHeight="1"/>
    <row r="272" s="114" customFormat="1" ht="16.15" customHeight="1"/>
    <row r="273" s="114" customFormat="1" ht="16.15" customHeight="1"/>
    <row r="274" s="114" customFormat="1" ht="16.15" customHeight="1"/>
    <row r="275" s="114" customFormat="1" ht="16.15" customHeight="1"/>
    <row r="276" s="114" customFormat="1" ht="16.15" customHeight="1"/>
    <row r="277" s="114" customFormat="1" ht="16.15" customHeight="1"/>
    <row r="278" s="114" customFormat="1" ht="16.15" customHeight="1"/>
    <row r="279" s="114" customFormat="1" ht="16.15" customHeight="1"/>
    <row r="280" s="114" customFormat="1" ht="16.15" customHeight="1"/>
    <row r="281" s="114" customFormat="1" ht="16.15" customHeight="1"/>
    <row r="282" s="114" customFormat="1" ht="16.15" customHeight="1"/>
    <row r="283" s="114" customFormat="1" ht="16.15" customHeight="1"/>
    <row r="284" s="114" customFormat="1" ht="16.15" customHeight="1"/>
    <row r="285" s="114" customFormat="1" ht="16.15" customHeight="1"/>
    <row r="286" s="114" customFormat="1" ht="16.15" customHeight="1"/>
    <row r="287" s="114" customFormat="1" ht="16.15" customHeight="1"/>
    <row r="288" s="114" customFormat="1" ht="16.15" customHeight="1"/>
    <row r="289" s="114" customFormat="1" ht="16.15" customHeight="1"/>
    <row r="290" s="114" customFormat="1" ht="16.15" customHeight="1"/>
    <row r="291" s="114" customFormat="1" ht="16.15" customHeight="1"/>
    <row r="292" s="114" customFormat="1" ht="16.15" customHeight="1"/>
    <row r="293" s="114" customFormat="1" ht="16.15" customHeight="1"/>
    <row r="294" s="114" customFormat="1" ht="16.15" customHeight="1"/>
    <row r="295" s="114" customFormat="1" ht="16.15" customHeight="1"/>
    <row r="296" s="114" customFormat="1" ht="16.15" customHeight="1"/>
    <row r="297" s="114" customFormat="1" ht="16.15" customHeight="1"/>
    <row r="298" s="114" customFormat="1" ht="16.15" customHeight="1"/>
    <row r="299" s="114" customFormat="1" ht="16.15" customHeight="1"/>
    <row r="300" s="114" customFormat="1" ht="16.15" customHeight="1"/>
    <row r="301" s="114" customFormat="1" ht="16.15" customHeight="1"/>
    <row r="302" s="114" customFormat="1" ht="16.15" customHeight="1"/>
    <row r="303" s="114" customFormat="1" ht="16.15" customHeight="1"/>
    <row r="304" s="114" customFormat="1" ht="16.15" customHeight="1"/>
    <row r="305" s="114" customFormat="1" ht="16.15" customHeight="1"/>
    <row r="306" s="114" customFormat="1" ht="16.15" customHeight="1"/>
    <row r="307" s="114" customFormat="1" ht="16.15" customHeight="1"/>
    <row r="308" s="114" customFormat="1" ht="16.15" customHeight="1"/>
    <row r="309" s="114" customFormat="1" ht="16.15" customHeight="1"/>
    <row r="310" s="114" customFormat="1" ht="16.15" customHeight="1"/>
    <row r="311" s="114" customFormat="1" ht="16.15" customHeight="1"/>
    <row r="312" s="114" customFormat="1" ht="16.15" customHeight="1"/>
    <row r="313" s="114" customFormat="1" ht="16.15" customHeight="1"/>
    <row r="314" s="114" customFormat="1" ht="16.15" customHeight="1"/>
    <row r="315" s="114" customFormat="1" ht="16.15" customHeight="1"/>
    <row r="316" s="114" customFormat="1" ht="16.15" customHeight="1"/>
    <row r="317" s="114" customFormat="1" ht="16.15" customHeight="1"/>
    <row r="318" s="114" customFormat="1" ht="16.15" customHeight="1"/>
    <row r="319" s="114" customFormat="1" ht="16.15" customHeight="1"/>
    <row r="320" s="114" customFormat="1" ht="16.15" customHeight="1"/>
    <row r="321" s="114" customFormat="1" ht="16.15" customHeight="1"/>
    <row r="322" s="114" customFormat="1" ht="16.15" customHeight="1"/>
    <row r="323" s="114" customFormat="1" ht="16.15" customHeight="1"/>
    <row r="324" s="114" customFormat="1" ht="16.15" customHeight="1"/>
    <row r="325" s="114" customFormat="1" ht="16.15" customHeight="1"/>
    <row r="326" s="114" customFormat="1" ht="16.15" customHeight="1"/>
    <row r="327" s="114" customFormat="1" ht="16.15" customHeight="1"/>
    <row r="328" s="114" customFormat="1" ht="16.15" customHeight="1"/>
    <row r="329" s="114" customFormat="1" ht="16.15" customHeight="1"/>
    <row r="330" s="114" customFormat="1" ht="16.15" customHeight="1"/>
    <row r="331" s="114" customFormat="1" ht="16.15" customHeight="1"/>
    <row r="332" s="114" customFormat="1" ht="16.15" customHeight="1"/>
    <row r="333" s="114" customFormat="1" ht="16.15" customHeight="1"/>
    <row r="334" s="114" customFormat="1" ht="16.15" customHeight="1"/>
    <row r="335" s="114" customFormat="1" ht="16.15" customHeight="1"/>
    <row r="336" s="114" customFormat="1" ht="16.15" customHeight="1"/>
    <row r="337" s="114" customFormat="1" ht="16.15" customHeight="1"/>
    <row r="338" s="114" customFormat="1" ht="16.15" customHeight="1"/>
    <row r="339" s="114" customFormat="1" ht="16.15" customHeight="1"/>
    <row r="340" s="114" customFormat="1" ht="16.15" customHeight="1"/>
    <row r="341" s="114" customFormat="1" ht="16.15" customHeight="1"/>
    <row r="342" s="114" customFormat="1" ht="16.15" customHeight="1"/>
    <row r="343" s="114" customFormat="1" ht="16.15" customHeight="1"/>
    <row r="344" s="114" customFormat="1" ht="16.15" customHeight="1"/>
    <row r="345" s="114" customFormat="1" ht="16.15" customHeight="1"/>
    <row r="346" s="114" customFormat="1" ht="16.15" customHeight="1"/>
    <row r="347" s="114" customFormat="1" ht="16.15" customHeight="1"/>
    <row r="348" s="114" customFormat="1" ht="16.15" customHeight="1"/>
    <row r="349" s="114" customFormat="1" ht="16.15" customHeight="1"/>
    <row r="350" s="114" customFormat="1" ht="16.15" customHeight="1"/>
    <row r="351" s="114" customFormat="1" ht="16.15" customHeight="1"/>
    <row r="352" s="114" customFormat="1" ht="16.15" customHeight="1"/>
    <row r="353" s="114" customFormat="1" ht="16.15" customHeight="1"/>
    <row r="354" s="114" customFormat="1" ht="16.15" customHeight="1"/>
    <row r="355" s="114" customFormat="1" ht="16.15" customHeight="1"/>
    <row r="356" s="114" customFormat="1" ht="16.15" customHeight="1"/>
    <row r="357" s="114" customFormat="1" ht="16.15" customHeight="1"/>
    <row r="358" s="114" customFormat="1" ht="16.15" customHeight="1"/>
    <row r="359" s="114" customFormat="1" ht="16.15" customHeight="1"/>
    <row r="360" s="114" customFormat="1" ht="16.15" customHeight="1"/>
    <row r="361" s="114" customFormat="1" ht="16.15" customHeight="1"/>
    <row r="362" s="114" customFormat="1" ht="16.15" customHeight="1"/>
    <row r="363" s="114" customFormat="1" ht="16.15" customHeight="1"/>
    <row r="364" s="114" customFormat="1" ht="16.15" customHeight="1"/>
    <row r="365" s="114" customFormat="1" ht="16.15" customHeight="1"/>
    <row r="366" s="114" customFormat="1" ht="16.15" customHeight="1"/>
    <row r="367" s="114" customFormat="1" ht="16.15" customHeight="1"/>
    <row r="368" s="114" customFormat="1" ht="16.15" customHeight="1"/>
    <row r="369" s="114" customFormat="1" ht="16.15" customHeight="1"/>
    <row r="370" s="114" customFormat="1" ht="16.15" customHeight="1"/>
    <row r="371" s="114" customFormat="1" ht="16.15" customHeight="1"/>
    <row r="372" s="114" customFormat="1" ht="16.15" customHeight="1"/>
    <row r="373" s="114" customFormat="1" ht="16.15" customHeight="1"/>
    <row r="374" s="114" customFormat="1" ht="16.15" customHeight="1"/>
    <row r="375" s="114" customFormat="1" ht="16.15" customHeight="1"/>
    <row r="376" s="114" customFormat="1" ht="16.15" customHeight="1"/>
    <row r="377" s="114" customFormat="1" ht="16.15" customHeight="1"/>
    <row r="378" s="114" customFormat="1" ht="16.15" customHeight="1"/>
    <row r="379" s="114" customFormat="1" ht="16.15" customHeight="1"/>
    <row r="380" s="114" customFormat="1" ht="16.15" customHeight="1"/>
    <row r="381" s="114" customFormat="1" ht="16.15" customHeight="1"/>
    <row r="382" s="114" customFormat="1" ht="16.15" customHeight="1"/>
    <row r="383" s="114" customFormat="1" ht="16.15" customHeight="1"/>
    <row r="384" s="114" customFormat="1" ht="16.15" customHeight="1"/>
    <row r="385" s="114" customFormat="1" ht="16.15" customHeight="1"/>
    <row r="386" s="114" customFormat="1" ht="16.15" customHeight="1"/>
    <row r="387" s="114" customFormat="1" ht="16.15" customHeight="1"/>
    <row r="388" s="114" customFormat="1" ht="16.15" customHeight="1"/>
    <row r="389" s="114" customFormat="1" ht="16.15" customHeight="1"/>
    <row r="390" s="114" customFormat="1" ht="16.15" customHeight="1"/>
    <row r="391" s="114" customFormat="1" ht="16.15" customHeight="1"/>
    <row r="392" s="114" customFormat="1" ht="16.15" customHeight="1"/>
    <row r="393" s="114" customFormat="1" ht="16.15" customHeight="1"/>
    <row r="394" s="114" customFormat="1" ht="16.15" customHeight="1"/>
    <row r="395" s="114" customFormat="1" ht="16.15" customHeight="1"/>
    <row r="396" s="114" customFormat="1" ht="16.15" customHeight="1"/>
    <row r="397" s="114" customFormat="1" ht="16.15" customHeight="1"/>
    <row r="398" s="114" customFormat="1" ht="16.15" customHeight="1"/>
    <row r="399" s="114" customFormat="1" ht="16.15" customHeight="1"/>
    <row r="400" s="114" customFormat="1" ht="16.15" customHeight="1"/>
    <row r="401" s="114" customFormat="1" ht="16.15" customHeight="1"/>
    <row r="402" s="114" customFormat="1" ht="16.15" customHeight="1"/>
    <row r="403" s="114" customFormat="1" ht="16.15" customHeight="1"/>
    <row r="404" s="114" customFormat="1" ht="16.15" customHeight="1"/>
    <row r="405" s="114" customFormat="1" ht="16.15" customHeight="1"/>
    <row r="406" s="114" customFormat="1" ht="16.15" customHeight="1"/>
    <row r="407" s="114" customFormat="1" ht="16.15" customHeight="1"/>
    <row r="408" s="114" customFormat="1" ht="16.15" customHeight="1"/>
    <row r="409" s="114" customFormat="1" ht="16.15" customHeight="1"/>
    <row r="410" s="114" customFormat="1" ht="16.15" customHeight="1"/>
    <row r="411" s="114" customFormat="1" ht="16.15" customHeight="1"/>
    <row r="412" s="114" customFormat="1" ht="16.15" customHeight="1"/>
    <row r="413" s="114" customFormat="1" ht="16.15" customHeight="1"/>
    <row r="414" s="114" customFormat="1" ht="16.15" customHeight="1"/>
    <row r="415" s="114" customFormat="1" ht="16.15" customHeight="1"/>
    <row r="416" s="114" customFormat="1" ht="16.15" customHeight="1"/>
    <row r="417" s="114" customFormat="1" ht="16.15" customHeight="1"/>
    <row r="418" s="114" customFormat="1" ht="16.15" customHeight="1"/>
    <row r="419" s="114" customFormat="1" ht="16.15" customHeight="1"/>
    <row r="420" s="114" customFormat="1" ht="16.15" customHeight="1"/>
    <row r="421" s="114" customFormat="1" ht="16.15" customHeight="1"/>
    <row r="422" s="114" customFormat="1" ht="16.15" customHeight="1"/>
    <row r="423" s="114" customFormat="1" ht="16.15" customHeight="1"/>
    <row r="424" s="114" customFormat="1" ht="16.15" customHeight="1"/>
    <row r="425" s="114" customFormat="1" ht="16.15" customHeight="1"/>
    <row r="426" s="114" customFormat="1" ht="16.15" customHeight="1"/>
    <row r="427" s="114" customFormat="1" ht="16.15" customHeight="1"/>
    <row r="428" s="114" customFormat="1" ht="16.15" customHeight="1"/>
    <row r="429" s="114" customFormat="1" ht="16.15" customHeight="1"/>
    <row r="430" s="114" customFormat="1" ht="16.15" customHeight="1"/>
    <row r="431" s="114" customFormat="1" ht="16.15" customHeight="1"/>
    <row r="432" s="114" customFormat="1" ht="16.15" customHeight="1"/>
    <row r="433" s="114" customFormat="1" ht="16.15" customHeight="1"/>
    <row r="434" s="114" customFormat="1" ht="16.15" customHeight="1"/>
    <row r="435" s="114" customFormat="1" ht="16.15" customHeight="1"/>
    <row r="436" s="114" customFormat="1" ht="16.15" customHeight="1"/>
    <row r="437" s="114" customFormat="1" ht="16.15" customHeight="1"/>
    <row r="438" s="114" customFormat="1" ht="16.15" customHeight="1"/>
    <row r="439" s="114" customFormat="1" ht="16.15" customHeight="1"/>
    <row r="440" s="114" customFormat="1" ht="16.15" customHeight="1"/>
    <row r="441" s="114" customFormat="1" ht="16.15" customHeight="1"/>
    <row r="442" s="114" customFormat="1" ht="16.15" customHeight="1"/>
    <row r="443" s="114" customFormat="1" ht="16.15" customHeight="1"/>
    <row r="444" s="114" customFormat="1" ht="16.15" customHeight="1"/>
    <row r="445" s="114" customFormat="1" ht="16.15" customHeight="1"/>
    <row r="446" s="114" customFormat="1" ht="16.15" customHeight="1"/>
    <row r="447" s="114" customFormat="1" ht="16.15" customHeight="1"/>
    <row r="448" s="114" customFormat="1" ht="16.15" customHeight="1"/>
    <row r="449" s="114" customFormat="1" ht="16.15" customHeight="1"/>
    <row r="450" s="114" customFormat="1" ht="16.15" customHeight="1"/>
    <row r="451" s="114" customFormat="1" ht="16.15" customHeight="1"/>
    <row r="452" s="114" customFormat="1" ht="16.15" customHeight="1"/>
    <row r="453" s="114" customFormat="1" ht="16.15" customHeight="1"/>
    <row r="454" s="114" customFormat="1" ht="16.15" customHeight="1"/>
    <row r="455" s="114" customFormat="1" ht="16.15" customHeight="1"/>
    <row r="456" s="114" customFormat="1" ht="16.15" customHeight="1"/>
    <row r="457" s="114" customFormat="1" ht="16.15" customHeight="1"/>
    <row r="458" s="114" customFormat="1" ht="16.15" customHeight="1"/>
    <row r="459" s="114" customFormat="1" ht="16.15" customHeight="1"/>
    <row r="460" s="114" customFormat="1" ht="16.15" customHeight="1"/>
    <row r="461" s="114" customFormat="1" ht="16.15" customHeight="1"/>
    <row r="462" s="114" customFormat="1" ht="16.15" customHeight="1"/>
    <row r="463" s="114" customFormat="1" ht="16.15" customHeight="1"/>
    <row r="464" s="114" customFormat="1" ht="16.15" customHeight="1"/>
    <row r="465" s="114" customFormat="1" ht="16.15" customHeight="1"/>
    <row r="466" s="114" customFormat="1" ht="16.15" customHeight="1"/>
    <row r="467" s="114" customFormat="1" ht="16.15" customHeight="1"/>
    <row r="468" s="114" customFormat="1" ht="16.15" customHeight="1"/>
    <row r="469" s="114" customFormat="1" ht="16.15" customHeight="1"/>
    <row r="470" s="114" customFormat="1" ht="16.15" customHeight="1"/>
    <row r="471" s="114" customFormat="1" ht="16.15" customHeight="1"/>
    <row r="472" s="114" customFormat="1" ht="16.15" customHeight="1"/>
    <row r="473" s="114" customFormat="1" ht="16.15" customHeight="1"/>
    <row r="474" s="114" customFormat="1" ht="16.15" customHeight="1"/>
    <row r="475" s="114" customFormat="1" ht="16.15" customHeight="1"/>
    <row r="476" s="114" customFormat="1" ht="16.15" customHeight="1"/>
    <row r="477" s="114" customFormat="1" ht="16.15" customHeight="1"/>
    <row r="478" s="114" customFormat="1" ht="16.15" customHeight="1"/>
    <row r="479" s="114" customFormat="1" ht="16.15" customHeight="1"/>
    <row r="480" s="114" customFormat="1" ht="16.15" customHeight="1"/>
    <row r="481" s="114" customFormat="1" ht="16.15" customHeight="1"/>
    <row r="482" s="114" customFormat="1" ht="16.15" customHeight="1"/>
    <row r="483" s="114" customFormat="1" ht="16.15" customHeight="1"/>
    <row r="484" s="114" customFormat="1" ht="16.15" customHeight="1"/>
    <row r="485" s="114" customFormat="1" ht="16.15" customHeight="1"/>
    <row r="486" s="114" customFormat="1" ht="16.15" customHeight="1"/>
    <row r="487" s="114" customFormat="1" ht="16.15" customHeight="1"/>
    <row r="488" s="114" customFormat="1" ht="16.15" customHeight="1"/>
    <row r="489" s="114" customFormat="1" ht="16.15" customHeight="1"/>
    <row r="490" s="114" customFormat="1" ht="16.15" customHeight="1"/>
    <row r="491" s="114" customFormat="1" ht="16.15" customHeight="1"/>
    <row r="492" s="114" customFormat="1" ht="16.15" customHeight="1"/>
    <row r="493" s="114" customFormat="1" ht="16.15" customHeight="1"/>
    <row r="494" s="114" customFormat="1" ht="16.15" customHeight="1"/>
    <row r="495" s="114" customFormat="1" ht="16.15" customHeight="1"/>
    <row r="496" s="114" customFormat="1" ht="16.15" customHeight="1"/>
    <row r="497" s="114" customFormat="1" ht="16.15" customHeight="1"/>
    <row r="498" s="114" customFormat="1" ht="16.15" customHeight="1"/>
    <row r="499" s="114" customFormat="1" ht="16.15" customHeight="1"/>
    <row r="500" s="114" customFormat="1" ht="16.15" customHeight="1"/>
    <row r="501" s="114" customFormat="1" ht="16.15" customHeight="1"/>
    <row r="502" s="114" customFormat="1" ht="16.15" customHeight="1"/>
    <row r="503" s="114" customFormat="1" ht="16.15" customHeight="1"/>
    <row r="504" s="114" customFormat="1" ht="16.15" customHeight="1"/>
    <row r="505" s="114" customFormat="1" ht="16.15" customHeight="1"/>
    <row r="506" s="114" customFormat="1" ht="16.15" customHeight="1"/>
    <row r="507" s="114" customFormat="1" ht="16.15" customHeight="1"/>
    <row r="508" s="114" customFormat="1" ht="16.15" customHeight="1"/>
    <row r="509" s="114" customFormat="1" ht="16.15" customHeight="1"/>
    <row r="510" s="114" customFormat="1" ht="16.15" customHeight="1"/>
    <row r="511" s="114" customFormat="1" ht="16.15" customHeight="1"/>
    <row r="512" s="114" customFormat="1" ht="16.15" customHeight="1"/>
    <row r="513" s="114" customFormat="1" ht="16.15" customHeight="1"/>
    <row r="514" s="114" customFormat="1" ht="16.15" customHeight="1"/>
    <row r="515" s="114" customFormat="1" ht="16.15" customHeight="1"/>
    <row r="516" s="114" customFormat="1" ht="16.15" customHeight="1"/>
    <row r="517" s="114" customFormat="1" ht="16.15" customHeight="1"/>
    <row r="518" s="114" customFormat="1" ht="16.15" customHeight="1"/>
    <row r="519" s="114" customFormat="1" ht="16.15" customHeight="1"/>
    <row r="520" s="114" customFormat="1" ht="16.15" customHeight="1"/>
    <row r="521" s="114" customFormat="1" ht="16.15" customHeight="1"/>
    <row r="522" s="114" customFormat="1" ht="16.15" customHeight="1"/>
    <row r="523" s="114" customFormat="1" ht="16.15" customHeight="1"/>
    <row r="524" s="114" customFormat="1" ht="16.15" customHeight="1"/>
    <row r="525" s="114" customFormat="1" ht="16.15" customHeight="1"/>
    <row r="526" s="114" customFormat="1" ht="16.15" customHeight="1"/>
    <row r="527" s="114" customFormat="1" ht="16.15" customHeight="1"/>
    <row r="528" s="114" customFormat="1" ht="16.15" customHeight="1"/>
    <row r="529" s="114" customFormat="1" ht="16.15" customHeight="1"/>
    <row r="530" s="114" customFormat="1" ht="16.15" customHeight="1"/>
    <row r="531" s="114" customFormat="1" ht="16.15" customHeight="1"/>
    <row r="532" s="114" customFormat="1" ht="16.15" customHeight="1"/>
    <row r="533" s="114" customFormat="1" ht="16.15" customHeight="1"/>
    <row r="534" s="114" customFormat="1" ht="16.15" customHeight="1"/>
    <row r="535" s="114" customFormat="1" ht="16.15" customHeight="1"/>
    <row r="536" s="114" customFormat="1" ht="16.15" customHeight="1"/>
    <row r="537" s="114" customFormat="1" ht="16.15" customHeight="1"/>
    <row r="538" s="114" customFormat="1" ht="16.15" customHeight="1"/>
    <row r="539" s="114" customFormat="1" ht="16.15" customHeight="1"/>
    <row r="540" s="114" customFormat="1" ht="16.15" customHeight="1"/>
    <row r="541" s="114" customFormat="1" ht="16.15" customHeight="1"/>
    <row r="542" s="114" customFormat="1" ht="16.15" customHeight="1"/>
    <row r="543" s="114" customFormat="1" ht="16.15" customHeight="1"/>
    <row r="544" s="114" customFormat="1" ht="16.15" customHeight="1"/>
    <row r="545" s="114" customFormat="1" ht="16.15" customHeight="1"/>
    <row r="546" s="114" customFormat="1" ht="16.15" customHeight="1"/>
    <row r="547" s="114" customFormat="1" ht="16.15" customHeight="1"/>
    <row r="548" s="114" customFormat="1" ht="16.15" customHeight="1"/>
    <row r="549" s="114" customFormat="1" ht="16.15" customHeight="1"/>
    <row r="550" s="114" customFormat="1" ht="16.15" customHeight="1"/>
    <row r="551" s="114" customFormat="1" ht="16.15" customHeight="1"/>
    <row r="552" s="114" customFormat="1" ht="16.15" customHeight="1"/>
    <row r="553" s="114" customFormat="1" ht="16.15" customHeight="1"/>
    <row r="554" s="114" customFormat="1" ht="16.15" customHeight="1"/>
    <row r="555" s="114" customFormat="1" ht="16.15" customHeight="1"/>
    <row r="556" s="114" customFormat="1" ht="16.15" customHeight="1"/>
    <row r="557" s="114" customFormat="1" ht="16.15" customHeight="1"/>
    <row r="558" s="114" customFormat="1" ht="16.15" customHeight="1"/>
    <row r="559" s="114" customFormat="1" ht="16.15" customHeight="1"/>
    <row r="560" s="114" customFormat="1" ht="16.15" customHeight="1"/>
    <row r="561" s="114" customFormat="1" ht="16.15" customHeight="1"/>
    <row r="562" s="114" customFormat="1" ht="16.15" customHeight="1"/>
    <row r="563" s="114" customFormat="1" ht="16.15" customHeight="1"/>
    <row r="564" s="114" customFormat="1" ht="16.15" customHeight="1"/>
    <row r="565" s="114" customFormat="1" ht="16.15" customHeight="1"/>
    <row r="566" s="114" customFormat="1" ht="16.15" customHeight="1"/>
    <row r="567" s="114" customFormat="1" ht="16.15" customHeight="1"/>
    <row r="568" s="114" customFormat="1" ht="16.15" customHeight="1"/>
    <row r="569" s="114" customFormat="1" ht="16.15" customHeight="1"/>
    <row r="570" s="114" customFormat="1" ht="16.15" customHeight="1"/>
    <row r="571" s="114" customFormat="1" ht="16.15" customHeight="1"/>
    <row r="572" s="114" customFormat="1" ht="16.15" customHeight="1"/>
    <row r="573" s="114" customFormat="1" ht="16.15" customHeight="1"/>
    <row r="574" s="114" customFormat="1" ht="16.15" customHeight="1"/>
    <row r="575" s="114" customFormat="1" ht="16.15" customHeight="1"/>
    <row r="576" s="114" customFormat="1" ht="16.15" customHeight="1"/>
    <row r="577" s="114" customFormat="1" ht="16.15" customHeight="1"/>
    <row r="578" s="114" customFormat="1" ht="16.15" customHeight="1"/>
    <row r="579" s="114" customFormat="1" ht="16.15" customHeight="1"/>
    <row r="580" s="114" customFormat="1" ht="16.15" customHeight="1"/>
    <row r="581" s="114" customFormat="1" ht="16.15" customHeight="1"/>
    <row r="582" s="114" customFormat="1" ht="16.15" customHeight="1"/>
    <row r="583" s="114" customFormat="1" ht="16.15" customHeight="1"/>
    <row r="584" s="114" customFormat="1" ht="16.15" customHeight="1"/>
    <row r="585" s="114" customFormat="1" ht="16.15" customHeight="1"/>
    <row r="586" s="114" customFormat="1" ht="16.15" customHeight="1"/>
    <row r="587" s="114" customFormat="1" ht="16.15" customHeight="1"/>
    <row r="588" s="114" customFormat="1" ht="16.15" customHeight="1"/>
    <row r="589" s="114" customFormat="1" ht="16.15" customHeight="1"/>
    <row r="590" s="114" customFormat="1" ht="16.15" customHeight="1"/>
    <row r="591" s="114" customFormat="1" ht="16.15" customHeight="1"/>
    <row r="592" s="114" customFormat="1" ht="16.15" customHeight="1"/>
    <row r="593" s="114" customFormat="1" ht="16.15" customHeight="1"/>
    <row r="594" s="114" customFormat="1" ht="16.15" customHeight="1"/>
    <row r="595" s="114" customFormat="1" ht="16.15" customHeight="1"/>
    <row r="596" s="114" customFormat="1" ht="16.15" customHeight="1"/>
    <row r="597" s="114" customFormat="1" ht="16.15" customHeight="1"/>
    <row r="598" s="114" customFormat="1" ht="16.15" customHeight="1"/>
    <row r="599" s="114" customFormat="1" ht="16.15" customHeight="1"/>
    <row r="600" s="114" customFormat="1" ht="16.15" customHeight="1"/>
    <row r="601" s="114" customFormat="1" ht="16.15" customHeight="1"/>
    <row r="602" s="114" customFormat="1" ht="16.15" customHeight="1"/>
    <row r="603" s="114" customFormat="1" ht="16.15" customHeight="1"/>
    <row r="604" s="114" customFormat="1" ht="16.15" customHeight="1"/>
    <row r="605" s="114" customFormat="1" ht="16.15" customHeight="1"/>
    <row r="606" s="114" customFormat="1" ht="16.15" customHeight="1"/>
    <row r="607" s="114" customFormat="1" ht="16.15" customHeight="1"/>
    <row r="608" s="114" customFormat="1" ht="16.15" customHeight="1"/>
    <row r="609" s="114" customFormat="1" ht="16.15" customHeight="1"/>
    <row r="610" s="114" customFormat="1" ht="16.15" customHeight="1"/>
    <row r="611" s="114" customFormat="1" ht="16.15" customHeight="1"/>
    <row r="612" s="114" customFormat="1" ht="16.15" customHeight="1"/>
    <row r="613" s="114" customFormat="1" ht="16.15" customHeight="1"/>
    <row r="614" s="114" customFormat="1" ht="16.15" customHeight="1"/>
    <row r="615" s="114" customFormat="1" ht="16.15" customHeight="1"/>
    <row r="616" s="114" customFormat="1" ht="16.15" customHeight="1"/>
    <row r="617" s="114" customFormat="1" ht="16.15" customHeight="1"/>
    <row r="618" s="114" customFormat="1" ht="16.15" customHeight="1"/>
    <row r="619" s="114" customFormat="1" ht="16.15" customHeight="1"/>
    <row r="620" s="114" customFormat="1" ht="16.15" customHeight="1"/>
    <row r="621" s="114" customFormat="1" ht="16.15" customHeight="1"/>
    <row r="622" s="114" customFormat="1" ht="16.15" customHeight="1"/>
    <row r="623" s="114" customFormat="1" ht="16.15" customHeight="1"/>
    <row r="624" s="114" customFormat="1" ht="16.15" customHeight="1"/>
    <row r="625" s="114" customFormat="1" ht="16.15" customHeight="1"/>
    <row r="626" s="114" customFormat="1" ht="16.15" customHeight="1"/>
    <row r="627" s="114" customFormat="1" ht="16.15" customHeight="1"/>
    <row r="628" s="114" customFormat="1" ht="16.15" customHeight="1"/>
    <row r="629" s="114" customFormat="1" ht="16.15" customHeight="1"/>
    <row r="630" s="114" customFormat="1" ht="16.15" customHeight="1"/>
    <row r="631" s="114" customFormat="1" ht="16.15" customHeight="1"/>
    <row r="632" s="114" customFormat="1" ht="16.15" customHeight="1"/>
    <row r="633" s="114" customFormat="1" ht="16.15" customHeight="1"/>
    <row r="634" s="114" customFormat="1" ht="16.15" customHeight="1"/>
    <row r="635" s="114" customFormat="1" ht="16.15" customHeight="1"/>
    <row r="636" s="114" customFormat="1" ht="16.15" customHeight="1"/>
    <row r="637" s="114" customFormat="1" ht="16.15" customHeight="1"/>
    <row r="638" s="114" customFormat="1" ht="16.15" customHeight="1"/>
    <row r="639" s="114" customFormat="1" ht="16.15" customHeight="1"/>
    <row r="640" s="114" customFormat="1" ht="16.15" customHeight="1"/>
    <row r="641" s="114" customFormat="1" ht="16.15" customHeight="1"/>
    <row r="642" s="114" customFormat="1" ht="16.15" customHeight="1"/>
    <row r="643" s="114" customFormat="1" ht="16.15" customHeight="1"/>
    <row r="644" s="114" customFormat="1" ht="16.15" customHeight="1"/>
    <row r="645" s="114" customFormat="1" ht="16.15" customHeight="1"/>
    <row r="646" s="114" customFormat="1" ht="16.15" customHeight="1"/>
    <row r="647" s="114" customFormat="1" ht="16.15" customHeight="1"/>
    <row r="648" s="114" customFormat="1" ht="16.15" customHeight="1"/>
    <row r="649" s="114" customFormat="1" ht="16.15" customHeight="1"/>
    <row r="650" s="114" customFormat="1" ht="16.15" customHeight="1"/>
    <row r="651" s="114" customFormat="1" ht="16.15" customHeight="1"/>
    <row r="652" s="114" customFormat="1" ht="16.15" customHeight="1"/>
    <row r="653" s="114" customFormat="1" ht="16.15" customHeight="1"/>
    <row r="654" s="114" customFormat="1" ht="16.15" customHeight="1"/>
    <row r="655" s="114" customFormat="1" ht="16.15" customHeight="1"/>
    <row r="656" s="114" customFormat="1" ht="16.15" customHeight="1"/>
    <row r="657" s="114" customFormat="1" ht="16.15" customHeight="1"/>
    <row r="658" s="114" customFormat="1" ht="16.15" customHeight="1"/>
    <row r="659" s="114" customFormat="1" ht="16.15" customHeight="1"/>
    <row r="660" s="114" customFormat="1" ht="16.15" customHeight="1"/>
    <row r="661" s="114" customFormat="1" ht="16.15" customHeight="1"/>
    <row r="662" s="114" customFormat="1" ht="16.15" customHeight="1"/>
    <row r="663" s="114" customFormat="1" ht="16.15" customHeight="1"/>
    <row r="664" s="114" customFormat="1" ht="16.15" customHeight="1"/>
    <row r="665" s="114" customFormat="1" ht="16.15" customHeight="1"/>
    <row r="666" s="114" customFormat="1" ht="16.15" customHeight="1"/>
    <row r="667" s="114" customFormat="1" ht="16.15" customHeight="1"/>
    <row r="668" s="114" customFormat="1" ht="16.15" customHeight="1"/>
    <row r="669" s="114" customFormat="1" ht="16.15" customHeight="1"/>
    <row r="670" s="114" customFormat="1" ht="16.15" customHeight="1"/>
    <row r="671" s="114" customFormat="1" ht="16.15" customHeight="1"/>
    <row r="672" s="114" customFormat="1" ht="16.15" customHeight="1"/>
    <row r="673" s="114" customFormat="1" ht="16.15" customHeight="1"/>
    <row r="674" s="114" customFormat="1" ht="16.15" customHeight="1"/>
    <row r="675" s="114" customFormat="1" ht="16.15" customHeight="1"/>
    <row r="676" s="114" customFormat="1" ht="16.15" customHeight="1"/>
    <row r="677" s="114" customFormat="1" ht="16.15" customHeight="1"/>
    <row r="678" s="114" customFormat="1" ht="16.15" customHeight="1"/>
    <row r="679" s="114" customFormat="1" ht="16.15" customHeight="1"/>
    <row r="680" s="114" customFormat="1" ht="16.15" customHeight="1"/>
    <row r="681" s="114" customFormat="1" ht="16.15" customHeight="1"/>
    <row r="682" s="114" customFormat="1" ht="16.15" customHeight="1"/>
    <row r="683" s="114" customFormat="1" ht="16.15" customHeight="1"/>
    <row r="684" s="114" customFormat="1" ht="16.15" customHeight="1"/>
    <row r="685" s="114" customFormat="1" ht="16.15" customHeight="1"/>
    <row r="686" s="114" customFormat="1" ht="16.15" customHeight="1"/>
    <row r="687" s="114" customFormat="1" ht="16.15" customHeight="1"/>
    <row r="688" s="114" customFormat="1" ht="16.15" customHeight="1"/>
    <row r="689" s="114" customFormat="1" ht="16.15" customHeight="1"/>
    <row r="690" s="114" customFormat="1" ht="16.15" customHeight="1"/>
    <row r="691" s="114" customFormat="1" ht="16.15" customHeight="1"/>
    <row r="692" s="114" customFormat="1" ht="16.15" customHeight="1"/>
    <row r="693" s="114" customFormat="1" ht="16.15" customHeight="1"/>
    <row r="694" s="114" customFormat="1" ht="16.15" customHeight="1"/>
    <row r="695" s="114" customFormat="1" ht="16.15" customHeight="1"/>
    <row r="696" s="114" customFormat="1" ht="16.15" customHeight="1"/>
    <row r="697" s="114" customFormat="1" ht="16.15" customHeight="1"/>
    <row r="698" s="114" customFormat="1" ht="16.15" customHeight="1"/>
    <row r="699" s="114" customFormat="1" ht="16.15" customHeight="1"/>
    <row r="700" s="114" customFormat="1" ht="16.15" customHeight="1"/>
    <row r="701" s="114" customFormat="1" ht="16.15" customHeight="1"/>
    <row r="702" s="114" customFormat="1" ht="16.15" customHeight="1"/>
    <row r="703" s="114" customFormat="1" ht="16.15" customHeight="1"/>
    <row r="704" s="114" customFormat="1" ht="16.15" customHeight="1"/>
    <row r="705" s="114" customFormat="1" ht="16.15" customHeight="1"/>
    <row r="706" s="114" customFormat="1" ht="16.15" customHeight="1"/>
    <row r="707" s="114" customFormat="1" ht="16.15" customHeight="1"/>
    <row r="708" s="114" customFormat="1" ht="16.15" customHeight="1"/>
    <row r="709" s="114" customFormat="1" ht="16.15" customHeight="1"/>
    <row r="710" s="114" customFormat="1" ht="16.15" customHeight="1"/>
    <row r="711" s="114" customFormat="1" ht="16.15" customHeight="1"/>
    <row r="712" s="114" customFormat="1" ht="16.15" customHeight="1"/>
    <row r="713" s="114" customFormat="1" ht="16.15" customHeight="1"/>
    <row r="714" s="114" customFormat="1" ht="16.15" customHeight="1"/>
    <row r="715" s="114" customFormat="1" ht="16.15" customHeight="1"/>
    <row r="716" s="114" customFormat="1" ht="16.15" customHeight="1"/>
    <row r="717" s="114" customFormat="1" ht="16.15" customHeight="1"/>
    <row r="718" s="114" customFormat="1" ht="16.15" customHeight="1"/>
    <row r="719" s="114" customFormat="1" ht="16.15" customHeight="1"/>
    <row r="720" s="114" customFormat="1" ht="16.15" customHeight="1"/>
    <row r="721" s="114" customFormat="1" ht="16.15" customHeight="1"/>
    <row r="722" s="114" customFormat="1" ht="16.15" customHeight="1"/>
    <row r="723" s="114" customFormat="1" ht="16.15" customHeight="1"/>
    <row r="724" s="114" customFormat="1" ht="16.15" customHeight="1"/>
    <row r="725" s="114" customFormat="1" ht="16.15" customHeight="1"/>
    <row r="726" s="114" customFormat="1" ht="16.15" customHeight="1"/>
    <row r="727" s="114" customFormat="1" ht="16.15" customHeight="1"/>
    <row r="728" s="114" customFormat="1" ht="16.15" customHeight="1"/>
    <row r="729" s="114" customFormat="1" ht="16.15" customHeight="1"/>
    <row r="730" s="114" customFormat="1" ht="16.15" customHeight="1"/>
    <row r="731" s="114" customFormat="1" ht="16.15" customHeight="1"/>
    <row r="732" s="114" customFormat="1" ht="16.15" customHeight="1"/>
    <row r="733" s="114" customFormat="1" ht="16.15" customHeight="1"/>
    <row r="734" s="114" customFormat="1" ht="16.15" customHeight="1"/>
    <row r="735" s="114" customFormat="1" ht="16.15" customHeight="1"/>
    <row r="736" s="114" customFormat="1" ht="16.15" customHeight="1"/>
    <row r="737" s="114" customFormat="1" ht="16.15" customHeight="1"/>
    <row r="738" s="114" customFormat="1" ht="16.15" customHeight="1"/>
    <row r="739" s="114" customFormat="1" ht="16.15" customHeight="1"/>
    <row r="740" s="114" customFormat="1" ht="16.15" customHeight="1"/>
    <row r="741" s="114" customFormat="1" ht="16.15" customHeight="1"/>
    <row r="742" s="114" customFormat="1" ht="16.15" customHeight="1"/>
    <row r="743" s="114" customFormat="1" ht="16.15" customHeight="1"/>
    <row r="744" s="114" customFormat="1" ht="16.15" customHeight="1"/>
    <row r="745" s="114" customFormat="1" ht="16.15" customHeight="1"/>
    <row r="746" s="114" customFormat="1" ht="16.15" customHeight="1"/>
    <row r="747" s="114" customFormat="1" ht="16.15" customHeight="1"/>
    <row r="748" s="114" customFormat="1" ht="16.15" customHeight="1"/>
    <row r="749" s="114" customFormat="1" ht="16.15" customHeight="1"/>
    <row r="750" s="114" customFormat="1" ht="16.15" customHeight="1"/>
    <row r="751" s="114" customFormat="1" ht="16.15" customHeight="1"/>
    <row r="752" s="114" customFormat="1" ht="16.15" customHeight="1"/>
    <row r="753" s="114" customFormat="1" ht="16.15" customHeight="1"/>
    <row r="754" s="114" customFormat="1" ht="16.15" customHeight="1"/>
    <row r="755" s="114" customFormat="1" ht="16.15" customHeight="1"/>
    <row r="756" s="114" customFormat="1" ht="16.15" customHeight="1"/>
    <row r="757" s="114" customFormat="1" ht="16.15" customHeight="1"/>
    <row r="758" s="114" customFormat="1" ht="16.15" customHeight="1"/>
    <row r="759" s="114" customFormat="1" ht="16.15" customHeight="1"/>
    <row r="760" s="114" customFormat="1" ht="16.15" customHeight="1"/>
    <row r="761" s="114" customFormat="1" ht="16.15" customHeight="1"/>
    <row r="762" s="114" customFormat="1" ht="16.15" customHeight="1"/>
    <row r="763" s="114" customFormat="1" ht="16.15" customHeight="1"/>
    <row r="764" s="114" customFormat="1" ht="16.15" customHeight="1"/>
    <row r="765" s="114" customFormat="1" ht="16.15" customHeight="1"/>
    <row r="766" s="114" customFormat="1" ht="16.15" customHeight="1"/>
    <row r="767" s="114" customFormat="1" ht="16.15" customHeight="1"/>
    <row r="768" s="114" customFormat="1" ht="16.15" customHeight="1"/>
    <row r="769" s="114" customFormat="1" ht="16.15" customHeight="1"/>
    <row r="770" s="114" customFormat="1" ht="16.15" customHeight="1"/>
    <row r="771" s="114" customFormat="1" ht="16.15" customHeight="1"/>
    <row r="772" s="114" customFormat="1" ht="16.15" customHeight="1"/>
    <row r="773" s="114" customFormat="1" ht="16.15" customHeight="1"/>
    <row r="774" s="114" customFormat="1" ht="16.15" customHeight="1"/>
    <row r="775" s="114" customFormat="1" ht="16.15" customHeight="1"/>
    <row r="776" s="114" customFormat="1" ht="16.15" customHeight="1"/>
    <row r="777" s="114" customFormat="1" ht="16.15" customHeight="1"/>
    <row r="778" s="114" customFormat="1" ht="16.15" customHeight="1"/>
    <row r="779" s="114" customFormat="1" ht="16.15" customHeight="1"/>
    <row r="780" s="114" customFormat="1" ht="16.15" customHeight="1"/>
    <row r="781" s="114" customFormat="1" ht="16.15" customHeight="1"/>
    <row r="782" s="114" customFormat="1" ht="16.15" customHeight="1"/>
    <row r="783" s="114" customFormat="1" ht="16.15" customHeight="1"/>
    <row r="784" s="114" customFormat="1" ht="16.15" customHeight="1"/>
    <row r="785" s="114" customFormat="1" ht="16.15" customHeight="1"/>
    <row r="786" s="114" customFormat="1" ht="16.15" customHeight="1"/>
    <row r="787" s="114" customFormat="1" ht="16.15" customHeight="1"/>
    <row r="788" s="114" customFormat="1" ht="16.15" customHeight="1"/>
    <row r="789" s="114" customFormat="1" ht="16.15" customHeight="1"/>
    <row r="790" s="114" customFormat="1" ht="16.15" customHeight="1"/>
    <row r="791" s="114" customFormat="1" ht="16.15" customHeight="1"/>
    <row r="792" s="114" customFormat="1" ht="16.15" customHeight="1"/>
    <row r="793" s="114" customFormat="1" ht="16.15" customHeight="1"/>
    <row r="794" s="114" customFormat="1" ht="16.15" customHeight="1"/>
    <row r="795" s="114" customFormat="1" ht="16.15" customHeight="1"/>
    <row r="796" s="114" customFormat="1" ht="16.15" customHeight="1"/>
    <row r="797" s="114" customFormat="1" ht="16.15" customHeight="1"/>
    <row r="798" s="114" customFormat="1" ht="16.15" customHeight="1"/>
    <row r="799" s="114" customFormat="1" ht="16.15" customHeight="1"/>
    <row r="800" s="114" customFormat="1" ht="16.15" customHeight="1"/>
    <row r="801" s="114" customFormat="1" ht="16.15" customHeight="1"/>
    <row r="802" s="114" customFormat="1" ht="16.15" customHeight="1"/>
    <row r="803" s="114" customFormat="1" ht="16.15" customHeight="1"/>
    <row r="804" s="114" customFormat="1" ht="16.15" customHeight="1"/>
    <row r="805" s="114" customFormat="1" ht="16.15" customHeight="1"/>
    <row r="806" s="114" customFormat="1" ht="16.15" customHeight="1"/>
    <row r="807" s="114" customFormat="1" ht="16.15" customHeight="1"/>
    <row r="808" s="114" customFormat="1" ht="16.15" customHeight="1"/>
    <row r="809" s="114" customFormat="1" ht="16.15" customHeight="1"/>
    <row r="810" s="114" customFormat="1" ht="16.15" customHeight="1"/>
    <row r="811" s="114" customFormat="1" ht="16.15" customHeight="1"/>
    <row r="812" s="114" customFormat="1" ht="16.15" customHeight="1"/>
    <row r="813" s="114" customFormat="1" ht="16.15" customHeight="1"/>
    <row r="814" s="114" customFormat="1" ht="16.15" customHeight="1"/>
    <row r="815" s="114" customFormat="1" ht="16.15" customHeight="1"/>
    <row r="816" s="114" customFormat="1" ht="16.15" customHeight="1"/>
    <row r="817" s="114" customFormat="1" ht="16.15" customHeight="1"/>
    <row r="818" s="114" customFormat="1" ht="16.15" customHeight="1"/>
    <row r="819" s="114" customFormat="1" ht="16.15" customHeight="1"/>
    <row r="820" s="114" customFormat="1" ht="16.15" customHeight="1"/>
    <row r="821" s="114" customFormat="1" ht="16.15" customHeight="1"/>
    <row r="822" s="114" customFormat="1" ht="16.15" customHeight="1"/>
    <row r="823" s="114" customFormat="1" ht="16.15" customHeight="1"/>
    <row r="824" s="114" customFormat="1" ht="16.15" customHeight="1"/>
    <row r="825" s="114" customFormat="1" ht="16.15" customHeight="1"/>
    <row r="826" s="114" customFormat="1" ht="16.15" customHeight="1"/>
    <row r="827" s="114" customFormat="1" ht="16.15" customHeight="1"/>
    <row r="828" s="114" customFormat="1" ht="16.15" customHeight="1"/>
    <row r="829" s="114" customFormat="1" ht="16.15" customHeight="1"/>
    <row r="830" s="114" customFormat="1" ht="16.15" customHeight="1"/>
    <row r="831" s="114" customFormat="1" ht="16.15" customHeight="1"/>
    <row r="832" s="114" customFormat="1" ht="16.15" customHeight="1"/>
    <row r="833" s="114" customFormat="1" ht="16.15" customHeight="1"/>
    <row r="834" s="114" customFormat="1" ht="16.15" customHeight="1"/>
    <row r="835" s="114" customFormat="1" ht="16.15" customHeight="1"/>
    <row r="836" s="114" customFormat="1" ht="16.15" customHeight="1"/>
    <row r="837" s="114" customFormat="1" ht="16.15" customHeight="1"/>
    <row r="838" s="114" customFormat="1" ht="16.15" customHeight="1"/>
    <row r="839" s="114" customFormat="1" ht="16.15" customHeight="1"/>
    <row r="840" s="114" customFormat="1" ht="16.15" customHeight="1"/>
    <row r="841" s="114" customFormat="1" ht="16.15" customHeight="1"/>
    <row r="842" s="114" customFormat="1" ht="16.15" customHeight="1"/>
    <row r="843" s="114" customFormat="1" ht="16.15" customHeight="1"/>
    <row r="844" s="114" customFormat="1" ht="16.15" customHeight="1"/>
    <row r="845" s="114" customFormat="1" ht="16.15" customHeight="1"/>
    <row r="846" s="114" customFormat="1" ht="16.15" customHeight="1"/>
    <row r="847" s="114" customFormat="1" ht="16.15" customHeight="1"/>
    <row r="848" s="114" customFormat="1" ht="16.15" customHeight="1"/>
    <row r="849" s="114" customFormat="1" ht="16.15" customHeight="1"/>
    <row r="850" s="114" customFormat="1" ht="16.15" customHeight="1"/>
    <row r="851" s="114" customFormat="1" ht="16.15" customHeight="1"/>
    <row r="852" s="114" customFormat="1" ht="16.15" customHeight="1"/>
    <row r="853" s="114" customFormat="1" ht="16.15" customHeight="1"/>
    <row r="854" s="114" customFormat="1" ht="16.15" customHeight="1"/>
    <row r="855" s="114" customFormat="1" ht="16.15" customHeight="1"/>
    <row r="856" s="114" customFormat="1" ht="16.15" customHeight="1"/>
    <row r="857" s="114" customFormat="1" ht="16.15" customHeight="1"/>
    <row r="858" s="114" customFormat="1" ht="16.15" customHeight="1"/>
    <row r="859" s="114" customFormat="1" ht="16.15" customHeight="1"/>
    <row r="860" s="114" customFormat="1" ht="16.15" customHeight="1"/>
    <row r="861" s="114" customFormat="1" ht="16.15" customHeight="1"/>
    <row r="862" s="114" customFormat="1" ht="16.15" customHeight="1"/>
    <row r="863" s="114" customFormat="1" ht="16.15" customHeight="1"/>
    <row r="864" s="114" customFormat="1" ht="16.15" customHeight="1"/>
    <row r="865" s="114" customFormat="1" ht="16.15" customHeight="1"/>
    <row r="866" s="114" customFormat="1" ht="16.15" customHeight="1"/>
    <row r="867" s="114" customFormat="1" ht="16.15" customHeight="1"/>
    <row r="868" s="114" customFormat="1" ht="16.15" customHeight="1"/>
    <row r="869" s="114" customFormat="1" ht="16.15" customHeight="1"/>
    <row r="870" s="114" customFormat="1" ht="16.15" customHeight="1"/>
    <row r="871" s="114" customFormat="1" ht="16.15" customHeight="1"/>
    <row r="872" s="114" customFormat="1" ht="16.15" customHeight="1"/>
    <row r="873" s="114" customFormat="1" ht="16.15" customHeight="1"/>
    <row r="874" s="114" customFormat="1" ht="16.15" customHeight="1"/>
    <row r="875" s="114" customFormat="1" ht="16.15" customHeight="1"/>
    <row r="876" s="114" customFormat="1" ht="16.15" customHeight="1"/>
    <row r="877" s="114" customFormat="1" ht="16.15" customHeight="1"/>
    <row r="878" s="114" customFormat="1" ht="16.15" customHeight="1"/>
    <row r="879" s="114" customFormat="1" ht="16.15" customHeight="1"/>
    <row r="880" s="114" customFormat="1" ht="16.15" customHeight="1"/>
    <row r="881" s="114" customFormat="1" ht="16.15" customHeight="1"/>
    <row r="882" s="114" customFormat="1" ht="16.15" customHeight="1"/>
    <row r="883" s="114" customFormat="1" ht="16.15" customHeight="1"/>
    <row r="884" s="114" customFormat="1" ht="16.15" customHeight="1"/>
    <row r="885" s="114" customFormat="1" ht="16.15" customHeight="1"/>
    <row r="886" s="114" customFormat="1" ht="16.15" customHeight="1"/>
    <row r="887" s="114" customFormat="1" ht="16.15" customHeight="1"/>
    <row r="888" s="114" customFormat="1" ht="16.15" customHeight="1"/>
    <row r="889" s="114" customFormat="1" ht="16.15" customHeight="1"/>
    <row r="890" s="114" customFormat="1" ht="16.15" customHeight="1"/>
    <row r="891" s="114" customFormat="1" ht="16.15" customHeight="1"/>
    <row r="892" s="114" customFormat="1" ht="16.15" customHeight="1"/>
    <row r="893" s="114" customFormat="1" ht="16.15" customHeight="1"/>
    <row r="894" s="114" customFormat="1" ht="16.15" customHeight="1"/>
    <row r="895" s="114" customFormat="1" ht="16.15" customHeight="1"/>
    <row r="896" s="114" customFormat="1" ht="16.15" customHeight="1"/>
    <row r="897" s="114" customFormat="1" ht="16.15" customHeight="1"/>
    <row r="898" s="114" customFormat="1" ht="16.15" customHeight="1"/>
    <row r="899" s="114" customFormat="1" ht="16.15" customHeight="1"/>
    <row r="900" s="114" customFormat="1" ht="16.15" customHeight="1"/>
    <row r="901" s="114" customFormat="1" ht="16.15" customHeight="1"/>
    <row r="902" s="114" customFormat="1" ht="16.15" customHeight="1"/>
    <row r="903" s="114" customFormat="1" ht="16.15" customHeight="1"/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ageMargins left="0.357638888888889" right="0.357638888888889" top="0.60625" bottom="0.60625" header="0.5" footer="0.5"/>
  <pageSetup paperSize="9" scale="87" fitToHeight="0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Normal="100" workbookViewId="0">
      <selection activeCell="M13" sqref="M13"/>
    </sheetView>
  </sheetViews>
  <sheetFormatPr defaultColWidth="8" defaultRowHeight="13.5"/>
  <cols>
    <col min="1" max="1" width="3.03703703703704" style="86" customWidth="1"/>
    <col min="2" max="2" width="11.8592592592593" style="86" customWidth="1"/>
    <col min="3" max="3" width="17.5851851851852" style="86" customWidth="1"/>
    <col min="4" max="4" width="4.25185185185185" style="86" customWidth="1"/>
    <col min="5" max="5" width="18.6" style="86" customWidth="1"/>
    <col min="6" max="6" width="6.56296296296296" style="86" customWidth="1"/>
    <col min="7" max="7" width="6.34814814814815" style="86" customWidth="1"/>
    <col min="8" max="8" width="8.45185185185185" style="86" customWidth="1"/>
    <col min="9" max="9" width="6.62962962962963" style="86" customWidth="1"/>
    <col min="10" max="16384" width="8" style="86"/>
  </cols>
  <sheetData>
    <row r="1" s="86" customFormat="1" ht="23.5" customHeight="1" spans="1:9">
      <c r="A1" s="88" t="s">
        <v>61</v>
      </c>
      <c r="B1" s="88"/>
      <c r="C1" s="88"/>
      <c r="D1" s="88"/>
      <c r="E1" s="88" t="s">
        <v>62</v>
      </c>
      <c r="F1" s="89"/>
      <c r="G1" s="89"/>
      <c r="H1" s="89"/>
      <c r="I1" s="89"/>
    </row>
    <row r="2" s="86" customFormat="1" ht="14.25" customHeight="1" spans="1:9">
      <c r="A2" s="91" t="s">
        <v>63</v>
      </c>
      <c r="B2" s="91"/>
      <c r="C2" s="92" t="s">
        <v>64</v>
      </c>
      <c r="D2" s="91" t="s">
        <v>65</v>
      </c>
      <c r="E2" s="92" t="s">
        <v>66</v>
      </c>
      <c r="F2" s="92"/>
      <c r="G2" s="107"/>
      <c r="H2" s="107"/>
      <c r="I2" s="107"/>
    </row>
    <row r="3" s="86" customFormat="1" ht="14.25" customHeight="1" spans="1:9">
      <c r="A3" s="91" t="s">
        <v>67</v>
      </c>
      <c r="B3" s="91"/>
      <c r="C3" s="94"/>
      <c r="D3" s="91" t="s">
        <v>68</v>
      </c>
      <c r="E3" s="94"/>
      <c r="F3" s="94"/>
      <c r="G3" s="107"/>
      <c r="H3" s="107"/>
      <c r="I3" s="107"/>
    </row>
    <row r="4" s="86" customFormat="1" ht="14.25" customHeight="1" spans="1:9">
      <c r="A4" s="91" t="s">
        <v>69</v>
      </c>
      <c r="B4" s="91"/>
      <c r="C4" s="94"/>
      <c r="D4" s="91" t="s">
        <v>70</v>
      </c>
      <c r="E4" s="92" t="s">
        <v>71</v>
      </c>
      <c r="F4" s="92"/>
      <c r="G4" s="107"/>
      <c r="H4" s="107"/>
      <c r="I4" s="107"/>
    </row>
    <row r="5" s="86" customFormat="1" ht="14.25" customHeight="1" spans="1:9">
      <c r="A5" s="91" t="s">
        <v>72</v>
      </c>
      <c r="B5" s="91"/>
      <c r="C5" s="94"/>
      <c r="D5" s="91" t="s">
        <v>73</v>
      </c>
      <c r="E5" s="92" t="s">
        <v>74</v>
      </c>
      <c r="F5" s="92"/>
      <c r="G5" s="107"/>
      <c r="H5" s="107"/>
      <c r="I5" s="107"/>
    </row>
    <row r="6" s="86" customFormat="1" ht="14.25" customHeight="1" spans="1:9">
      <c r="A6" s="91" t="s">
        <v>75</v>
      </c>
      <c r="B6" s="91"/>
      <c r="C6" s="92" t="s">
        <v>76</v>
      </c>
      <c r="D6" s="91" t="s">
        <v>77</v>
      </c>
      <c r="E6" s="92" t="s">
        <v>78</v>
      </c>
      <c r="F6" s="92"/>
      <c r="G6" s="107"/>
      <c r="H6" s="107"/>
      <c r="I6" s="107"/>
    </row>
    <row r="7" s="86" customFormat="1" ht="14.6" customHeight="1" spans="1:9">
      <c r="A7" s="94"/>
      <c r="B7" s="95" t="s">
        <v>79</v>
      </c>
      <c r="C7" s="95"/>
      <c r="D7" s="95"/>
      <c r="E7" s="95"/>
      <c r="F7" s="96" t="s">
        <v>10</v>
      </c>
      <c r="G7" s="108" t="s">
        <v>80</v>
      </c>
      <c r="H7" s="109" t="s">
        <v>81</v>
      </c>
      <c r="I7" s="109" t="s">
        <v>82</v>
      </c>
    </row>
    <row r="8" s="86" customFormat="1" ht="13.9" customHeight="1" spans="1:9">
      <c r="A8" s="94"/>
      <c r="B8" s="95"/>
      <c r="C8" s="95"/>
      <c r="D8" s="95"/>
      <c r="E8" s="95"/>
      <c r="F8" s="99"/>
      <c r="G8" s="95"/>
      <c r="H8" s="95"/>
      <c r="I8" s="95"/>
    </row>
    <row r="9" s="86" customFormat="1" ht="14.25" customHeight="1" spans="1:9">
      <c r="A9" s="94"/>
      <c r="B9" s="101" t="s">
        <v>83</v>
      </c>
      <c r="C9" s="102"/>
      <c r="D9" s="103"/>
      <c r="E9" s="104" t="s">
        <v>84</v>
      </c>
      <c r="F9" s="105" t="s">
        <v>85</v>
      </c>
      <c r="G9" s="110">
        <v>10</v>
      </c>
      <c r="H9" s="111">
        <f>SUM(G9+0.125)</f>
        <v>10.125</v>
      </c>
      <c r="I9" s="111">
        <f>SUM(H9+0.125)</f>
        <v>10.25</v>
      </c>
    </row>
    <row r="10" s="86" customFormat="1" ht="14.25" customHeight="1" spans="1:9">
      <c r="A10" s="94"/>
      <c r="B10" s="101" t="s">
        <v>86</v>
      </c>
      <c r="C10" s="102"/>
      <c r="D10" s="103"/>
      <c r="E10" s="104" t="s">
        <v>48</v>
      </c>
      <c r="F10" s="105" t="s">
        <v>87</v>
      </c>
      <c r="G10" s="110">
        <v>44</v>
      </c>
      <c r="H10" s="111">
        <f>SUM(G10+0.25)</f>
        <v>44.25</v>
      </c>
      <c r="I10" s="111">
        <f>SUM(H10+0.25)</f>
        <v>44.5</v>
      </c>
    </row>
    <row r="11" s="86" customFormat="1" ht="14.25" customHeight="1" spans="1:9">
      <c r="A11" s="94"/>
      <c r="B11" s="101" t="s">
        <v>88</v>
      </c>
      <c r="C11" s="102"/>
      <c r="D11" s="103"/>
      <c r="E11" s="104" t="s">
        <v>89</v>
      </c>
      <c r="F11" s="105" t="s">
        <v>87</v>
      </c>
      <c r="G11" s="110">
        <v>42.75</v>
      </c>
      <c r="H11" s="112">
        <f t="shared" ref="H11:H16" si="0">SUM(G11+2.5)</f>
        <v>45.25</v>
      </c>
      <c r="I11" s="112">
        <f t="shared" ref="I11:I16" si="1">SUM(H11+2.5)</f>
        <v>47.75</v>
      </c>
    </row>
    <row r="12" s="86" customFormat="1" ht="14.25" customHeight="1" spans="1:9">
      <c r="A12" s="94"/>
      <c r="B12" s="101" t="s">
        <v>90</v>
      </c>
      <c r="C12" s="102"/>
      <c r="D12" s="103"/>
      <c r="E12" s="104" t="s">
        <v>91</v>
      </c>
      <c r="F12" s="105" t="s">
        <v>87</v>
      </c>
      <c r="G12" s="110">
        <v>44.5</v>
      </c>
      <c r="H12" s="112">
        <f t="shared" si="0"/>
        <v>47</v>
      </c>
      <c r="I12" s="112">
        <f t="shared" si="1"/>
        <v>49.5</v>
      </c>
    </row>
    <row r="13" s="86" customFormat="1" ht="14.25" customHeight="1" spans="1:9">
      <c r="A13" s="94"/>
      <c r="B13" s="101" t="s">
        <v>92</v>
      </c>
      <c r="C13" s="102"/>
      <c r="D13" s="103"/>
      <c r="E13" s="104" t="s">
        <v>50</v>
      </c>
      <c r="F13" s="105" t="s">
        <v>87</v>
      </c>
      <c r="G13" s="110">
        <v>40.5</v>
      </c>
      <c r="H13" s="112">
        <f t="shared" si="0"/>
        <v>43</v>
      </c>
      <c r="I13" s="112">
        <f t="shared" si="1"/>
        <v>45.5</v>
      </c>
    </row>
    <row r="14" s="86" customFormat="1" ht="14.25" customHeight="1" spans="1:9">
      <c r="A14" s="94"/>
      <c r="B14" s="101" t="s">
        <v>93</v>
      </c>
      <c r="C14" s="102"/>
      <c r="D14" s="103"/>
      <c r="E14" s="104" t="s">
        <v>94</v>
      </c>
      <c r="F14" s="105" t="s">
        <v>87</v>
      </c>
      <c r="G14" s="110">
        <v>56</v>
      </c>
      <c r="H14" s="112">
        <f t="shared" si="0"/>
        <v>58.5</v>
      </c>
      <c r="I14" s="112">
        <f t="shared" si="1"/>
        <v>61</v>
      </c>
    </row>
    <row r="15" s="86" customFormat="1" ht="14.25" customHeight="1" spans="1:9">
      <c r="A15" s="94"/>
      <c r="B15" s="101" t="s">
        <v>95</v>
      </c>
      <c r="C15" s="102"/>
      <c r="D15" s="103"/>
      <c r="E15" s="104" t="s">
        <v>96</v>
      </c>
      <c r="F15" s="105" t="s">
        <v>87</v>
      </c>
      <c r="G15" s="110">
        <v>110</v>
      </c>
      <c r="H15" s="112">
        <f t="shared" si="0"/>
        <v>112.5</v>
      </c>
      <c r="I15" s="112">
        <f t="shared" si="1"/>
        <v>115</v>
      </c>
    </row>
    <row r="16" s="86" customFormat="1" ht="14.25" customHeight="1" spans="1:9">
      <c r="A16" s="94"/>
      <c r="B16" s="101" t="s">
        <v>97</v>
      </c>
      <c r="C16" s="102"/>
      <c r="D16" s="103"/>
      <c r="E16" s="104" t="s">
        <v>98</v>
      </c>
      <c r="F16" s="105" t="s">
        <v>87</v>
      </c>
      <c r="G16" s="110">
        <v>101</v>
      </c>
      <c r="H16" s="112">
        <f t="shared" si="0"/>
        <v>103.5</v>
      </c>
      <c r="I16" s="112">
        <f t="shared" si="1"/>
        <v>106</v>
      </c>
    </row>
    <row r="17" s="86" customFormat="1" ht="14.25" customHeight="1" spans="1:9">
      <c r="A17" s="94"/>
      <c r="B17" s="101" t="s">
        <v>99</v>
      </c>
      <c r="C17" s="102"/>
      <c r="D17" s="103"/>
      <c r="E17" s="104" t="s">
        <v>100</v>
      </c>
      <c r="F17" s="105" t="s">
        <v>85</v>
      </c>
      <c r="G17" s="110">
        <v>31</v>
      </c>
      <c r="H17" s="112">
        <v>31</v>
      </c>
      <c r="I17" s="112">
        <v>31</v>
      </c>
    </row>
    <row r="18" s="86" customFormat="1" ht="14.25" customHeight="1" spans="1:9">
      <c r="A18" s="94"/>
      <c r="B18" s="101" t="s">
        <v>101</v>
      </c>
      <c r="C18" s="102"/>
      <c r="D18" s="103"/>
      <c r="E18" s="104" t="s">
        <v>102</v>
      </c>
      <c r="F18" s="105" t="s">
        <v>103</v>
      </c>
      <c r="G18" s="110">
        <v>0.375</v>
      </c>
      <c r="H18" s="112">
        <v>0.375</v>
      </c>
      <c r="I18" s="112">
        <v>0.375</v>
      </c>
    </row>
    <row r="19" s="86" customFormat="1" ht="14.25" customHeight="1" spans="1:9">
      <c r="A19" s="94"/>
      <c r="B19" s="101" t="s">
        <v>104</v>
      </c>
      <c r="C19" s="102"/>
      <c r="D19" s="103"/>
      <c r="E19" s="104" t="s">
        <v>105</v>
      </c>
      <c r="F19" s="105" t="s">
        <v>103</v>
      </c>
      <c r="G19" s="110">
        <v>16</v>
      </c>
      <c r="H19" s="112">
        <f>SUM(G19+3/8)</f>
        <v>16.375</v>
      </c>
      <c r="I19" s="112">
        <f>SUM(H19+3/8)</f>
        <v>16.75</v>
      </c>
    </row>
    <row r="20" s="86" customFormat="1" ht="14.25" customHeight="1" spans="1:9">
      <c r="A20" s="94"/>
      <c r="B20" s="101" t="s">
        <v>106</v>
      </c>
      <c r="C20" s="102"/>
      <c r="D20" s="103"/>
      <c r="E20" s="104" t="s">
        <v>59</v>
      </c>
      <c r="F20" s="105" t="s">
        <v>85</v>
      </c>
      <c r="G20" s="110">
        <v>2.5</v>
      </c>
      <c r="H20" s="112">
        <v>2.5</v>
      </c>
      <c r="I20" s="112">
        <v>2.5</v>
      </c>
    </row>
    <row r="21" s="86" customFormat="1" ht="14.25" customHeight="1" spans="1:9">
      <c r="A21" s="94"/>
      <c r="B21" s="101" t="s">
        <v>107</v>
      </c>
      <c r="C21" s="102"/>
      <c r="D21" s="103"/>
      <c r="E21" s="104" t="s">
        <v>60</v>
      </c>
      <c r="F21" s="105" t="s">
        <v>85</v>
      </c>
      <c r="G21" s="110">
        <v>13</v>
      </c>
      <c r="H21" s="112">
        <f>SUM(G21+0.5)</f>
        <v>13.5</v>
      </c>
      <c r="I21" s="113">
        <f>SUM(H21+0)</f>
        <v>13.5</v>
      </c>
    </row>
    <row r="22" s="86" customFormat="1" ht="14.25" customHeight="1" spans="1:9">
      <c r="A22" s="94"/>
      <c r="B22" s="101" t="s">
        <v>108</v>
      </c>
      <c r="C22" s="102"/>
      <c r="D22" s="103"/>
      <c r="E22" s="104" t="s">
        <v>109</v>
      </c>
      <c r="F22" s="105" t="s">
        <v>103</v>
      </c>
      <c r="G22" s="110">
        <v>4</v>
      </c>
      <c r="H22" s="112">
        <v>4</v>
      </c>
      <c r="I22" s="112">
        <v>4</v>
      </c>
    </row>
    <row r="23" s="86" customFormat="1" ht="14.25" customHeight="1" spans="1:9">
      <c r="A23" s="94"/>
      <c r="B23" s="101" t="s">
        <v>110</v>
      </c>
      <c r="C23" s="102"/>
      <c r="D23" s="103"/>
      <c r="E23" s="104" t="s">
        <v>111</v>
      </c>
      <c r="F23" s="105" t="s">
        <v>103</v>
      </c>
      <c r="G23" s="110">
        <v>6</v>
      </c>
      <c r="H23" s="112">
        <v>6</v>
      </c>
      <c r="I23" s="112">
        <v>6</v>
      </c>
    </row>
  </sheetData>
  <mergeCells count="33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F7:F8"/>
    <mergeCell ref="G7:G8"/>
    <mergeCell ref="H7:H8"/>
    <mergeCell ref="I7:I8"/>
    <mergeCell ref="G2:I6"/>
    <mergeCell ref="B7:E8"/>
  </mergeCells>
  <conditionalFormatting sqref="I21">
    <cfRule type="notContainsBlanks" dxfId="0" priority="1">
      <formula>LEN(TRIM(I21))&gt;0</formula>
    </cfRule>
  </conditionalFormatting>
  <pageMargins left="0.75" right="0.75" top="1" bottom="1" header="0.5" footer="0.5"/>
  <pageSetup paperSize="9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Normal="100" workbookViewId="0">
      <selection activeCell="M19" sqref="M19"/>
    </sheetView>
  </sheetViews>
  <sheetFormatPr defaultColWidth="8" defaultRowHeight="13.5"/>
  <cols>
    <col min="1" max="1" width="3.03703703703704" style="86" customWidth="1"/>
    <col min="2" max="2" width="11.8592592592593" style="86" customWidth="1"/>
    <col min="3" max="3" width="17.5851851851852" style="86" customWidth="1"/>
    <col min="4" max="4" width="4.25185185185185" style="86" customWidth="1"/>
    <col min="5" max="5" width="18.6" style="86" customWidth="1"/>
    <col min="6" max="6" width="6.56296296296296" style="86" customWidth="1"/>
    <col min="7" max="7" width="6.34814814814815" style="87" customWidth="1"/>
    <col min="8" max="8" width="8.45185185185185" style="87" customWidth="1"/>
    <col min="9" max="9" width="6.62962962962963" style="87" customWidth="1"/>
    <col min="10" max="16384" width="8" style="86"/>
  </cols>
  <sheetData>
    <row r="1" s="86" customFormat="1" ht="23.5" customHeight="1" spans="1:9">
      <c r="A1" s="88" t="s">
        <v>61</v>
      </c>
      <c r="B1" s="88"/>
      <c r="C1" s="88"/>
      <c r="D1" s="88"/>
      <c r="E1" s="88" t="s">
        <v>62</v>
      </c>
      <c r="F1" s="89"/>
      <c r="G1" s="90"/>
      <c r="H1" s="90"/>
      <c r="I1" s="90"/>
    </row>
    <row r="2" s="86" customFormat="1" ht="14.25" customHeight="1" spans="1:9">
      <c r="A2" s="91" t="s">
        <v>63</v>
      </c>
      <c r="B2" s="91"/>
      <c r="C2" s="92" t="s">
        <v>64</v>
      </c>
      <c r="D2" s="91" t="s">
        <v>65</v>
      </c>
      <c r="E2" s="92" t="s">
        <v>66</v>
      </c>
      <c r="F2" s="92"/>
      <c r="G2" s="93"/>
      <c r="H2" s="93"/>
      <c r="I2" s="93"/>
    </row>
    <row r="3" s="86" customFormat="1" ht="14.25" customHeight="1" spans="1:9">
      <c r="A3" s="91" t="s">
        <v>67</v>
      </c>
      <c r="B3" s="91"/>
      <c r="C3" s="94"/>
      <c r="D3" s="91" t="s">
        <v>68</v>
      </c>
      <c r="E3" s="94"/>
      <c r="F3" s="94"/>
      <c r="G3" s="93"/>
      <c r="H3" s="93"/>
      <c r="I3" s="93"/>
    </row>
    <row r="4" s="86" customFormat="1" ht="14.25" customHeight="1" spans="1:9">
      <c r="A4" s="91" t="s">
        <v>69</v>
      </c>
      <c r="B4" s="91"/>
      <c r="C4" s="94"/>
      <c r="D4" s="91" t="s">
        <v>70</v>
      </c>
      <c r="E4" s="92" t="s">
        <v>71</v>
      </c>
      <c r="F4" s="92"/>
      <c r="G4" s="93"/>
      <c r="H4" s="93"/>
      <c r="I4" s="93"/>
    </row>
    <row r="5" s="86" customFormat="1" ht="14.25" customHeight="1" spans="1:9">
      <c r="A5" s="91" t="s">
        <v>72</v>
      </c>
      <c r="B5" s="91"/>
      <c r="C5" s="94"/>
      <c r="D5" s="91" t="s">
        <v>73</v>
      </c>
      <c r="E5" s="92" t="s">
        <v>74</v>
      </c>
      <c r="F5" s="92"/>
      <c r="G5" s="93"/>
      <c r="H5" s="93"/>
      <c r="I5" s="93"/>
    </row>
    <row r="6" s="86" customFormat="1" ht="14.25" customHeight="1" spans="1:9">
      <c r="A6" s="91" t="s">
        <v>75</v>
      </c>
      <c r="B6" s="91"/>
      <c r="C6" s="92" t="s">
        <v>76</v>
      </c>
      <c r="D6" s="91" t="s">
        <v>77</v>
      </c>
      <c r="E6" s="92" t="s">
        <v>78</v>
      </c>
      <c r="F6" s="92"/>
      <c r="G6" s="93"/>
      <c r="H6" s="93"/>
      <c r="I6" s="93"/>
    </row>
    <row r="7" s="86" customFormat="1" ht="14.6" customHeight="1" spans="1:9">
      <c r="A7" s="94"/>
      <c r="B7" s="95" t="s">
        <v>79</v>
      </c>
      <c r="C7" s="95"/>
      <c r="D7" s="95"/>
      <c r="E7" s="95"/>
      <c r="F7" s="96" t="s">
        <v>10</v>
      </c>
      <c r="G7" s="97" t="s">
        <v>80</v>
      </c>
      <c r="H7" s="98" t="s">
        <v>81</v>
      </c>
      <c r="I7" s="98" t="s">
        <v>82</v>
      </c>
    </row>
    <row r="8" s="86" customFormat="1" ht="13.9" customHeight="1" spans="1:9">
      <c r="A8" s="94"/>
      <c r="B8" s="95"/>
      <c r="C8" s="95"/>
      <c r="D8" s="95"/>
      <c r="E8" s="95"/>
      <c r="F8" s="99"/>
      <c r="G8" s="100"/>
      <c r="H8" s="100"/>
      <c r="I8" s="100"/>
    </row>
    <row r="9" s="86" customFormat="1" ht="14.25" customHeight="1" spans="1:9">
      <c r="A9" s="94"/>
      <c r="B9" s="101" t="s">
        <v>83</v>
      </c>
      <c r="C9" s="102"/>
      <c r="D9" s="103"/>
      <c r="E9" s="104" t="s">
        <v>84</v>
      </c>
      <c r="F9" s="105" t="s">
        <v>85</v>
      </c>
      <c r="G9" s="106">
        <f>'1X-3X'!G9*2.54</f>
        <v>25.4</v>
      </c>
      <c r="H9" s="106">
        <f>'1X-3X'!H9*2.54</f>
        <v>25.7175</v>
      </c>
      <c r="I9" s="106">
        <f>'1X-3X'!I9*2.54</f>
        <v>26.035</v>
      </c>
    </row>
    <row r="10" s="86" customFormat="1" ht="14.25" customHeight="1" spans="1:9">
      <c r="A10" s="94"/>
      <c r="B10" s="101" t="s">
        <v>86</v>
      </c>
      <c r="C10" s="102"/>
      <c r="D10" s="103"/>
      <c r="E10" s="104" t="s">
        <v>48</v>
      </c>
      <c r="F10" s="105" t="s">
        <v>87</v>
      </c>
      <c r="G10" s="106">
        <f>'1X-3X'!G10*2.54</f>
        <v>111.76</v>
      </c>
      <c r="H10" s="106">
        <f>'1X-3X'!H10*2.54</f>
        <v>112.395</v>
      </c>
      <c r="I10" s="106">
        <f>'1X-3X'!I10*2.54</f>
        <v>113.03</v>
      </c>
    </row>
    <row r="11" s="86" customFormat="1" ht="14.25" customHeight="1" spans="1:9">
      <c r="A11" s="94"/>
      <c r="B11" s="101" t="s">
        <v>88</v>
      </c>
      <c r="C11" s="102"/>
      <c r="D11" s="103"/>
      <c r="E11" s="104" t="s">
        <v>89</v>
      </c>
      <c r="F11" s="105" t="s">
        <v>87</v>
      </c>
      <c r="G11" s="106">
        <f>'1X-3X'!G11*2.54</f>
        <v>108.585</v>
      </c>
      <c r="H11" s="106">
        <f>'1X-3X'!H11*2.54</f>
        <v>114.935</v>
      </c>
      <c r="I11" s="106">
        <f>'1X-3X'!I11*2.54</f>
        <v>121.285</v>
      </c>
    </row>
    <row r="12" s="86" customFormat="1" ht="14.25" customHeight="1" spans="1:9">
      <c r="A12" s="94"/>
      <c r="B12" s="101" t="s">
        <v>90</v>
      </c>
      <c r="C12" s="102"/>
      <c r="D12" s="103"/>
      <c r="E12" s="104" t="s">
        <v>91</v>
      </c>
      <c r="F12" s="105" t="s">
        <v>87</v>
      </c>
      <c r="G12" s="106">
        <f>'1X-3X'!G12*2.54</f>
        <v>113.03</v>
      </c>
      <c r="H12" s="106">
        <f>'1X-3X'!H12*2.54</f>
        <v>119.38</v>
      </c>
      <c r="I12" s="106">
        <f>'1X-3X'!I12*2.54</f>
        <v>125.73</v>
      </c>
    </row>
    <row r="13" s="86" customFormat="1" ht="14.25" customHeight="1" spans="1:9">
      <c r="A13" s="94"/>
      <c r="B13" s="101" t="s">
        <v>92</v>
      </c>
      <c r="C13" s="102"/>
      <c r="D13" s="103"/>
      <c r="E13" s="104" t="s">
        <v>50</v>
      </c>
      <c r="F13" s="105" t="s">
        <v>87</v>
      </c>
      <c r="G13" s="106">
        <f>'1X-3X'!G13*2.54</f>
        <v>102.87</v>
      </c>
      <c r="H13" s="106">
        <f>'1X-3X'!H13*2.54</f>
        <v>109.22</v>
      </c>
      <c r="I13" s="106">
        <f>'1X-3X'!I13*2.54</f>
        <v>115.57</v>
      </c>
    </row>
    <row r="14" s="86" customFormat="1" ht="14.25" customHeight="1" spans="1:9">
      <c r="A14" s="94"/>
      <c r="B14" s="101" t="s">
        <v>93</v>
      </c>
      <c r="C14" s="102"/>
      <c r="D14" s="103"/>
      <c r="E14" s="104" t="s">
        <v>94</v>
      </c>
      <c r="F14" s="105" t="s">
        <v>87</v>
      </c>
      <c r="G14" s="106">
        <f>'1X-3X'!G14*2.54</f>
        <v>142.24</v>
      </c>
      <c r="H14" s="106">
        <f>'1X-3X'!H14*2.54</f>
        <v>148.59</v>
      </c>
      <c r="I14" s="106">
        <f>'1X-3X'!I14*2.54</f>
        <v>154.94</v>
      </c>
    </row>
    <row r="15" s="86" customFormat="1" ht="14.25" customHeight="1" spans="1:9">
      <c r="A15" s="94"/>
      <c r="B15" s="101" t="s">
        <v>95</v>
      </c>
      <c r="C15" s="102"/>
      <c r="D15" s="103"/>
      <c r="E15" s="104" t="s">
        <v>96</v>
      </c>
      <c r="F15" s="105" t="s">
        <v>87</v>
      </c>
      <c r="G15" s="106">
        <f>'1X-3X'!G15*2.54</f>
        <v>279.4</v>
      </c>
      <c r="H15" s="106">
        <f>'1X-3X'!H15*2.54</f>
        <v>285.75</v>
      </c>
      <c r="I15" s="106">
        <f>'1X-3X'!I15*2.54</f>
        <v>292.1</v>
      </c>
    </row>
    <row r="16" s="86" customFormat="1" ht="14.25" customHeight="1" spans="1:9">
      <c r="A16" s="94"/>
      <c r="B16" s="101" t="s">
        <v>97</v>
      </c>
      <c r="C16" s="102"/>
      <c r="D16" s="103"/>
      <c r="E16" s="104" t="s">
        <v>98</v>
      </c>
      <c r="F16" s="105" t="s">
        <v>87</v>
      </c>
      <c r="G16" s="106">
        <f>'1X-3X'!G16*2.54</f>
        <v>256.54</v>
      </c>
      <c r="H16" s="106">
        <f>'1X-3X'!H16*2.54</f>
        <v>262.89</v>
      </c>
      <c r="I16" s="106">
        <f>'1X-3X'!I16*2.54</f>
        <v>269.24</v>
      </c>
    </row>
    <row r="17" s="86" customFormat="1" ht="14.25" customHeight="1" spans="1:9">
      <c r="A17" s="94"/>
      <c r="B17" s="101" t="s">
        <v>99</v>
      </c>
      <c r="C17" s="102"/>
      <c r="D17" s="103"/>
      <c r="E17" s="104" t="s">
        <v>100</v>
      </c>
      <c r="F17" s="105" t="s">
        <v>85</v>
      </c>
      <c r="G17" s="106">
        <f>'1X-3X'!G17*2.54</f>
        <v>78.74</v>
      </c>
      <c r="H17" s="106">
        <f>'1X-3X'!H17*2.54</f>
        <v>78.74</v>
      </c>
      <c r="I17" s="106">
        <f>'1X-3X'!I17*2.54</f>
        <v>78.74</v>
      </c>
    </row>
    <row r="18" s="86" customFormat="1" ht="14.25" customHeight="1" spans="1:9">
      <c r="A18" s="94"/>
      <c r="B18" s="101" t="s">
        <v>101</v>
      </c>
      <c r="C18" s="102"/>
      <c r="D18" s="103"/>
      <c r="E18" s="104" t="s">
        <v>102</v>
      </c>
      <c r="F18" s="105" t="s">
        <v>103</v>
      </c>
      <c r="G18" s="106">
        <f>'1X-3X'!G18*2.54</f>
        <v>0.9525</v>
      </c>
      <c r="H18" s="106">
        <f>'1X-3X'!H18*2.54</f>
        <v>0.9525</v>
      </c>
      <c r="I18" s="106">
        <f>'1X-3X'!I18*2.54</f>
        <v>0.9525</v>
      </c>
    </row>
    <row r="19" s="86" customFormat="1" ht="14.25" customHeight="1" spans="1:9">
      <c r="A19" s="94"/>
      <c r="B19" s="101" t="s">
        <v>104</v>
      </c>
      <c r="C19" s="102"/>
      <c r="D19" s="103"/>
      <c r="E19" s="104" t="s">
        <v>105</v>
      </c>
      <c r="F19" s="105" t="s">
        <v>103</v>
      </c>
      <c r="G19" s="106">
        <f>'1X-3X'!G19*2.54</f>
        <v>40.64</v>
      </c>
      <c r="H19" s="106">
        <f>'1X-3X'!H19*2.54</f>
        <v>41.5925</v>
      </c>
      <c r="I19" s="106">
        <f>'1X-3X'!I19*2.54</f>
        <v>42.545</v>
      </c>
    </row>
    <row r="20" s="86" customFormat="1" ht="14.25" customHeight="1" spans="1:9">
      <c r="A20" s="94"/>
      <c r="B20" s="101" t="s">
        <v>106</v>
      </c>
      <c r="C20" s="102"/>
      <c r="D20" s="103"/>
      <c r="E20" s="104" t="s">
        <v>59</v>
      </c>
      <c r="F20" s="105" t="s">
        <v>85</v>
      </c>
      <c r="G20" s="106">
        <f>'1X-3X'!G20*2.54</f>
        <v>6.35</v>
      </c>
      <c r="H20" s="106">
        <f>'1X-3X'!H20*2.54</f>
        <v>6.35</v>
      </c>
      <c r="I20" s="106">
        <f>'1X-3X'!I20*2.54</f>
        <v>6.35</v>
      </c>
    </row>
    <row r="21" s="86" customFormat="1" ht="14.25" customHeight="1" spans="1:9">
      <c r="A21" s="94"/>
      <c r="B21" s="101" t="s">
        <v>107</v>
      </c>
      <c r="C21" s="102"/>
      <c r="D21" s="103"/>
      <c r="E21" s="104" t="s">
        <v>60</v>
      </c>
      <c r="F21" s="105" t="s">
        <v>85</v>
      </c>
      <c r="G21" s="106">
        <f>'1X-3X'!G21*2.54</f>
        <v>33.02</v>
      </c>
      <c r="H21" s="106">
        <f>'1X-3X'!H21*2.54</f>
        <v>34.29</v>
      </c>
      <c r="I21" s="106">
        <f>'1X-3X'!I21*2.54</f>
        <v>34.29</v>
      </c>
    </row>
    <row r="22" s="86" customFormat="1" ht="14.25" customHeight="1" spans="1:9">
      <c r="A22" s="94"/>
      <c r="B22" s="101" t="s">
        <v>108</v>
      </c>
      <c r="C22" s="102"/>
      <c r="D22" s="103"/>
      <c r="E22" s="104" t="s">
        <v>109</v>
      </c>
      <c r="F22" s="105" t="s">
        <v>103</v>
      </c>
      <c r="G22" s="106">
        <f>'1X-3X'!G22*2.54</f>
        <v>10.16</v>
      </c>
      <c r="H22" s="106">
        <f>'1X-3X'!H22*2.54</f>
        <v>10.16</v>
      </c>
      <c r="I22" s="106">
        <f>'1X-3X'!I22*2.54</f>
        <v>10.16</v>
      </c>
    </row>
    <row r="23" s="86" customFormat="1" ht="14.25" customHeight="1" spans="1:9">
      <c r="A23" s="94"/>
      <c r="B23" s="101" t="s">
        <v>110</v>
      </c>
      <c r="C23" s="102"/>
      <c r="D23" s="103"/>
      <c r="E23" s="104" t="s">
        <v>111</v>
      </c>
      <c r="F23" s="105" t="s">
        <v>103</v>
      </c>
      <c r="G23" s="106">
        <f>'1X-3X'!G23*2.54</f>
        <v>15.24</v>
      </c>
      <c r="H23" s="106">
        <f>'1X-3X'!H23*2.54</f>
        <v>15.24</v>
      </c>
      <c r="I23" s="106">
        <f>'1X-3X'!I23*2.54</f>
        <v>15.24</v>
      </c>
    </row>
  </sheetData>
  <mergeCells count="33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F7:F8"/>
    <mergeCell ref="G7:G8"/>
    <mergeCell ref="H7:H8"/>
    <mergeCell ref="I7:I8"/>
    <mergeCell ref="G2:I6"/>
    <mergeCell ref="B7:E8"/>
  </mergeCells>
  <pageMargins left="0.75" right="0.75" top="1" bottom="1" header="0.5" footer="0.5"/>
  <pageSetup paperSize="9" fitToHeight="0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.1037037037037" defaultRowHeight="15" customHeight="1"/>
  <cols>
    <col min="1" max="1" width="6.43703703703704" customWidth="1"/>
    <col min="2" max="2" width="17.437037037037" customWidth="1"/>
    <col min="3" max="3" width="27.6666666666667" customWidth="1"/>
    <col min="4" max="4" width="31" customWidth="1"/>
    <col min="5" max="6" width="7.66666666666667" customWidth="1"/>
    <col min="7" max="25" width="7.43703703703704" customWidth="1"/>
    <col min="26" max="26" width="11" customWidth="1"/>
  </cols>
  <sheetData>
    <row r="1" ht="33.75" customHeight="1" spans="1: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5.75" customHeight="1" spans="1:25">
      <c r="A2" s="3" t="s">
        <v>112</v>
      </c>
      <c r="B2" s="4"/>
      <c r="C2" s="5" t="s">
        <v>113</v>
      </c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48"/>
      <c r="P2" s="3" t="s">
        <v>114</v>
      </c>
      <c r="Q2" s="2"/>
      <c r="R2" s="2"/>
      <c r="S2" s="4"/>
      <c r="T2" s="64">
        <v>43845</v>
      </c>
      <c r="U2" s="2"/>
      <c r="V2" s="2"/>
      <c r="W2" s="2"/>
      <c r="X2" s="2"/>
      <c r="Y2" s="4"/>
    </row>
    <row r="3" ht="15.75" customHeight="1" spans="1:25">
      <c r="A3" s="3" t="s">
        <v>115</v>
      </c>
      <c r="B3" s="4"/>
      <c r="C3" s="5">
        <v>2019</v>
      </c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48"/>
      <c r="P3" s="3" t="s">
        <v>116</v>
      </c>
      <c r="Q3" s="2"/>
      <c r="R3" s="2"/>
      <c r="S3" s="4"/>
      <c r="T3" s="5" t="s">
        <v>117</v>
      </c>
      <c r="U3" s="2"/>
      <c r="V3" s="2"/>
      <c r="W3" s="2"/>
      <c r="X3" s="2"/>
      <c r="Y3" s="4"/>
    </row>
    <row r="4" ht="15.75" customHeight="1" spans="1:25">
      <c r="A4" s="3" t="s">
        <v>118</v>
      </c>
      <c r="B4" s="4"/>
      <c r="C4" s="5" t="s">
        <v>119</v>
      </c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48"/>
      <c r="P4" s="3" t="s">
        <v>120</v>
      </c>
      <c r="Q4" s="2"/>
      <c r="R4" s="2"/>
      <c r="S4" s="4"/>
      <c r="T4" s="5" t="s">
        <v>121</v>
      </c>
      <c r="U4" s="2"/>
      <c r="V4" s="2"/>
      <c r="W4" s="2"/>
      <c r="X4" s="2"/>
      <c r="Y4" s="4"/>
    </row>
    <row r="5" ht="15.75" customHeight="1" spans="1:25">
      <c r="A5" s="3" t="s">
        <v>122</v>
      </c>
      <c r="B5" s="4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8"/>
      <c r="P5" s="3" t="s">
        <v>123</v>
      </c>
      <c r="Q5" s="2"/>
      <c r="R5" s="2"/>
      <c r="S5" s="4"/>
      <c r="T5" s="5"/>
      <c r="U5" s="2"/>
      <c r="V5" s="2"/>
      <c r="W5" s="2"/>
      <c r="X5" s="2"/>
      <c r="Y5" s="4"/>
    </row>
    <row r="6" ht="15.75" customHeight="1" spans="1:25">
      <c r="A6" s="3" t="s">
        <v>124</v>
      </c>
      <c r="B6" s="4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48"/>
      <c r="P6" s="3" t="s">
        <v>125</v>
      </c>
      <c r="Q6" s="2"/>
      <c r="R6" s="2"/>
      <c r="S6" s="4"/>
      <c r="T6" s="5"/>
      <c r="U6" s="2"/>
      <c r="V6" s="2"/>
      <c r="W6" s="2"/>
      <c r="X6" s="2"/>
      <c r="Y6" s="4"/>
    </row>
    <row r="7" ht="27.75" customHeight="1" spans="1:25">
      <c r="A7" s="6" t="s">
        <v>126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1"/>
    </row>
    <row r="8" ht="18" customHeight="1" spans="1:25">
      <c r="A8" s="8"/>
      <c r="B8" s="9"/>
      <c r="C8" s="9"/>
      <c r="D8" s="9"/>
      <c r="E8" s="9"/>
      <c r="F8" s="10" t="s">
        <v>127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65"/>
      <c r="R8" s="10" t="s">
        <v>128</v>
      </c>
      <c r="S8" s="11"/>
      <c r="T8" s="11"/>
      <c r="U8" s="11"/>
      <c r="V8" s="65"/>
      <c r="W8" s="66"/>
      <c r="X8" s="66"/>
      <c r="Y8" s="82"/>
    </row>
    <row r="9" ht="36" customHeight="1" spans="1:25">
      <c r="A9" s="12" t="s">
        <v>129</v>
      </c>
      <c r="B9" s="12" t="s">
        <v>130</v>
      </c>
      <c r="C9" s="13"/>
      <c r="D9" s="14" t="s">
        <v>131</v>
      </c>
      <c r="E9" s="15" t="s">
        <v>132</v>
      </c>
      <c r="F9" s="16"/>
      <c r="G9" s="17"/>
      <c r="H9" s="18" t="s">
        <v>133</v>
      </c>
      <c r="I9" s="49" t="s">
        <v>134</v>
      </c>
      <c r="J9" s="49"/>
      <c r="K9" s="49" t="s">
        <v>134</v>
      </c>
      <c r="L9" s="50" t="s">
        <v>135</v>
      </c>
      <c r="M9" s="49" t="s">
        <v>134</v>
      </c>
      <c r="N9" s="49"/>
      <c r="O9" s="49" t="s">
        <v>134</v>
      </c>
      <c r="P9" s="51" t="s">
        <v>136</v>
      </c>
      <c r="Q9" s="49" t="s">
        <v>134</v>
      </c>
      <c r="R9" s="49"/>
      <c r="S9" s="49" t="s">
        <v>134</v>
      </c>
      <c r="T9" s="67" t="s">
        <v>137</v>
      </c>
      <c r="U9" s="49"/>
      <c r="V9" s="68"/>
      <c r="W9" s="17"/>
      <c r="X9" s="49"/>
      <c r="Y9" s="68"/>
    </row>
    <row r="10" ht="15.75" customHeight="1" spans="1:25">
      <c r="A10" s="19"/>
      <c r="B10" s="20" t="s">
        <v>138</v>
      </c>
      <c r="C10" s="21"/>
      <c r="D10" s="22"/>
      <c r="E10" s="23"/>
      <c r="F10" s="24"/>
      <c r="G10" s="25"/>
      <c r="H10" s="26"/>
      <c r="I10" s="52"/>
      <c r="J10" s="53"/>
      <c r="K10" s="52"/>
      <c r="L10" s="54"/>
      <c r="M10" s="52"/>
      <c r="N10" s="53"/>
      <c r="O10" s="52"/>
      <c r="P10" s="55"/>
      <c r="Q10" s="52"/>
      <c r="R10" s="53"/>
      <c r="S10" s="52"/>
      <c r="T10" s="69"/>
      <c r="U10" s="52"/>
      <c r="V10" s="70"/>
      <c r="W10" s="71"/>
      <c r="X10" s="72"/>
      <c r="Y10" s="83"/>
    </row>
    <row r="11" ht="15.75" customHeight="1" spans="1:25">
      <c r="A11" s="27"/>
      <c r="B11" s="28" t="s">
        <v>139</v>
      </c>
      <c r="C11" s="29"/>
      <c r="D11" s="30"/>
      <c r="E11" s="31">
        <v>0.125</v>
      </c>
      <c r="F11" s="32"/>
      <c r="G11" s="33"/>
      <c r="H11" s="34">
        <v>34.5</v>
      </c>
      <c r="I11" s="33">
        <v>0.5</v>
      </c>
      <c r="J11" s="56"/>
      <c r="K11" s="33">
        <v>0.5</v>
      </c>
      <c r="L11" s="57">
        <f t="shared" ref="L11:L12" si="0">H11+I11+K11</f>
        <v>35.5</v>
      </c>
      <c r="M11" s="33">
        <v>0.75</v>
      </c>
      <c r="N11" s="58"/>
      <c r="O11" s="33">
        <v>0.75</v>
      </c>
      <c r="P11" s="59">
        <f t="shared" ref="P11:P12" si="1">H11+I11+K11+M11+O11</f>
        <v>37</v>
      </c>
      <c r="Q11" s="33">
        <v>0.75</v>
      </c>
      <c r="R11" s="58"/>
      <c r="S11" s="33">
        <v>0.75</v>
      </c>
      <c r="T11" s="73">
        <f t="shared" ref="T11:T12" si="2">H11+I11+K11+M11+O11+Q11+S11</f>
        <v>38.5</v>
      </c>
      <c r="U11" s="33"/>
      <c r="V11" s="74"/>
      <c r="W11" s="75"/>
      <c r="X11" s="76"/>
      <c r="Y11" s="84"/>
    </row>
    <row r="12" ht="15.75" customHeight="1" spans="1:25">
      <c r="A12" s="27"/>
      <c r="B12" s="28" t="s">
        <v>140</v>
      </c>
      <c r="C12" s="29"/>
      <c r="D12" s="30"/>
      <c r="E12" s="31">
        <v>0.125</v>
      </c>
      <c r="F12" s="32"/>
      <c r="G12" s="33"/>
      <c r="H12" s="34">
        <v>0.5</v>
      </c>
      <c r="I12" s="33">
        <v>0</v>
      </c>
      <c r="J12" s="56"/>
      <c r="K12" s="33">
        <v>0</v>
      </c>
      <c r="L12" s="57">
        <f t="shared" si="0"/>
        <v>0.5</v>
      </c>
      <c r="M12" s="33">
        <v>0</v>
      </c>
      <c r="N12" s="58"/>
      <c r="O12" s="33">
        <v>0</v>
      </c>
      <c r="P12" s="59">
        <f t="shared" si="1"/>
        <v>0.5</v>
      </c>
      <c r="Q12" s="33">
        <v>0</v>
      </c>
      <c r="R12" s="58"/>
      <c r="S12" s="33">
        <v>0</v>
      </c>
      <c r="T12" s="73">
        <f t="shared" si="2"/>
        <v>0.5</v>
      </c>
      <c r="U12" s="33"/>
      <c r="V12" s="74"/>
      <c r="W12" s="75"/>
      <c r="X12" s="76"/>
      <c r="Y12" s="84"/>
    </row>
    <row r="13" ht="15.75" customHeight="1" spans="1:25">
      <c r="A13" s="27"/>
      <c r="B13" s="28"/>
      <c r="C13" s="29"/>
      <c r="D13" s="30"/>
      <c r="E13" s="31"/>
      <c r="F13" s="32"/>
      <c r="G13" s="33"/>
      <c r="H13" s="34"/>
      <c r="I13" s="33"/>
      <c r="J13" s="56"/>
      <c r="K13" s="33"/>
      <c r="L13" s="57"/>
      <c r="M13" s="33"/>
      <c r="N13" s="58"/>
      <c r="O13" s="33"/>
      <c r="P13" s="59"/>
      <c r="Q13" s="33"/>
      <c r="R13" s="58"/>
      <c r="S13" s="33"/>
      <c r="T13" s="73"/>
      <c r="U13" s="33"/>
      <c r="V13" s="74"/>
      <c r="W13" s="75"/>
      <c r="X13" s="76"/>
      <c r="Y13" s="84"/>
    </row>
    <row r="14" ht="15.75" customHeight="1" spans="1:25">
      <c r="A14" s="27"/>
      <c r="B14" s="28" t="s">
        <v>141</v>
      </c>
      <c r="C14" s="29"/>
      <c r="D14" s="30"/>
      <c r="E14" s="31">
        <v>0.125</v>
      </c>
      <c r="F14" s="32"/>
      <c r="G14" s="33"/>
      <c r="H14" s="34">
        <v>21</v>
      </c>
      <c r="I14" s="33">
        <v>1</v>
      </c>
      <c r="J14" s="56"/>
      <c r="K14" s="33">
        <v>1</v>
      </c>
      <c r="L14" s="57">
        <f t="shared" ref="L14:L17" si="3">H14+I14+K14</f>
        <v>23</v>
      </c>
      <c r="M14" s="33">
        <v>1.25</v>
      </c>
      <c r="N14" s="58"/>
      <c r="O14" s="33">
        <v>1.25</v>
      </c>
      <c r="P14" s="59">
        <f t="shared" ref="P14:P17" si="4">H14+I14+K14+M14+O14</f>
        <v>25.5</v>
      </c>
      <c r="Q14" s="33">
        <v>1.5</v>
      </c>
      <c r="R14" s="58"/>
      <c r="S14" s="33">
        <v>1.5</v>
      </c>
      <c r="T14" s="73">
        <f t="shared" ref="T14:T17" si="5">H14+I14+K14+M14+O14+Q14+S14</f>
        <v>28.5</v>
      </c>
      <c r="U14" s="33"/>
      <c r="V14" s="74"/>
      <c r="W14" s="75"/>
      <c r="X14" s="76"/>
      <c r="Y14" s="84"/>
    </row>
    <row r="15" ht="15.75" customHeight="1" spans="1:25">
      <c r="A15" s="27"/>
      <c r="B15" s="28" t="s">
        <v>142</v>
      </c>
      <c r="C15" s="29"/>
      <c r="D15" s="30"/>
      <c r="E15" s="31">
        <v>0.125</v>
      </c>
      <c r="F15" s="32"/>
      <c r="G15" s="33"/>
      <c r="H15" s="34">
        <v>12</v>
      </c>
      <c r="I15" s="33">
        <v>0.5</v>
      </c>
      <c r="J15" s="56"/>
      <c r="K15" s="33">
        <v>0.5</v>
      </c>
      <c r="L15" s="57">
        <f t="shared" si="3"/>
        <v>13</v>
      </c>
      <c r="M15" s="33">
        <v>0.625</v>
      </c>
      <c r="N15" s="58"/>
      <c r="O15" s="33">
        <v>0.625</v>
      </c>
      <c r="P15" s="59">
        <f t="shared" si="4"/>
        <v>14.25</v>
      </c>
      <c r="Q15" s="33">
        <v>0.75</v>
      </c>
      <c r="R15" s="58"/>
      <c r="S15" s="33">
        <v>0.75</v>
      </c>
      <c r="T15" s="73">
        <f t="shared" si="5"/>
        <v>15.75</v>
      </c>
      <c r="U15" s="33"/>
      <c r="V15" s="74"/>
      <c r="W15" s="75"/>
      <c r="X15" s="76"/>
      <c r="Y15" s="84"/>
    </row>
    <row r="16" ht="15.75" customHeight="1" spans="1:25">
      <c r="A16" s="27"/>
      <c r="B16" s="28" t="s">
        <v>143</v>
      </c>
      <c r="C16" s="29"/>
      <c r="D16" s="30"/>
      <c r="E16" s="31">
        <v>0.125</v>
      </c>
      <c r="F16" s="32"/>
      <c r="G16" s="33"/>
      <c r="H16" s="34">
        <v>21</v>
      </c>
      <c r="I16" s="33">
        <v>1</v>
      </c>
      <c r="J16" s="56"/>
      <c r="K16" s="33">
        <v>1</v>
      </c>
      <c r="L16" s="57">
        <f t="shared" si="3"/>
        <v>23</v>
      </c>
      <c r="M16" s="33">
        <v>1.25</v>
      </c>
      <c r="N16" s="58"/>
      <c r="O16" s="33">
        <v>1.25</v>
      </c>
      <c r="P16" s="59">
        <f t="shared" si="4"/>
        <v>25.5</v>
      </c>
      <c r="Q16" s="33">
        <v>1.5</v>
      </c>
      <c r="R16" s="58"/>
      <c r="S16" s="33">
        <v>1.5</v>
      </c>
      <c r="T16" s="73">
        <f t="shared" si="5"/>
        <v>28.5</v>
      </c>
      <c r="U16" s="33"/>
      <c r="V16" s="74"/>
      <c r="W16" s="75"/>
      <c r="X16" s="76"/>
      <c r="Y16" s="84"/>
    </row>
    <row r="17" ht="15.75" customHeight="1" spans="1:25">
      <c r="A17" s="27"/>
      <c r="B17" s="28" t="s">
        <v>144</v>
      </c>
      <c r="C17" s="29"/>
      <c r="D17" s="30"/>
      <c r="E17" s="31">
        <v>0.125</v>
      </c>
      <c r="F17" s="32"/>
      <c r="G17" s="33"/>
      <c r="H17" s="34">
        <v>16</v>
      </c>
      <c r="I17" s="33">
        <v>0.5</v>
      </c>
      <c r="J17" s="56"/>
      <c r="K17" s="33">
        <v>0.5</v>
      </c>
      <c r="L17" s="57">
        <f t="shared" si="3"/>
        <v>17</v>
      </c>
      <c r="M17" s="33">
        <v>0.625</v>
      </c>
      <c r="N17" s="58"/>
      <c r="O17" s="33">
        <v>0.625</v>
      </c>
      <c r="P17" s="59">
        <f t="shared" si="4"/>
        <v>18.25</v>
      </c>
      <c r="Q17" s="33">
        <v>0.75</v>
      </c>
      <c r="R17" s="58"/>
      <c r="S17" s="33">
        <v>0.75</v>
      </c>
      <c r="T17" s="73">
        <f t="shared" si="5"/>
        <v>19.75</v>
      </c>
      <c r="U17" s="33"/>
      <c r="V17" s="74"/>
      <c r="W17" s="75"/>
      <c r="X17" s="76"/>
      <c r="Y17" s="84"/>
    </row>
    <row r="18" ht="15.75" customHeight="1" spans="1:25">
      <c r="A18" s="27"/>
      <c r="B18" s="28"/>
      <c r="C18" s="29"/>
      <c r="D18" s="30"/>
      <c r="E18" s="31"/>
      <c r="F18" s="32"/>
      <c r="G18" s="33"/>
      <c r="H18" s="34"/>
      <c r="I18" s="33"/>
      <c r="J18" s="56"/>
      <c r="K18" s="33"/>
      <c r="L18" s="57"/>
      <c r="M18" s="33"/>
      <c r="N18" s="58"/>
      <c r="O18" s="33"/>
      <c r="P18" s="59"/>
      <c r="Q18" s="33"/>
      <c r="R18" s="58"/>
      <c r="S18" s="33"/>
      <c r="T18" s="73"/>
      <c r="U18" s="33"/>
      <c r="V18" s="74"/>
      <c r="W18" s="75"/>
      <c r="X18" s="76"/>
      <c r="Y18" s="84"/>
    </row>
    <row r="19" ht="15.75" customHeight="1" spans="1:25">
      <c r="A19" s="27"/>
      <c r="B19" s="28" t="s">
        <v>145</v>
      </c>
      <c r="C19" s="29"/>
      <c r="D19" s="30"/>
      <c r="E19" s="31">
        <v>0.125</v>
      </c>
      <c r="F19" s="32"/>
      <c r="G19" s="33"/>
      <c r="H19" s="34">
        <v>2</v>
      </c>
      <c r="I19" s="33">
        <v>0</v>
      </c>
      <c r="J19" s="56"/>
      <c r="K19" s="33">
        <v>0.25</v>
      </c>
      <c r="L19" s="57">
        <f t="shared" ref="L19:L24" si="6">H19+I19+K19</f>
        <v>2.25</v>
      </c>
      <c r="M19" s="33">
        <v>0</v>
      </c>
      <c r="N19" s="58"/>
      <c r="O19" s="33">
        <v>0.25</v>
      </c>
      <c r="P19" s="59">
        <f t="shared" ref="P19:P24" si="7">H19+I19+K19+M19+O19</f>
        <v>2.5</v>
      </c>
      <c r="Q19" s="33">
        <v>0</v>
      </c>
      <c r="R19" s="58"/>
      <c r="S19" s="33">
        <v>0.25</v>
      </c>
      <c r="T19" s="73">
        <f t="shared" ref="T19:T24" si="8">H19+I19+K19+M19+O19+Q19+S19</f>
        <v>2.75</v>
      </c>
      <c r="U19" s="33"/>
      <c r="V19" s="74"/>
      <c r="W19" s="75"/>
      <c r="X19" s="76"/>
      <c r="Y19" s="84"/>
    </row>
    <row r="20" ht="15.75" customHeight="1" spans="1:25">
      <c r="A20" s="27"/>
      <c r="B20" s="28" t="s">
        <v>146</v>
      </c>
      <c r="C20" s="29"/>
      <c r="D20" s="30"/>
      <c r="E20" s="31">
        <v>0.125</v>
      </c>
      <c r="F20" s="32"/>
      <c r="G20" s="33"/>
      <c r="H20" s="34">
        <v>13</v>
      </c>
      <c r="I20" s="33">
        <v>0.25</v>
      </c>
      <c r="J20" s="56"/>
      <c r="K20" s="33">
        <v>0.25</v>
      </c>
      <c r="L20" s="57">
        <f t="shared" si="6"/>
        <v>13.5</v>
      </c>
      <c r="M20" s="33">
        <v>0.25</v>
      </c>
      <c r="N20" s="58"/>
      <c r="O20" s="33">
        <v>0.25</v>
      </c>
      <c r="P20" s="59">
        <f t="shared" si="7"/>
        <v>14</v>
      </c>
      <c r="Q20" s="33">
        <v>0.25</v>
      </c>
      <c r="R20" s="58"/>
      <c r="S20" s="33">
        <v>0.25</v>
      </c>
      <c r="T20" s="73">
        <f t="shared" si="8"/>
        <v>14.5</v>
      </c>
      <c r="U20" s="33"/>
      <c r="V20" s="74"/>
      <c r="W20" s="75"/>
      <c r="X20" s="76"/>
      <c r="Y20" s="84"/>
    </row>
    <row r="21" ht="15.75" customHeight="1" spans="1:25">
      <c r="A21" s="27"/>
      <c r="B21" s="28" t="s">
        <v>147</v>
      </c>
      <c r="C21" s="29"/>
      <c r="D21" s="30"/>
      <c r="E21" s="31">
        <v>0.125</v>
      </c>
      <c r="F21" s="32"/>
      <c r="G21" s="33"/>
      <c r="H21" s="34">
        <v>21.75</v>
      </c>
      <c r="I21" s="33">
        <v>0.5</v>
      </c>
      <c r="J21" s="56"/>
      <c r="K21" s="33">
        <v>0.5</v>
      </c>
      <c r="L21" s="57">
        <f t="shared" si="6"/>
        <v>22.75</v>
      </c>
      <c r="M21" s="33">
        <v>0.625</v>
      </c>
      <c r="N21" s="58"/>
      <c r="O21" s="33">
        <v>0.625</v>
      </c>
      <c r="P21" s="59">
        <f t="shared" si="7"/>
        <v>24</v>
      </c>
      <c r="Q21" s="33">
        <v>0.75</v>
      </c>
      <c r="R21" s="58"/>
      <c r="S21" s="33">
        <v>0.75</v>
      </c>
      <c r="T21" s="73">
        <f t="shared" si="8"/>
        <v>25.5</v>
      </c>
      <c r="U21" s="33"/>
      <c r="V21" s="74"/>
      <c r="W21" s="75"/>
      <c r="X21" s="76"/>
      <c r="Y21" s="84"/>
    </row>
    <row r="22" ht="15.75" customHeight="1" spans="1:25">
      <c r="A22" s="27"/>
      <c r="B22" s="28" t="s">
        <v>148</v>
      </c>
      <c r="C22" s="29"/>
      <c r="D22" s="30"/>
      <c r="E22" s="31">
        <v>0.125</v>
      </c>
      <c r="F22" s="32"/>
      <c r="G22" s="33"/>
      <c r="H22" s="34">
        <v>5</v>
      </c>
      <c r="I22" s="33">
        <v>0.125</v>
      </c>
      <c r="J22" s="56"/>
      <c r="K22" s="33">
        <v>0.125</v>
      </c>
      <c r="L22" s="57">
        <f t="shared" si="6"/>
        <v>5.25</v>
      </c>
      <c r="M22" s="33">
        <v>0.125</v>
      </c>
      <c r="N22" s="58"/>
      <c r="O22" s="33">
        <v>0.125</v>
      </c>
      <c r="P22" s="59">
        <f t="shared" si="7"/>
        <v>5.5</v>
      </c>
      <c r="Q22" s="33">
        <v>0.125</v>
      </c>
      <c r="R22" s="58"/>
      <c r="S22" s="33">
        <v>0.125</v>
      </c>
      <c r="T22" s="73">
        <f t="shared" si="8"/>
        <v>5.75</v>
      </c>
      <c r="U22" s="33"/>
      <c r="V22" s="74"/>
      <c r="W22" s="75"/>
      <c r="X22" s="76"/>
      <c r="Y22" s="84"/>
    </row>
    <row r="23" ht="15.75" customHeight="1" spans="1:25">
      <c r="A23" s="27"/>
      <c r="B23" s="28" t="s">
        <v>149</v>
      </c>
      <c r="C23" s="29"/>
      <c r="D23" s="30"/>
      <c r="E23" s="31">
        <v>0.125</v>
      </c>
      <c r="F23" s="32"/>
      <c r="G23" s="33"/>
      <c r="H23" s="34">
        <v>21</v>
      </c>
      <c r="I23" s="33">
        <v>0.5</v>
      </c>
      <c r="J23" s="56"/>
      <c r="K23" s="33">
        <v>0.5</v>
      </c>
      <c r="L23" s="57">
        <f t="shared" si="6"/>
        <v>22</v>
      </c>
      <c r="M23" s="33">
        <v>0.625</v>
      </c>
      <c r="N23" s="58"/>
      <c r="O23" s="33">
        <v>0.625</v>
      </c>
      <c r="P23" s="59">
        <f t="shared" si="7"/>
        <v>23.25</v>
      </c>
      <c r="Q23" s="33">
        <v>0.75</v>
      </c>
      <c r="R23" s="58"/>
      <c r="S23" s="33">
        <v>0.75</v>
      </c>
      <c r="T23" s="73">
        <f t="shared" si="8"/>
        <v>24.75</v>
      </c>
      <c r="U23" s="33"/>
      <c r="V23" s="74"/>
      <c r="W23" s="75"/>
      <c r="X23" s="76"/>
      <c r="Y23" s="84"/>
    </row>
    <row r="24" ht="15.75" customHeight="1" spans="1:25">
      <c r="A24" s="27"/>
      <c r="B24" s="28" t="s">
        <v>150</v>
      </c>
      <c r="C24" s="29"/>
      <c r="D24" s="30"/>
      <c r="E24" s="31">
        <v>0.125</v>
      </c>
      <c r="F24" s="32"/>
      <c r="G24" s="33"/>
      <c r="H24" s="34">
        <v>21</v>
      </c>
      <c r="I24" s="33">
        <v>0.5</v>
      </c>
      <c r="J24" s="56"/>
      <c r="K24" s="33">
        <v>0.5</v>
      </c>
      <c r="L24" s="57">
        <f t="shared" si="6"/>
        <v>22</v>
      </c>
      <c r="M24" s="33">
        <v>0.625</v>
      </c>
      <c r="N24" s="58"/>
      <c r="O24" s="33">
        <v>0.625</v>
      </c>
      <c r="P24" s="59">
        <f t="shared" si="7"/>
        <v>23.25</v>
      </c>
      <c r="Q24" s="33">
        <v>0.75</v>
      </c>
      <c r="R24" s="58"/>
      <c r="S24" s="33">
        <v>0.75</v>
      </c>
      <c r="T24" s="73">
        <f t="shared" si="8"/>
        <v>24.75</v>
      </c>
      <c r="U24" s="33"/>
      <c r="V24" s="74"/>
      <c r="W24" s="75"/>
      <c r="X24" s="76"/>
      <c r="Y24" s="84"/>
    </row>
    <row r="25" ht="15.75" customHeight="1" spans="1:25">
      <c r="A25" s="27"/>
      <c r="B25" s="28"/>
      <c r="C25" s="29"/>
      <c r="D25" s="30"/>
      <c r="E25" s="31"/>
      <c r="F25" s="32"/>
      <c r="G25" s="33"/>
      <c r="H25" s="34"/>
      <c r="I25" s="33"/>
      <c r="J25" s="56"/>
      <c r="K25" s="33"/>
      <c r="L25" s="57"/>
      <c r="M25" s="33"/>
      <c r="N25" s="58"/>
      <c r="O25" s="33"/>
      <c r="P25" s="59"/>
      <c r="Q25" s="33"/>
      <c r="R25" s="58"/>
      <c r="S25" s="33"/>
      <c r="T25" s="73"/>
      <c r="U25" s="33"/>
      <c r="V25" s="74"/>
      <c r="W25" s="75"/>
      <c r="X25" s="76"/>
      <c r="Y25" s="84"/>
    </row>
    <row r="26" ht="15.75" customHeight="1" spans="1:25">
      <c r="A26" s="27"/>
      <c r="B26" s="28" t="s">
        <v>151</v>
      </c>
      <c r="C26" s="29"/>
      <c r="D26" s="30"/>
      <c r="E26" s="31">
        <v>0.125</v>
      </c>
      <c r="F26" s="32"/>
      <c r="G26" s="33"/>
      <c r="H26" s="34">
        <v>12.5</v>
      </c>
      <c r="I26" s="33">
        <v>0</v>
      </c>
      <c r="J26" s="56"/>
      <c r="K26" s="33">
        <v>0.25</v>
      </c>
      <c r="L26" s="57">
        <f t="shared" ref="L26:L29" si="9">H26+I26+K26</f>
        <v>12.75</v>
      </c>
      <c r="M26" s="33">
        <v>0</v>
      </c>
      <c r="N26" s="58"/>
      <c r="O26" s="33">
        <v>0.25</v>
      </c>
      <c r="P26" s="59">
        <f t="shared" ref="P26:P29" si="10">H26+I26+K26+M26+O26</f>
        <v>13</v>
      </c>
      <c r="Q26" s="33">
        <v>0</v>
      </c>
      <c r="R26" s="58"/>
      <c r="S26" s="33">
        <v>0.25</v>
      </c>
      <c r="T26" s="73">
        <f t="shared" ref="T26:T29" si="11">H26+I26+K26+M26+O26+Q26+S26</f>
        <v>13.25</v>
      </c>
      <c r="U26" s="33"/>
      <c r="V26" s="74"/>
      <c r="W26" s="75"/>
      <c r="X26" s="76"/>
      <c r="Y26" s="84"/>
    </row>
    <row r="27" ht="15.75" customHeight="1" spans="1:25">
      <c r="A27" s="27"/>
      <c r="B27" s="28" t="s">
        <v>152</v>
      </c>
      <c r="C27" s="29"/>
      <c r="D27" s="30"/>
      <c r="E27" s="31">
        <v>0.125</v>
      </c>
      <c r="F27" s="32"/>
      <c r="G27" s="33"/>
      <c r="H27" s="34">
        <v>10.75</v>
      </c>
      <c r="I27" s="33">
        <v>0</v>
      </c>
      <c r="J27" s="56"/>
      <c r="K27" s="33">
        <v>0.125</v>
      </c>
      <c r="L27" s="57">
        <f t="shared" si="9"/>
        <v>10.875</v>
      </c>
      <c r="M27" s="33">
        <v>0</v>
      </c>
      <c r="N27" s="58"/>
      <c r="O27" s="33">
        <v>0.125</v>
      </c>
      <c r="P27" s="59">
        <f t="shared" si="10"/>
        <v>11</v>
      </c>
      <c r="Q27" s="33">
        <v>0</v>
      </c>
      <c r="R27" s="58"/>
      <c r="S27" s="33">
        <v>0.125</v>
      </c>
      <c r="T27" s="73">
        <f t="shared" si="11"/>
        <v>11.125</v>
      </c>
      <c r="U27" s="33"/>
      <c r="V27" s="74"/>
      <c r="W27" s="75"/>
      <c r="X27" s="76"/>
      <c r="Y27" s="84"/>
    </row>
    <row r="28" ht="15.75" customHeight="1" spans="1:25">
      <c r="A28" s="27"/>
      <c r="B28" s="28" t="s">
        <v>153</v>
      </c>
      <c r="C28" s="29"/>
      <c r="D28" s="30"/>
      <c r="E28" s="31">
        <v>0.125</v>
      </c>
      <c r="F28" s="32"/>
      <c r="G28" s="33"/>
      <c r="H28" s="34">
        <v>9</v>
      </c>
      <c r="I28" s="33">
        <v>0.25</v>
      </c>
      <c r="J28" s="56"/>
      <c r="K28" s="33">
        <v>0.25</v>
      </c>
      <c r="L28" s="57">
        <f t="shared" si="9"/>
        <v>9.5</v>
      </c>
      <c r="M28" s="33">
        <v>0.25</v>
      </c>
      <c r="N28" s="58"/>
      <c r="O28" s="33">
        <v>0.25</v>
      </c>
      <c r="P28" s="59">
        <f t="shared" si="10"/>
        <v>10</v>
      </c>
      <c r="Q28" s="33">
        <v>0.25</v>
      </c>
      <c r="R28" s="58"/>
      <c r="S28" s="33">
        <v>0.25</v>
      </c>
      <c r="T28" s="73">
        <f t="shared" si="11"/>
        <v>10.5</v>
      </c>
      <c r="U28" s="33"/>
      <c r="V28" s="74"/>
      <c r="W28" s="75"/>
      <c r="X28" s="76"/>
      <c r="Y28" s="84"/>
    </row>
    <row r="29" ht="15.75" customHeight="1" spans="1:25">
      <c r="A29" s="27"/>
      <c r="B29" s="28" t="s">
        <v>154</v>
      </c>
      <c r="C29" s="29"/>
      <c r="D29" s="30"/>
      <c r="E29" s="31">
        <v>0</v>
      </c>
      <c r="F29" s="32"/>
      <c r="G29" s="33"/>
      <c r="H29" s="34">
        <v>1.5</v>
      </c>
      <c r="I29" s="33">
        <v>0</v>
      </c>
      <c r="J29" s="56"/>
      <c r="K29" s="33">
        <v>0</v>
      </c>
      <c r="L29" s="57">
        <f t="shared" si="9"/>
        <v>1.5</v>
      </c>
      <c r="M29" s="33">
        <v>0</v>
      </c>
      <c r="N29" s="58"/>
      <c r="O29" s="33">
        <v>0</v>
      </c>
      <c r="P29" s="59">
        <f t="shared" si="10"/>
        <v>1.5</v>
      </c>
      <c r="Q29" s="33">
        <v>0</v>
      </c>
      <c r="R29" s="58"/>
      <c r="S29" s="33">
        <v>0</v>
      </c>
      <c r="T29" s="73">
        <f t="shared" si="11"/>
        <v>1.5</v>
      </c>
      <c r="U29" s="33"/>
      <c r="V29" s="74"/>
      <c r="W29" s="75"/>
      <c r="X29" s="76"/>
      <c r="Y29" s="84"/>
    </row>
    <row r="30" ht="15.75" customHeight="1" spans="1:25">
      <c r="A30" s="27"/>
      <c r="B30" s="28"/>
      <c r="C30" s="29"/>
      <c r="D30" s="30"/>
      <c r="E30" s="31"/>
      <c r="F30" s="32"/>
      <c r="G30" s="33"/>
      <c r="H30" s="34"/>
      <c r="I30" s="33"/>
      <c r="J30" s="56"/>
      <c r="K30" s="33"/>
      <c r="L30" s="57"/>
      <c r="M30" s="33"/>
      <c r="N30" s="58"/>
      <c r="O30" s="33"/>
      <c r="P30" s="59"/>
      <c r="Q30" s="33"/>
      <c r="R30" s="58"/>
      <c r="S30" s="33"/>
      <c r="T30" s="73"/>
      <c r="U30" s="33"/>
      <c r="V30" s="74"/>
      <c r="W30" s="75"/>
      <c r="X30" s="76"/>
      <c r="Y30" s="84"/>
    </row>
    <row r="31" ht="15.75" customHeight="1" spans="1:25">
      <c r="A31" s="27"/>
      <c r="B31" s="28" t="s">
        <v>155</v>
      </c>
      <c r="C31" s="29"/>
      <c r="D31" s="30"/>
      <c r="E31" s="31">
        <v>0.125</v>
      </c>
      <c r="F31" s="32"/>
      <c r="G31" s="33"/>
      <c r="H31" s="34">
        <v>6.5</v>
      </c>
      <c r="I31" s="33">
        <v>0.125</v>
      </c>
      <c r="J31" s="56"/>
      <c r="K31" s="33">
        <v>0.125</v>
      </c>
      <c r="L31" s="57">
        <f t="shared" ref="L31:L34" si="12">H31+I31+K31</f>
        <v>6.75</v>
      </c>
      <c r="M31" s="33">
        <v>0.125</v>
      </c>
      <c r="N31" s="58"/>
      <c r="O31" s="33">
        <v>0.125</v>
      </c>
      <c r="P31" s="59">
        <f t="shared" ref="P31:P34" si="13">H31+I31+K31+M31+O31</f>
        <v>7</v>
      </c>
      <c r="Q31" s="33">
        <v>0.125</v>
      </c>
      <c r="R31" s="58"/>
      <c r="S31" s="33">
        <v>0.125</v>
      </c>
      <c r="T31" s="73">
        <f t="shared" ref="T31:T34" si="14">H31+I31+K31+M31+O31+Q31+S31</f>
        <v>7.25</v>
      </c>
      <c r="U31" s="33"/>
      <c r="V31" s="74"/>
      <c r="W31" s="75"/>
      <c r="X31" s="76"/>
      <c r="Y31" s="84"/>
    </row>
    <row r="32" ht="15.75" customHeight="1" spans="1:25">
      <c r="A32" s="27"/>
      <c r="B32" s="28" t="s">
        <v>156</v>
      </c>
      <c r="C32" s="29"/>
      <c r="D32" s="30"/>
      <c r="E32" s="31">
        <v>0.125</v>
      </c>
      <c r="F32" s="32"/>
      <c r="G32" s="33"/>
      <c r="H32" s="34">
        <v>10</v>
      </c>
      <c r="I32" s="33">
        <v>0.125</v>
      </c>
      <c r="J32" s="56"/>
      <c r="K32" s="33">
        <v>0.125</v>
      </c>
      <c r="L32" s="57">
        <f t="shared" si="12"/>
        <v>10.25</v>
      </c>
      <c r="M32" s="33">
        <v>0.125</v>
      </c>
      <c r="N32" s="58"/>
      <c r="O32" s="33">
        <v>0.125</v>
      </c>
      <c r="P32" s="59">
        <f t="shared" si="13"/>
        <v>10.5</v>
      </c>
      <c r="Q32" s="33">
        <v>0.125</v>
      </c>
      <c r="R32" s="58"/>
      <c r="S32" s="33">
        <v>0.125</v>
      </c>
      <c r="T32" s="73">
        <f t="shared" si="14"/>
        <v>10.75</v>
      </c>
      <c r="U32" s="33"/>
      <c r="V32" s="74"/>
      <c r="W32" s="75"/>
      <c r="X32" s="76"/>
      <c r="Y32" s="84"/>
    </row>
    <row r="33" ht="15.75" customHeight="1" spans="1:25">
      <c r="A33" s="27"/>
      <c r="B33" s="28" t="s">
        <v>157</v>
      </c>
      <c r="C33" s="29"/>
      <c r="D33" s="30"/>
      <c r="E33" s="31">
        <v>0.125</v>
      </c>
      <c r="F33" s="32"/>
      <c r="G33" s="33"/>
      <c r="H33" s="34">
        <v>0.5</v>
      </c>
      <c r="I33" s="33">
        <v>0</v>
      </c>
      <c r="J33" s="56"/>
      <c r="K33" s="33">
        <v>0</v>
      </c>
      <c r="L33" s="57">
        <f t="shared" si="12"/>
        <v>0.5</v>
      </c>
      <c r="M33" s="33">
        <v>0</v>
      </c>
      <c r="N33" s="58"/>
      <c r="O33" s="33">
        <v>0</v>
      </c>
      <c r="P33" s="59">
        <f t="shared" si="13"/>
        <v>0.5</v>
      </c>
      <c r="Q33" s="33">
        <v>0</v>
      </c>
      <c r="R33" s="58"/>
      <c r="S33" s="33">
        <v>0</v>
      </c>
      <c r="T33" s="73">
        <f t="shared" si="14"/>
        <v>0.5</v>
      </c>
      <c r="U33" s="33"/>
      <c r="V33" s="74"/>
      <c r="W33" s="75"/>
      <c r="X33" s="76"/>
      <c r="Y33" s="84"/>
    </row>
    <row r="34" ht="15.75" customHeight="1" spans="1:25">
      <c r="A34" s="27"/>
      <c r="B34" s="28" t="s">
        <v>158</v>
      </c>
      <c r="C34" s="29"/>
      <c r="D34" s="30"/>
      <c r="E34" s="31">
        <v>0</v>
      </c>
      <c r="F34" s="32"/>
      <c r="G34" s="33"/>
      <c r="H34" s="34">
        <v>1.625</v>
      </c>
      <c r="I34" s="33">
        <v>0</v>
      </c>
      <c r="J34" s="56"/>
      <c r="K34" s="33">
        <v>0</v>
      </c>
      <c r="L34" s="57">
        <f t="shared" si="12"/>
        <v>1.625</v>
      </c>
      <c r="M34" s="33">
        <v>0</v>
      </c>
      <c r="N34" s="58"/>
      <c r="O34" s="33">
        <v>0</v>
      </c>
      <c r="P34" s="59">
        <f t="shared" si="13"/>
        <v>1.625</v>
      </c>
      <c r="Q34" s="33">
        <v>0</v>
      </c>
      <c r="R34" s="58"/>
      <c r="S34" s="33">
        <v>0</v>
      </c>
      <c r="T34" s="73">
        <f t="shared" si="14"/>
        <v>1.625</v>
      </c>
      <c r="U34" s="33"/>
      <c r="V34" s="74"/>
      <c r="W34" s="75"/>
      <c r="X34" s="76"/>
      <c r="Y34" s="84"/>
    </row>
    <row r="35" ht="15.75" customHeight="1" spans="1:25">
      <c r="A35" s="27"/>
      <c r="B35" s="28"/>
      <c r="C35" s="29"/>
      <c r="D35" s="30"/>
      <c r="E35" s="31"/>
      <c r="F35" s="32"/>
      <c r="G35" s="33"/>
      <c r="H35" s="34"/>
      <c r="I35" s="33"/>
      <c r="J35" s="56"/>
      <c r="K35" s="33"/>
      <c r="L35" s="57"/>
      <c r="M35" s="33"/>
      <c r="N35" s="58"/>
      <c r="O35" s="33"/>
      <c r="P35" s="59"/>
      <c r="Q35" s="33"/>
      <c r="R35" s="58"/>
      <c r="S35" s="33"/>
      <c r="T35" s="73"/>
      <c r="U35" s="33"/>
      <c r="V35" s="74"/>
      <c r="W35" s="75"/>
      <c r="X35" s="76"/>
      <c r="Y35" s="84"/>
    </row>
    <row r="36" ht="15.75" customHeight="1" spans="1:25">
      <c r="A36" s="27"/>
      <c r="B36" s="28" t="s">
        <v>159</v>
      </c>
      <c r="C36" s="29"/>
      <c r="D36" s="30"/>
      <c r="E36" s="31">
        <v>0.25</v>
      </c>
      <c r="F36" s="32"/>
      <c r="G36" s="33"/>
      <c r="H36" s="34">
        <v>76</v>
      </c>
      <c r="I36" s="33">
        <v>2</v>
      </c>
      <c r="J36" s="56"/>
      <c r="K36" s="33">
        <v>2</v>
      </c>
      <c r="L36" s="57">
        <f t="shared" ref="L36:L38" si="15">H36+I36+K36</f>
        <v>80</v>
      </c>
      <c r="M36" s="33">
        <v>2.5</v>
      </c>
      <c r="N36" s="58"/>
      <c r="O36" s="33">
        <v>2.5</v>
      </c>
      <c r="P36" s="59">
        <f t="shared" ref="P36:P38" si="16">H36+I36+K36+M36+O36</f>
        <v>85</v>
      </c>
      <c r="Q36" s="33">
        <v>3</v>
      </c>
      <c r="R36" s="58"/>
      <c r="S36" s="33">
        <v>3</v>
      </c>
      <c r="T36" s="73">
        <f t="shared" ref="T36:T38" si="17">H36+I36+K36+M36+O36+Q36+S36</f>
        <v>91</v>
      </c>
      <c r="U36" s="33"/>
      <c r="V36" s="74"/>
      <c r="W36" s="75"/>
      <c r="X36" s="76"/>
      <c r="Y36" s="84"/>
    </row>
    <row r="37" ht="15.75" customHeight="1" spans="1:25">
      <c r="A37" s="27"/>
      <c r="B37" s="28" t="s">
        <v>160</v>
      </c>
      <c r="C37" s="29"/>
      <c r="D37" s="30"/>
      <c r="E37" s="31">
        <v>0</v>
      </c>
      <c r="F37" s="32"/>
      <c r="G37" s="33"/>
      <c r="H37" s="34">
        <v>2</v>
      </c>
      <c r="I37" s="33">
        <v>0</v>
      </c>
      <c r="J37" s="56"/>
      <c r="K37" s="33">
        <v>0</v>
      </c>
      <c r="L37" s="57">
        <f t="shared" si="15"/>
        <v>2</v>
      </c>
      <c r="M37" s="33">
        <v>0</v>
      </c>
      <c r="N37" s="58"/>
      <c r="O37" s="33">
        <v>0.25</v>
      </c>
      <c r="P37" s="59">
        <f t="shared" si="16"/>
        <v>2.25</v>
      </c>
      <c r="Q37" s="33">
        <v>0</v>
      </c>
      <c r="R37" s="58"/>
      <c r="S37" s="33">
        <v>0</v>
      </c>
      <c r="T37" s="73">
        <f t="shared" si="17"/>
        <v>2.25</v>
      </c>
      <c r="U37" s="33"/>
      <c r="V37" s="74"/>
      <c r="W37" s="75"/>
      <c r="X37" s="76"/>
      <c r="Y37" s="84"/>
    </row>
    <row r="38" ht="15.75" customHeight="1" spans="1:25">
      <c r="A38" s="27"/>
      <c r="B38" s="28" t="s">
        <v>161</v>
      </c>
      <c r="C38" s="29"/>
      <c r="D38" s="35"/>
      <c r="E38" s="31">
        <v>0.125</v>
      </c>
      <c r="F38" s="36"/>
      <c r="G38" s="33"/>
      <c r="H38" s="37">
        <v>3</v>
      </c>
      <c r="I38" s="33">
        <v>0.25</v>
      </c>
      <c r="J38" s="56"/>
      <c r="K38" s="33">
        <v>0.25</v>
      </c>
      <c r="L38" s="57">
        <f t="shared" si="15"/>
        <v>3.5</v>
      </c>
      <c r="M38" s="33">
        <v>0.25</v>
      </c>
      <c r="N38" s="58"/>
      <c r="O38" s="33">
        <v>0.25</v>
      </c>
      <c r="P38" s="59">
        <f t="shared" si="16"/>
        <v>4</v>
      </c>
      <c r="Q38" s="33">
        <v>0.25</v>
      </c>
      <c r="R38" s="58"/>
      <c r="S38" s="33">
        <v>0.25</v>
      </c>
      <c r="T38" s="73">
        <f t="shared" si="17"/>
        <v>4.5</v>
      </c>
      <c r="U38" s="33"/>
      <c r="V38" s="74"/>
      <c r="W38" s="75"/>
      <c r="X38" s="76"/>
      <c r="Y38" s="84"/>
    </row>
    <row r="39" ht="15.75" customHeight="1" spans="1:25">
      <c r="A39" s="27"/>
      <c r="B39" s="28"/>
      <c r="C39" s="29"/>
      <c r="D39" s="35"/>
      <c r="E39" s="38"/>
      <c r="F39" s="36"/>
      <c r="G39" s="33"/>
      <c r="H39" s="37"/>
      <c r="I39" s="33"/>
      <c r="J39" s="56"/>
      <c r="K39" s="33"/>
      <c r="L39" s="57"/>
      <c r="M39" s="33"/>
      <c r="N39" s="58"/>
      <c r="O39" s="33"/>
      <c r="P39" s="59"/>
      <c r="Q39" s="33"/>
      <c r="R39" s="58"/>
      <c r="S39" s="33"/>
      <c r="T39" s="73"/>
      <c r="U39" s="33"/>
      <c r="V39" s="74"/>
      <c r="W39" s="75"/>
      <c r="X39" s="76"/>
      <c r="Y39" s="84"/>
    </row>
    <row r="40" ht="15.75" customHeight="1" spans="1:25">
      <c r="A40" s="27"/>
      <c r="B40" s="28"/>
      <c r="C40" s="29"/>
      <c r="D40" s="35"/>
      <c r="E40" s="38"/>
      <c r="F40" s="36"/>
      <c r="G40" s="33"/>
      <c r="H40" s="37"/>
      <c r="I40" s="33"/>
      <c r="J40" s="56"/>
      <c r="K40" s="33"/>
      <c r="L40" s="57"/>
      <c r="M40" s="33"/>
      <c r="N40" s="58"/>
      <c r="O40" s="33"/>
      <c r="P40" s="59"/>
      <c r="Q40" s="33"/>
      <c r="R40" s="58"/>
      <c r="S40" s="33"/>
      <c r="T40" s="73"/>
      <c r="U40" s="33"/>
      <c r="V40" s="74"/>
      <c r="W40" s="75"/>
      <c r="X40" s="76"/>
      <c r="Y40" s="84"/>
    </row>
    <row r="41" ht="15.75" customHeight="1" spans="1:25">
      <c r="A41" s="27"/>
      <c r="B41" s="28"/>
      <c r="C41" s="29"/>
      <c r="D41" s="35"/>
      <c r="E41" s="38"/>
      <c r="F41" s="36"/>
      <c r="G41" s="33"/>
      <c r="H41" s="37"/>
      <c r="I41" s="33"/>
      <c r="J41" s="56"/>
      <c r="K41" s="33"/>
      <c r="L41" s="57"/>
      <c r="M41" s="33"/>
      <c r="N41" s="58"/>
      <c r="O41" s="33"/>
      <c r="P41" s="59"/>
      <c r="Q41" s="33"/>
      <c r="R41" s="58"/>
      <c r="S41" s="33"/>
      <c r="T41" s="73"/>
      <c r="U41" s="33"/>
      <c r="V41" s="74"/>
      <c r="W41" s="75"/>
      <c r="X41" s="76"/>
      <c r="Y41" s="84"/>
    </row>
    <row r="42" ht="15.75" customHeight="1" spans="1:25">
      <c r="A42" s="27"/>
      <c r="B42" s="28"/>
      <c r="C42" s="29"/>
      <c r="D42" s="35"/>
      <c r="E42" s="38"/>
      <c r="F42" s="36"/>
      <c r="G42" s="33"/>
      <c r="H42" s="37"/>
      <c r="I42" s="33"/>
      <c r="J42" s="56"/>
      <c r="K42" s="33"/>
      <c r="L42" s="57"/>
      <c r="M42" s="33"/>
      <c r="N42" s="58"/>
      <c r="O42" s="33"/>
      <c r="P42" s="59"/>
      <c r="Q42" s="33"/>
      <c r="R42" s="58"/>
      <c r="S42" s="33"/>
      <c r="T42" s="73"/>
      <c r="U42" s="33"/>
      <c r="V42" s="74"/>
      <c r="W42" s="75"/>
      <c r="X42" s="76"/>
      <c r="Y42" s="84"/>
    </row>
    <row r="43" ht="15.75" customHeight="1" spans="1:25">
      <c r="A43" s="27"/>
      <c r="B43" s="28"/>
      <c r="C43" s="29"/>
      <c r="D43" s="35"/>
      <c r="E43" s="39"/>
      <c r="F43" s="36"/>
      <c r="G43" s="33"/>
      <c r="H43" s="37"/>
      <c r="I43" s="33"/>
      <c r="J43" s="56"/>
      <c r="K43" s="33"/>
      <c r="L43" s="57"/>
      <c r="M43" s="33"/>
      <c r="N43" s="58"/>
      <c r="O43" s="33"/>
      <c r="P43" s="59"/>
      <c r="Q43" s="33"/>
      <c r="R43" s="58"/>
      <c r="S43" s="33"/>
      <c r="T43" s="73"/>
      <c r="U43" s="33"/>
      <c r="V43" s="74"/>
      <c r="W43" s="75"/>
      <c r="X43" s="76"/>
      <c r="Y43" s="84"/>
    </row>
    <row r="44" ht="15.75" customHeight="1" spans="1:25">
      <c r="A44" s="27"/>
      <c r="B44" s="28"/>
      <c r="C44" s="29"/>
      <c r="D44" s="35"/>
      <c r="E44" s="39"/>
      <c r="F44" s="36"/>
      <c r="G44" s="33"/>
      <c r="H44" s="37"/>
      <c r="I44" s="33"/>
      <c r="J44" s="56"/>
      <c r="K44" s="33"/>
      <c r="L44" s="57"/>
      <c r="M44" s="33"/>
      <c r="N44" s="58"/>
      <c r="O44" s="33"/>
      <c r="P44" s="59"/>
      <c r="Q44" s="33"/>
      <c r="R44" s="58"/>
      <c r="S44" s="33"/>
      <c r="T44" s="73"/>
      <c r="U44" s="33"/>
      <c r="V44" s="74"/>
      <c r="W44" s="75"/>
      <c r="X44" s="76"/>
      <c r="Y44" s="84"/>
    </row>
    <row r="45" ht="15.75" customHeight="1" spans="1:25">
      <c r="A45" s="27"/>
      <c r="B45" s="28"/>
      <c r="C45" s="29"/>
      <c r="D45" s="35"/>
      <c r="E45" s="39"/>
      <c r="F45" s="36"/>
      <c r="G45" s="33"/>
      <c r="H45" s="37"/>
      <c r="I45" s="33"/>
      <c r="J45" s="56"/>
      <c r="K45" s="33"/>
      <c r="L45" s="57"/>
      <c r="M45" s="33"/>
      <c r="N45" s="58"/>
      <c r="O45" s="33"/>
      <c r="P45" s="59"/>
      <c r="Q45" s="33"/>
      <c r="R45" s="58"/>
      <c r="S45" s="33"/>
      <c r="T45" s="73"/>
      <c r="U45" s="33"/>
      <c r="V45" s="74"/>
      <c r="W45" s="75"/>
      <c r="X45" s="76"/>
      <c r="Y45" s="84"/>
    </row>
    <row r="46" ht="15.75" customHeight="1" spans="1:25">
      <c r="A46" s="27"/>
      <c r="B46" s="28"/>
      <c r="C46" s="29"/>
      <c r="D46" s="35"/>
      <c r="E46" s="39"/>
      <c r="F46" s="36"/>
      <c r="G46" s="33"/>
      <c r="H46" s="37"/>
      <c r="I46" s="33"/>
      <c r="J46" s="56"/>
      <c r="K46" s="33"/>
      <c r="L46" s="57"/>
      <c r="M46" s="33"/>
      <c r="N46" s="58"/>
      <c r="O46" s="33"/>
      <c r="P46" s="59"/>
      <c r="Q46" s="33"/>
      <c r="R46" s="58"/>
      <c r="S46" s="33"/>
      <c r="T46" s="73"/>
      <c r="U46" s="33"/>
      <c r="V46" s="74"/>
      <c r="W46" s="75"/>
      <c r="X46" s="76"/>
      <c r="Y46" s="84"/>
    </row>
    <row r="47" ht="15.75" customHeight="1" spans="1:25">
      <c r="A47" s="40"/>
      <c r="B47" s="41"/>
      <c r="C47" s="42"/>
      <c r="D47" s="43"/>
      <c r="E47" s="44"/>
      <c r="F47" s="45"/>
      <c r="G47" s="46"/>
      <c r="H47" s="47"/>
      <c r="I47" s="46"/>
      <c r="J47" s="60"/>
      <c r="K47" s="46"/>
      <c r="L47" s="61"/>
      <c r="M47" s="46"/>
      <c r="N47" s="62"/>
      <c r="O47" s="46"/>
      <c r="P47" s="63"/>
      <c r="Q47" s="46"/>
      <c r="R47" s="62"/>
      <c r="S47" s="46"/>
      <c r="T47" s="77"/>
      <c r="U47" s="46"/>
      <c r="V47" s="78"/>
      <c r="W47" s="79"/>
      <c r="X47" s="80"/>
      <c r="Y47" s="85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SPEC SHEET CHECKUP</vt:lpstr>
      <vt:lpstr>XS-XXL</vt:lpstr>
      <vt:lpstr>XS-XXL (cm)</vt:lpstr>
      <vt:lpstr>1X-3X</vt:lpstr>
      <vt:lpstr>1X-3X (cm)</vt:lpstr>
      <vt:lpstr>GRADED SPECS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2021-03-19T05:51:00Z</dcterms:created>
  <dcterms:modified xsi:type="dcterms:W3CDTF">2024-04-07T07:59:39Z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0AD34A8DF9514158B894A5CD4A8E864C_12</vt:lpwstr>
  </property>
</Properties>
</file>