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3"/>
  </bookViews>
  <sheets>
    <sheet name="XS-XXL" sheetId="1" r:id="rId1"/>
    <sheet name="XS-XXL (cm)" sheetId="2" r:id="rId2"/>
    <sheet name="1X-3X" sheetId="3" r:id="rId3"/>
    <sheet name="1X-3X (CM)" sheetId="4" r:id="rId4"/>
  </sheets>
  <externalReferences>
    <externalReference r:id="rId5"/>
  </externalReferences>
  <definedNames>
    <definedName name="_xlnm.Print_Area" localSheetId="0">'XS-XXL'!$A$1:$N$27</definedName>
    <definedName name="_xlnm.Print_Area" localSheetId="1">'XS-XXL (cm)'!$A$1:$N$27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<sst xmlns="http://schemas.openxmlformats.org/spreadsheetml/2006/main" count="246" uniqueCount="99">
  <si>
    <t>SPEC PAGE</t>
  </si>
  <si>
    <t>STYLE #:</t>
  </si>
  <si>
    <t>STYLE NAME:</t>
  </si>
  <si>
    <t>LEAD DESIGNER:</t>
  </si>
  <si>
    <t>SAMPLE LEVEL</t>
  </si>
  <si>
    <t>PP</t>
  </si>
  <si>
    <t>DATE CREATED:</t>
  </si>
  <si>
    <t>TP COMPLETED BY:</t>
  </si>
  <si>
    <t>SEASON:</t>
  </si>
  <si>
    <t>TECH DESIGNER:</t>
  </si>
  <si>
    <t>SIZE RANGE:</t>
  </si>
  <si>
    <t>COLORWAY:</t>
  </si>
  <si>
    <t>NEXT SAMPLE LEVEL</t>
  </si>
  <si>
    <t>TOP</t>
  </si>
  <si>
    <t>SAMPLE SIZE:</t>
  </si>
  <si>
    <t>FABRIC: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</si>
  <si>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</si>
  <si>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</si>
  <si>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</si>
  <si>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</si>
  <si>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</si>
  <si>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</si>
  <si>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</si>
  <si>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</si>
  <si>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</si>
  <si>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前上身长，胸高点到腰围</t>
  </si>
  <si>
    <t>侧缝长，袖笼上边到腰缝</t>
  </si>
  <si>
    <t>后上身长，胸高点到腰缝</t>
  </si>
  <si>
    <t>前领深，胸高点到前中边缘</t>
  </si>
  <si>
    <t>后领深，肩高点到后中边缘</t>
  </si>
  <si>
    <t>最高处胸围，前中到后中自然弯量</t>
  </si>
  <si>
    <t>腰围，腰缝处直量</t>
  </si>
  <si>
    <r>
      <rPr>
        <sz val="14"/>
        <rFont val="宋体"/>
        <charset val="134"/>
      </rPr>
      <t>臀围，腰缝往下</t>
    </r>
    <r>
      <rPr>
        <sz val="14"/>
        <rFont val="Calibri"/>
        <charset val="134"/>
      </rPr>
      <t>8 1/2</t>
    </r>
    <r>
      <rPr>
        <sz val="14"/>
        <rFont val="宋体"/>
        <charset val="134"/>
      </rPr>
      <t>英寸，</t>
    </r>
    <r>
      <rPr>
        <sz val="14"/>
        <rFont val="Calibri"/>
        <charset val="134"/>
      </rPr>
      <t>2</t>
    </r>
    <r>
      <rPr>
        <sz val="14"/>
        <rFont val="宋体"/>
        <charset val="134"/>
      </rPr>
      <t>点直量</t>
    </r>
  </si>
  <si>
    <t>裙子摆围，直量，开叉闭合</t>
  </si>
  <si>
    <t>前中裙长，腰缝到下摆</t>
  </si>
  <si>
    <t>侧缝裙长，腰缝到下摆围</t>
  </si>
  <si>
    <t>后中裙长，腰缝到下摆围</t>
  </si>
  <si>
    <t>下摆高度</t>
  </si>
  <si>
    <t>叉长</t>
  </si>
  <si>
    <t>下裙弯缝在侧缝的位置到开叉顶点的距离</t>
  </si>
  <si>
    <r>
      <rPr>
        <sz val="14"/>
        <color rgb="FF000000"/>
        <rFont val="宋体"/>
        <charset val="134"/>
      </rPr>
      <t>肩带长，包含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英寸的可调节长度</t>
    </r>
  </si>
  <si>
    <t>肩带的可调节长度</t>
  </si>
  <si>
    <t>肩带宽</t>
  </si>
  <si>
    <t>拉链长度</t>
  </si>
  <si>
    <t>GRADED SPEC PAGE</t>
  </si>
  <si>
    <t>BG5268</t>
  </si>
  <si>
    <t>CATHERINE DRESS</t>
  </si>
  <si>
    <t>SARAH PUNTER</t>
  </si>
  <si>
    <t>STYLE NUMBER:</t>
  </si>
  <si>
    <t>SOPHIA S</t>
  </si>
  <si>
    <t>FALL 25</t>
  </si>
  <si>
    <t>TECH DESIGNER/PM:</t>
  </si>
  <si>
    <t>SEAN</t>
  </si>
  <si>
    <t>DELIVERY:</t>
  </si>
  <si>
    <t>0X-3X</t>
  </si>
  <si>
    <t>VENDOR:</t>
  </si>
  <si>
    <t>ANY AVAILABLE</t>
  </si>
  <si>
    <t>1X</t>
  </si>
  <si>
    <t>VELVET</t>
  </si>
  <si>
    <t>POINT OF MEASURE
(TOTAL CIRCUMFERENCE)</t>
  </si>
  <si>
    <t>0X</t>
  </si>
  <si>
    <t>2X</t>
  </si>
  <si>
    <t>3X</t>
  </si>
  <si>
    <t>COMMENTS</t>
  </si>
  <si>
    <t>FRONT BODICE LENGTH - FROM HPB/STRAP JOIN TO WAIST SEAM</t>
  </si>
  <si>
    <t>FRONT BODICE LENGTH (SHELL ONLY) - FROM HPB/STRAP JOIN TO WAIST SEAM</t>
  </si>
  <si>
    <r>
      <rPr>
        <sz val="13"/>
        <rFont val="宋体"/>
        <charset val="134"/>
      </rPr>
      <t>前上身长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，胸高点到腰围</t>
    </r>
  </si>
  <si>
    <t>SS BODICE LENGTH - FROM A/H TOP EDGE TO WAIST SEAM</t>
  </si>
  <si>
    <t>SS BODICE LENGTH (SHELL ONLY) - FROM A/H TOP EDGE TO WAIST SEAM</t>
  </si>
  <si>
    <r>
      <rPr>
        <sz val="13"/>
        <rFont val="宋体"/>
        <charset val="134"/>
      </rPr>
      <t>侧缝长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，袖笼上边到腰缝</t>
    </r>
  </si>
  <si>
    <t>BACK BODICE LENGTH - FROM HPB/STRAP JOIN TO WAIST SEAM</t>
  </si>
  <si>
    <t>BACK BODICE LENGTH (SHELL ONLY) - FROM HPB/STRAP JOIN TO WAIST SEAM</t>
  </si>
  <si>
    <r>
      <rPr>
        <sz val="13"/>
        <rFont val="宋体"/>
        <charset val="134"/>
      </rPr>
      <t>后上身长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，胸高点到腰缝</t>
    </r>
  </si>
  <si>
    <t>FRONT NECK DROP FROM HPB/STRAP JOIN TO CF EDGE</t>
  </si>
  <si>
    <t>BACK NECK DROP FROM HPB/STRAP JOIN TO CB EDGE</t>
  </si>
  <si>
    <t>BUST CIRC AT APEX - FROM CB TO CF ALONG NATURAL CURVES</t>
  </si>
  <si>
    <t>胸高点量胸围，前中到后中自然弯量</t>
  </si>
  <si>
    <t>BUST CIRC AT APEX (SHELL ONLY) - FROM CB TO CF ALONG NATURAL CURVES</t>
  </si>
  <si>
    <r>
      <rPr>
        <sz val="13"/>
        <rFont val="宋体"/>
        <charset val="134"/>
      </rPr>
      <t>胸高点量胸围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，前中到后中自然弯量</t>
    </r>
  </si>
  <si>
    <t xml:space="preserve">WAIST CIRC  AT SEAM -  STRAIGHT ACROSS </t>
  </si>
  <si>
    <t xml:space="preserve">WAIST CIRC  AT SEAM (SHELL ONLY) -  STRAIGHT ACROSS </t>
  </si>
  <si>
    <r>
      <rPr>
        <sz val="13"/>
        <rFont val="宋体"/>
        <charset val="134"/>
      </rPr>
      <t>腰围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，腰缝处直量</t>
    </r>
  </si>
  <si>
    <t>HIP CIRC. - 8 1/2" BELOW WAIST SEAM - STRAIGHT ACROSS (2PT MEASUREMENT)</t>
  </si>
  <si>
    <r>
      <rPr>
        <sz val="13"/>
        <rFont val="宋体"/>
        <charset val="134"/>
      </rPr>
      <t>臀围，腰缝往下</t>
    </r>
    <r>
      <rPr>
        <sz val="13"/>
        <rFont val="Arial"/>
        <charset val="134"/>
      </rPr>
      <t>8 1/2</t>
    </r>
    <r>
      <rPr>
        <sz val="13"/>
        <rFont val="宋体"/>
        <charset val="134"/>
      </rPr>
      <t>英寸，</t>
    </r>
    <r>
      <rPr>
        <sz val="13"/>
        <rFont val="Arial"/>
        <charset val="134"/>
      </rPr>
      <t>2</t>
    </r>
    <r>
      <rPr>
        <sz val="13"/>
        <rFont val="宋体"/>
        <charset val="134"/>
      </rPr>
      <t>点直量</t>
    </r>
  </si>
  <si>
    <t>HIP CIRC. - 8 1/2" BELOW WAIST SEAM (SHELL ONLY) - STRAIGHT ACROSS (2PT MEASUREMENT)</t>
  </si>
  <si>
    <r>
      <rPr>
        <sz val="13"/>
        <rFont val="宋体"/>
        <charset val="134"/>
      </rPr>
      <t>臀围，腰缝往下</t>
    </r>
    <r>
      <rPr>
        <sz val="13"/>
        <rFont val="Arial"/>
        <charset val="134"/>
      </rPr>
      <t>8 1/2</t>
    </r>
    <r>
      <rPr>
        <sz val="13"/>
        <rFont val="宋体"/>
        <charset val="134"/>
      </rPr>
      <t>英寸</t>
    </r>
    <r>
      <rPr>
        <sz val="13"/>
        <color rgb="FFFF0000"/>
        <rFont val="宋体"/>
        <charset val="134"/>
      </rPr>
      <t>（面布）</t>
    </r>
    <r>
      <rPr>
        <sz val="13"/>
        <rFont val="宋体"/>
        <charset val="134"/>
      </rPr>
      <t>，</t>
    </r>
    <r>
      <rPr>
        <sz val="13"/>
        <rFont val="Arial"/>
        <charset val="134"/>
      </rPr>
      <t>2</t>
    </r>
    <r>
      <rPr>
        <sz val="13"/>
        <rFont val="宋体"/>
        <charset val="134"/>
      </rPr>
      <t>点直量</t>
    </r>
  </si>
  <si>
    <t xml:space="preserve">SKIRT SWEEP (STRAIGHT ACROSS ) SLIT EDGES ALIGNED, FOLD TO SLIT EDGE </t>
  </si>
  <si>
    <t xml:space="preserve">CF SKIRT LENGTH - FROM WAIST SEAM  TO HEM EDGE </t>
  </si>
  <si>
    <t xml:space="preserve">SS  SKIRT LENGTH -  FROM WAIST SEAM  TO HEM EDGE </t>
  </si>
  <si>
    <t>CB SKIRT  LENGTH - FROM WAIST SEAM  TO HEM EDGE</t>
  </si>
  <si>
    <t>HEM HEIGHT</t>
  </si>
  <si>
    <t>SLIT HEIGHT</t>
  </si>
  <si>
    <t>WL PANEL WIDTH FROM SS TO SEAM @ HIP</t>
  </si>
  <si>
    <t>穿着左侧片在臀围处的宽度，由侧缝到缝量</t>
  </si>
  <si>
    <t>SHOULDER STRAP LENGTH - INCL. 2" ADJUSTABLE (OVERLAP)</t>
  </si>
  <si>
    <r>
      <rPr>
        <sz val="13"/>
        <rFont val="宋体"/>
        <charset val="134"/>
      </rPr>
      <t>肩带长，包含</t>
    </r>
    <r>
      <rPr>
        <sz val="13"/>
        <rFont val="Arial"/>
        <charset val="134"/>
      </rPr>
      <t>2</t>
    </r>
    <r>
      <rPr>
        <sz val="13"/>
        <rFont val="宋体"/>
        <charset val="134"/>
      </rPr>
      <t>英寸的可调节长度</t>
    </r>
  </si>
  <si>
    <t>LENGTH OF SHOULDER STRAP ADJUSTABLE  (OVERLAP)</t>
  </si>
  <si>
    <t>SHOULDER STRAP WIDTH</t>
  </si>
  <si>
    <t>ZIPPER LENGTH - AT CB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</si>
</sst>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/?;\-?/?;0"/>
    <numFmt numFmtId="180" formatCode="#\ ??/??"/>
  </numFmts>
  <fonts count="6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13"/>
      <name val="宋体"/>
      <charset val="134"/>
    </font>
    <font>
      <sz val="11"/>
      <color rgb="FFFF0000"/>
      <name val="Arial"/>
      <charset val="134"/>
    </font>
    <font>
      <sz val="14"/>
      <name val="宋体"/>
      <charset val="134"/>
      <scheme val="major"/>
    </font>
    <font>
      <sz val="13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宋体"/>
      <charset val="134"/>
      <scheme val="major"/>
    </font>
    <font>
      <b/>
      <sz val="10"/>
      <color theme="1"/>
      <name val="Calibri"/>
      <charset val="134"/>
    </font>
    <font>
      <b/>
      <sz val="16"/>
      <color rgb="FF000000"/>
      <name val="Calibri"/>
      <charset val="134"/>
    </font>
    <font>
      <sz val="16"/>
      <name val="Calibri"/>
      <charset val="134"/>
    </font>
    <font>
      <sz val="10"/>
      <name val="Calibri"/>
      <charset val="134"/>
    </font>
    <font>
      <sz val="14"/>
      <name val="宋体"/>
      <charset val="134"/>
    </font>
    <font>
      <sz val="16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0"/>
      <color rgb="FF000000"/>
      <name val="Calibri"/>
      <charset val="134"/>
    </font>
    <font>
      <b/>
      <sz val="20"/>
      <color theme="1"/>
      <name val="Arial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sz val="10"/>
      <color theme="1"/>
      <name val="Calibri"/>
      <charset val="134"/>
    </font>
    <font>
      <b/>
      <sz val="7"/>
      <color rgb="FF000000"/>
      <name val="Calibri"/>
      <charset val="134"/>
    </font>
    <font>
      <b/>
      <sz val="9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Calibri"/>
      <charset val="134"/>
    </font>
    <font>
      <sz val="13"/>
      <color rgb="FFFF0000"/>
      <name val="宋体"/>
      <charset val="134"/>
    </font>
    <font>
      <sz val="13"/>
      <name val="Arial"/>
      <charset val="134"/>
    </font>
    <font>
      <sz val="14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16" applyNumberFormat="0" applyAlignment="0" applyProtection="0">
      <alignment vertical="center"/>
    </xf>
    <xf numFmtId="0" fontId="52" fillId="14" borderId="17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54" fillId="15" borderId="18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</cellStyleXfs>
  <cellXfs count="9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2" xfId="49" applyFont="1" applyFill="1" applyBorder="1" applyAlignment="1">
      <alignment horizontal="left" vertical="center" wrapText="1"/>
    </xf>
    <xf numFmtId="177" fontId="13" fillId="5" borderId="1" xfId="50" applyNumberFormat="1" applyFont="1" applyFill="1" applyBorder="1" applyAlignment="1">
      <alignment horizontal="center" wrapText="1"/>
    </xf>
    <xf numFmtId="178" fontId="14" fillId="5" borderId="1" xfId="5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49" applyFont="1" applyFill="1" applyBorder="1" applyAlignment="1">
      <alignment vertical="center" wrapText="1"/>
    </xf>
    <xf numFmtId="177" fontId="13" fillId="5" borderId="1" xfId="49" applyNumberFormat="1" applyFont="1" applyFill="1" applyBorder="1" applyAlignment="1">
      <alignment horizontal="center" wrapText="1"/>
    </xf>
    <xf numFmtId="179" fontId="13" fillId="0" borderId="1" xfId="49" applyNumberFormat="1" applyFont="1" applyFill="1" applyBorder="1" applyAlignment="1">
      <alignment horizontal="center" wrapText="1"/>
    </xf>
    <xf numFmtId="0" fontId="12" fillId="0" borderId="2" xfId="51" applyFont="1" applyFill="1" applyBorder="1" applyAlignment="1">
      <alignment vertical="center" wrapText="1"/>
    </xf>
    <xf numFmtId="0" fontId="12" fillId="0" borderId="3" xfId="51" applyFont="1" applyFill="1" applyBorder="1" applyAlignment="1">
      <alignment vertical="center" wrapText="1"/>
    </xf>
    <xf numFmtId="0" fontId="12" fillId="6" borderId="4" xfId="51" applyFont="1" applyFill="1" applyBorder="1" applyAlignment="1">
      <alignment vertical="center" wrapText="1"/>
    </xf>
    <xf numFmtId="0" fontId="12" fillId="0" borderId="5" xfId="51" applyFont="1" applyFill="1" applyBorder="1" applyAlignment="1">
      <alignment vertical="center" wrapText="1"/>
    </xf>
    <xf numFmtId="0" fontId="12" fillId="0" borderId="4" xfId="51" applyFont="1" applyFill="1" applyBorder="1" applyAlignment="1">
      <alignment vertical="center" wrapText="1"/>
    </xf>
    <xf numFmtId="180" fontId="13" fillId="5" borderId="1" xfId="49" applyNumberFormat="1" applyFont="1" applyFill="1" applyBorder="1" applyAlignment="1">
      <alignment horizontal="center" wrapText="1"/>
    </xf>
    <xf numFmtId="0" fontId="15" fillId="0" borderId="5" xfId="5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180" fontId="14" fillId="5" borderId="1" xfId="53" applyNumberFormat="1" applyFont="1" applyFill="1" applyBorder="1" applyAlignment="1" applyProtection="1">
      <alignment horizontal="center" vertical="center" wrapText="1"/>
      <protection locked="0"/>
    </xf>
    <xf numFmtId="180" fontId="14" fillId="5" borderId="1" xfId="52" applyNumberFormat="1" applyFont="1" applyFill="1" applyBorder="1" applyAlignment="1" applyProtection="1">
      <alignment horizontal="center" vertical="center" wrapText="1"/>
      <protection locked="0"/>
    </xf>
    <xf numFmtId="180" fontId="14" fillId="0" borderId="1" xfId="53" applyNumberFormat="1" applyFont="1" applyFill="1" applyBorder="1" applyAlignment="1" applyProtection="1">
      <alignment horizontal="center" vertical="center" wrapText="1"/>
      <protection locked="0"/>
    </xf>
    <xf numFmtId="180" fontId="14" fillId="7" borderId="1" xfId="52" applyNumberFormat="1" applyFont="1" applyFill="1" applyBorder="1" applyAlignment="1" applyProtection="1">
      <alignment horizontal="center" vertical="center" wrapText="1"/>
      <protection locked="0"/>
    </xf>
    <xf numFmtId="180" fontId="14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Alignment="1"/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shrinkToFit="1"/>
    </xf>
    <xf numFmtId="0" fontId="20" fillId="0" borderId="1" xfId="0" applyFont="1" applyFill="1" applyBorder="1" applyAlignment="1">
      <alignment vertical="center" shrinkToFit="1"/>
    </xf>
    <xf numFmtId="0" fontId="19" fillId="2" borderId="1" xfId="0" applyFont="1" applyFill="1" applyBorder="1" applyAlignment="1">
      <alignment horizontal="left" shrinkToFit="1"/>
    </xf>
    <xf numFmtId="0" fontId="20" fillId="0" borderId="1" xfId="0" applyFont="1" applyFill="1" applyBorder="1" applyAlignment="1">
      <alignment horizontal="left" vertical="center" shrinkToFit="1"/>
    </xf>
    <xf numFmtId="0" fontId="19" fillId="8" borderId="1" xfId="0" applyFont="1" applyFill="1" applyBorder="1" applyAlignment="1">
      <alignment horizontal="left" vertical="center" shrinkToFit="1"/>
    </xf>
    <xf numFmtId="14" fontId="20" fillId="0" borderId="1" xfId="0" applyNumberFormat="1" applyFont="1" applyFill="1" applyBorder="1" applyAlignment="1">
      <alignment horizontal="left" vertical="center" shrinkToFit="1"/>
    </xf>
    <xf numFmtId="0" fontId="21" fillId="2" borderId="1" xfId="0" applyFont="1" applyFill="1" applyBorder="1" applyAlignment="1"/>
    <xf numFmtId="0" fontId="22" fillId="9" borderId="0" xfId="49" applyFont="1" applyFill="1" applyBorder="1" applyAlignment="1">
      <alignment horizontal="center" vertical="center" wrapText="1"/>
    </xf>
    <xf numFmtId="0" fontId="22" fillId="9" borderId="6" xfId="49" applyFont="1" applyFill="1" applyBorder="1" applyAlignment="1">
      <alignment horizontal="center" vertical="center" wrapText="1"/>
    </xf>
    <xf numFmtId="0" fontId="23" fillId="9" borderId="7" xfId="49" applyFont="1" applyFill="1" applyBorder="1" applyAlignment="1">
      <alignment horizontal="center" vertical="center" wrapText="1"/>
    </xf>
    <xf numFmtId="0" fontId="24" fillId="0" borderId="8" xfId="49" applyFont="1" applyFill="1" applyBorder="1" applyAlignment="1"/>
    <xf numFmtId="0" fontId="25" fillId="0" borderId="1" xfId="49" applyFont="1" applyFill="1" applyBorder="1" applyAlignment="1"/>
    <xf numFmtId="0" fontId="26" fillId="0" borderId="1" xfId="49" applyFont="1" applyFill="1" applyBorder="1" applyAlignment="1">
      <alignment horizontal="left" vertical="center"/>
    </xf>
    <xf numFmtId="177" fontId="27" fillId="5" borderId="9" xfId="50" applyNumberFormat="1" applyFont="1" applyFill="1" applyBorder="1" applyAlignment="1">
      <alignment horizontal="center" wrapText="1"/>
    </xf>
    <xf numFmtId="179" fontId="28" fillId="0" borderId="10" xfId="49" applyNumberFormat="1" applyFont="1" applyFill="1" applyBorder="1" applyAlignment="1">
      <alignment horizontal="center" wrapText="1"/>
    </xf>
    <xf numFmtId="0" fontId="26" fillId="0" borderId="1" xfId="51" applyFont="1" applyFill="1" applyBorder="1" applyAlignment="1">
      <alignment horizontal="left" vertical="center"/>
    </xf>
    <xf numFmtId="177" fontId="27" fillId="5" borderId="9" xfId="49" applyNumberFormat="1" applyFont="1" applyFill="1" applyBorder="1" applyAlignment="1">
      <alignment horizontal="center" wrapText="1"/>
    </xf>
    <xf numFmtId="0" fontId="26" fillId="0" borderId="1" xfId="51" applyFont="1" applyFill="1" applyBorder="1" applyAlignment="1">
      <alignment horizontal="left" vertical="center" wrapText="1"/>
    </xf>
    <xf numFmtId="0" fontId="26" fillId="0" borderId="1" xfId="51" applyFont="1" applyFill="1" applyBorder="1" applyAlignment="1">
      <alignment vertical="center" wrapText="1"/>
    </xf>
    <xf numFmtId="179" fontId="27" fillId="0" borderId="10" xfId="49" applyNumberFormat="1" applyFont="1" applyFill="1" applyBorder="1" applyAlignment="1">
      <alignment horizontal="center" wrapText="1"/>
    </xf>
    <xf numFmtId="177" fontId="29" fillId="0" borderId="11" xfId="49" applyNumberFormat="1" applyFont="1" applyFill="1" applyBorder="1" applyAlignment="1">
      <alignment horizontal="center" wrapText="1"/>
    </xf>
    <xf numFmtId="0" fontId="26" fillId="6" borderId="1" xfId="51" applyFont="1" applyFill="1" applyBorder="1" applyAlignment="1">
      <alignment vertical="center" wrapText="1"/>
    </xf>
    <xf numFmtId="179" fontId="28" fillId="0" borderId="11" xfId="49" applyNumberFormat="1" applyFont="1" applyFill="1" applyBorder="1" applyAlignment="1">
      <alignment horizontal="center" wrapText="1"/>
    </xf>
    <xf numFmtId="0" fontId="30" fillId="0" borderId="1" xfId="51" applyFont="1" applyFill="1" applyBorder="1" applyAlignment="1">
      <alignment vertical="center" wrapText="1"/>
    </xf>
    <xf numFmtId="179" fontId="28" fillId="0" borderId="9" xfId="49" applyNumberFormat="1" applyFont="1" applyFill="1" applyBorder="1" applyAlignment="1">
      <alignment horizontal="center" wrapText="1"/>
    </xf>
    <xf numFmtId="179" fontId="28" fillId="0" borderId="11" xfId="50" applyNumberFormat="1" applyFont="1" applyFill="1" applyBorder="1" applyAlignment="1">
      <alignment horizontal="center" wrapText="1"/>
    </xf>
    <xf numFmtId="0" fontId="31" fillId="0" borderId="1" xfId="49" applyFont="1" applyFill="1" applyBorder="1" applyAlignment="1">
      <alignment vertical="center" wrapText="1"/>
    </xf>
    <xf numFmtId="0" fontId="31" fillId="0" borderId="1" xfId="52" applyFont="1" applyFill="1" applyBorder="1" applyAlignment="1">
      <alignment vertical="center"/>
    </xf>
    <xf numFmtId="0" fontId="30" fillId="0" borderId="1" xfId="51" applyFont="1" applyFill="1" applyBorder="1" applyAlignment="1">
      <alignment horizontal="left" vertical="center" wrapText="1"/>
    </xf>
    <xf numFmtId="180" fontId="27" fillId="5" borderId="9" xfId="49" applyNumberFormat="1" applyFont="1" applyFill="1" applyBorder="1" applyAlignment="1">
      <alignment horizontal="center" wrapText="1"/>
    </xf>
    <xf numFmtId="179" fontId="29" fillId="0" borderId="11" xfId="49" applyNumberFormat="1" applyFont="1" applyFill="1" applyBorder="1" applyAlignment="1">
      <alignment horizontal="center" wrapText="1"/>
    </xf>
    <xf numFmtId="0" fontId="32" fillId="0" borderId="0" xfId="49" applyFont="1" applyFill="1" applyAlignment="1"/>
    <xf numFmtId="0" fontId="19" fillId="0" borderId="0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4" fillId="9" borderId="7" xfId="49" applyFont="1" applyFill="1" applyBorder="1" applyAlignment="1">
      <alignment horizontal="center" vertical="center" wrapText="1"/>
    </xf>
    <xf numFmtId="0" fontId="35" fillId="9" borderId="7" xfId="49" applyFont="1" applyFill="1" applyBorder="1" applyAlignment="1">
      <alignment horizontal="center" vertical="center" wrapText="1"/>
    </xf>
    <xf numFmtId="0" fontId="23" fillId="9" borderId="12" xfId="49" applyFont="1" applyFill="1" applyBorder="1" applyAlignment="1">
      <alignment horizontal="center" vertical="center" wrapText="1"/>
    </xf>
    <xf numFmtId="0" fontId="36" fillId="0" borderId="0" xfId="49" applyFont="1" applyFill="1" applyBorder="1" applyAlignment="1">
      <alignment vertical="center"/>
    </xf>
    <xf numFmtId="0" fontId="37" fillId="0" borderId="0" xfId="49" applyFont="1" applyFill="1" applyAlignment="1">
      <alignment horizontal="center" vertical="center"/>
    </xf>
    <xf numFmtId="0" fontId="38" fillId="0" borderId="0" xfId="49" applyFont="1" applyFill="1" applyAlignment="1">
      <alignment horizontal="center" vertical="center" wrapText="1"/>
    </xf>
    <xf numFmtId="178" fontId="28" fillId="0" borderId="10" xfId="50" applyNumberFormat="1" applyFont="1" applyFill="1" applyBorder="1" applyAlignment="1">
      <alignment horizontal="center" wrapText="1"/>
    </xf>
    <xf numFmtId="177" fontId="36" fillId="0" borderId="0" xfId="49" applyNumberFormat="1" applyFont="1" applyFill="1" applyAlignment="1">
      <alignment horizontal="center" vertical="center" wrapText="1"/>
    </xf>
    <xf numFmtId="0" fontId="39" fillId="0" borderId="0" xfId="49" applyFont="1" applyFill="1" applyBorder="1" applyAlignment="1"/>
    <xf numFmtId="0" fontId="39" fillId="0" borderId="0" xfId="49" applyFont="1" applyFill="1" applyAlignment="1"/>
    <xf numFmtId="0" fontId="36" fillId="0" borderId="0" xfId="49" applyFont="1" applyFill="1" applyBorder="1" applyAlignment="1"/>
    <xf numFmtId="0" fontId="36" fillId="5" borderId="0" xfId="49" applyFont="1" applyFill="1" applyAlignment="1"/>
    <xf numFmtId="0" fontId="36" fillId="10" borderId="0" xfId="49" applyFont="1" applyFill="1" applyAlignment="1"/>
    <xf numFmtId="0" fontId="40" fillId="0" borderId="0" xfId="49" applyFont="1" applyFill="1" applyBorder="1" applyAlignment="1">
      <alignment horizontal="center" vertical="center"/>
    </xf>
    <xf numFmtId="0" fontId="40" fillId="0" borderId="0" xfId="49" applyFont="1" applyFill="1" applyAlignment="1">
      <alignment horizontal="center" vertical="center"/>
    </xf>
    <xf numFmtId="0" fontId="36" fillId="0" borderId="0" xfId="49" applyFont="1" applyFill="1" applyAlignment="1">
      <alignment vertical="center"/>
    </xf>
    <xf numFmtId="177" fontId="41" fillId="0" borderId="0" xfId="49" applyNumberFormat="1" applyFont="1" applyFill="1" applyAlignment="1">
      <alignment horizontal="center" vertical="center" wrapText="1"/>
    </xf>
    <xf numFmtId="0" fontId="36" fillId="0" borderId="0" xfId="49" applyFont="1" applyFill="1" applyAlignment="1">
      <alignment horizontal="center" vertical="center"/>
    </xf>
    <xf numFmtId="0" fontId="42" fillId="0" borderId="0" xfId="49" applyFont="1" applyFill="1" applyAlignment="1"/>
    <xf numFmtId="179" fontId="28" fillId="0" borderId="10" xfId="50" applyNumberFormat="1" applyFont="1" applyFill="1" applyBorder="1" applyAlignment="1">
      <alignment horizontal="center" wrapText="1"/>
    </xf>
    <xf numFmtId="177" fontId="23" fillId="11" borderId="11" xfId="49" applyNumberFormat="1" applyFont="1" applyFill="1" applyBorder="1" applyAlignment="1">
      <alignment horizontal="center" wrapText="1"/>
    </xf>
    <xf numFmtId="179" fontId="24" fillId="0" borderId="10" xfId="49" applyNumberFormat="1" applyFont="1" applyFill="1" applyBorder="1" applyAlignment="1">
      <alignment horizontal="center" wrapText="1"/>
    </xf>
    <xf numFmtId="179" fontId="24" fillId="0" borderId="10" xfId="50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7" xfId="49"/>
    <cellStyle name="Normal 3 2 6" xfId="50"/>
    <cellStyle name="Normal 8 2" xfId="51"/>
    <cellStyle name="Normal 2 2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1170066</xdr:colOff>
      <xdr:row>0</xdr:row>
      <xdr:rowOff>41640</xdr:rowOff>
    </xdr:from>
    <xdr:to>
      <xdr:col>18</xdr:col>
      <xdr:colOff>3106615</xdr:colOff>
      <xdr:row>0</xdr:row>
      <xdr:rowOff>332154</xdr:rowOff>
    </xdr:to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7544415" y="41275"/>
          <a:ext cx="0" cy="29083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164354</xdr:colOff>
      <xdr:row>0</xdr:row>
      <xdr:rowOff>89647</xdr:rowOff>
    </xdr:from>
    <xdr:to>
      <xdr:col>13</xdr:col>
      <xdr:colOff>576903</xdr:colOff>
      <xdr:row>0</xdr:row>
      <xdr:rowOff>380161</xdr:rowOff>
    </xdr:to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2410440" y="89535"/>
          <a:ext cx="1847850" cy="29019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1170066</xdr:colOff>
      <xdr:row>0</xdr:row>
      <xdr:rowOff>41640</xdr:rowOff>
    </xdr:from>
    <xdr:to>
      <xdr:col>18</xdr:col>
      <xdr:colOff>3106615</xdr:colOff>
      <xdr:row>0</xdr:row>
      <xdr:rowOff>332154</xdr:rowOff>
    </xdr:to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7544415" y="41275"/>
          <a:ext cx="0" cy="29083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164354</xdr:colOff>
      <xdr:row>0</xdr:row>
      <xdr:rowOff>89647</xdr:rowOff>
    </xdr:from>
    <xdr:to>
      <xdr:col>13</xdr:col>
      <xdr:colOff>576903</xdr:colOff>
      <xdr:row>0</xdr:row>
      <xdr:rowOff>380161</xdr:rowOff>
    </xdr:to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2410440" y="89535"/>
          <a:ext cx="1847850" cy="290195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68%20CATHERINE%20DRESS,%20VELVET,%20MILLY,%20REG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Construction Ref Images 2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2ND FIT 12.18.24"/>
      <sheetName val="PP FIT 1.8.25"/>
      <sheetName val="SPEC SHEET"/>
      <sheetName val="1ST FIT"/>
      <sheetName val="GRADED SPEC"/>
      <sheetName val="BOM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BG5268</v>
          </cell>
        </row>
        <row r="2">
          <cell r="B2" t="str">
            <v>CATHERINE DRESS</v>
          </cell>
        </row>
        <row r="2">
          <cell r="D2" t="str">
            <v>SARAH PUNTER</v>
          </cell>
        </row>
        <row r="3">
          <cell r="B3">
            <v>45516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6">
          <cell r="B6" t="str">
            <v>SMALL</v>
          </cell>
        </row>
        <row r="6">
          <cell r="D6" t="str">
            <v>VELVET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FRONT BODICE LENGTH - FROM HPB/STRAP JOIN TO WAIST SEAM</v>
          </cell>
        </row>
        <row r="10">
          <cell r="N10">
            <v>10.25</v>
          </cell>
        </row>
        <row r="11">
          <cell r="A11" t="str">
            <v>SS BODICE LENGTH - FROM A/H TOP EDGE TO WAIST SEAM</v>
          </cell>
        </row>
        <row r="11">
          <cell r="N11">
            <v>6.25</v>
          </cell>
        </row>
        <row r="12">
          <cell r="A12" t="str">
            <v>BACK BODICE LENGTH - FROM HPB/STRAP JOIN TO WAIST SEAM</v>
          </cell>
        </row>
        <row r="12">
          <cell r="N12">
            <v>8.25</v>
          </cell>
        </row>
        <row r="13">
          <cell r="A13" t="str">
            <v>FRONT NECK DROP FROM HPB/STRAP JOIN TO CF EDGE</v>
          </cell>
        </row>
        <row r="13">
          <cell r="N13">
            <v>3</v>
          </cell>
        </row>
        <row r="14">
          <cell r="A14" t="str">
            <v>BACK NECK DROP FROM HPB/STRAP JOIN TO CB EDGE</v>
          </cell>
        </row>
        <row r="14">
          <cell r="N14">
            <v>3</v>
          </cell>
        </row>
        <row r="15">
          <cell r="A15" t="str">
            <v>BUST CIRCUMFERENCE AT APEX - FROM CB TO CF ALONG NATURAL CURVES</v>
          </cell>
        </row>
        <row r="15">
          <cell r="N15">
            <v>32</v>
          </cell>
        </row>
        <row r="16">
          <cell r="A16" t="str">
            <v>WAIST CIRCUMFERENCE  AT SEAM -  STRAIGHT ACROSS </v>
          </cell>
        </row>
        <row r="16">
          <cell r="N16">
            <v>26.5</v>
          </cell>
        </row>
        <row r="17">
          <cell r="A17" t="str">
            <v>HIP CIRC. - 8 1/2" BELOW WAIST SEAM - STRAIGHT ACROSS (2PT MEASUREMENT)</v>
          </cell>
        </row>
        <row r="17">
          <cell r="N17">
            <v>34.5</v>
          </cell>
        </row>
        <row r="18">
          <cell r="A18" t="str">
            <v>SKIRT SWEEP (STRAIGHT ACROSS ) SLIT EDGES ALIGNED, FOLD TO SLIT EDGE </v>
          </cell>
        </row>
        <row r="18">
          <cell r="N18">
            <v>58</v>
          </cell>
        </row>
        <row r="19">
          <cell r="A19" t="str">
            <v>CF SKIRT LENGTH - FROM WAIST SEAM  TO HEM EDGE </v>
          </cell>
        </row>
        <row r="19">
          <cell r="N19">
            <v>44.5</v>
          </cell>
        </row>
        <row r="20">
          <cell r="A20" t="str">
            <v>SS  SKIRT LENGTH -  FROM WAIST SEAM  TO HEM EDGE </v>
          </cell>
        </row>
        <row r="20">
          <cell r="N20">
            <v>44.5</v>
          </cell>
        </row>
        <row r="21">
          <cell r="A21" t="str">
            <v>CB SKIRT  LENGTH - FROM WAIST SEAM  TO HEM EDGE</v>
          </cell>
        </row>
        <row r="21">
          <cell r="N21">
            <v>46.25</v>
          </cell>
        </row>
        <row r="22">
          <cell r="A22" t="str">
            <v>HEM HEIGHT</v>
          </cell>
        </row>
        <row r="22">
          <cell r="N22">
            <v>0.375</v>
          </cell>
        </row>
        <row r="23">
          <cell r="A23" t="str">
            <v>SLIT HEIGHT</v>
          </cell>
        </row>
        <row r="23">
          <cell r="N23">
            <v>31</v>
          </cell>
        </row>
        <row r="24">
          <cell r="A24" t="str">
            <v>WL PANEL WIDTH FROM SS TO SEAM @ HIP</v>
          </cell>
        </row>
        <row r="24">
          <cell r="N24">
            <v>5</v>
          </cell>
        </row>
        <row r="25">
          <cell r="A25" t="str">
            <v>SHOULDER STRAP LENGTH - INCL. 2" ADJUSTABLE (OVERLAP)</v>
          </cell>
        </row>
        <row r="25">
          <cell r="N25">
            <v>11</v>
          </cell>
        </row>
        <row r="26">
          <cell r="A26" t="str">
            <v>LENGTH OF SHOULDER STRAP ADJUSTABLE  (OVERLAP)</v>
          </cell>
        </row>
        <row r="26">
          <cell r="N26">
            <v>2.5</v>
          </cell>
        </row>
        <row r="27">
          <cell r="A27" t="str">
            <v>SHOULDER STRAP WIDTH</v>
          </cell>
        </row>
        <row r="27">
          <cell r="N27">
            <v>0.375</v>
          </cell>
        </row>
        <row r="28">
          <cell r="A28" t="str">
            <v>ZIPPER LENGTH - AT CB</v>
          </cell>
        </row>
        <row r="28">
          <cell r="N28">
            <v>12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8"/>
  <sheetViews>
    <sheetView view="pageBreakPreview" zoomScale="70" zoomScaleNormal="100" topLeftCell="D1" workbookViewId="0">
      <selection activeCell="V23" sqref="V23"/>
    </sheetView>
  </sheetViews>
  <sheetFormatPr defaultColWidth="14.5044247787611" defaultRowHeight="15" customHeight="1"/>
  <cols>
    <col min="1" max="1" width="19.1681415929204" style="35" customWidth="1"/>
    <col min="2" max="2" width="18.8318584070796" style="35" customWidth="1"/>
    <col min="3" max="3" width="22.1681415929204" style="35" customWidth="1"/>
    <col min="4" max="4" width="12.1681415929204" style="35" customWidth="1"/>
    <col min="5" max="5" width="14.1681415929204" style="35" customWidth="1"/>
    <col min="6" max="6" width="44" style="35" customWidth="1"/>
    <col min="7" max="7" width="10.1681415929204" style="35" customWidth="1"/>
    <col min="8" max="8" width="10" style="35" hidden="1" customWidth="1"/>
    <col min="9" max="14" width="10" style="35" customWidth="1"/>
    <col min="15" max="15" width="6.50442477876106" style="35" customWidth="1"/>
    <col min="16" max="18" width="9.83185840707965" style="35" customWidth="1"/>
    <col min="19" max="19" width="7.83185840707965" style="35" customWidth="1"/>
    <col min="20" max="22" width="9.83185840707965" style="35" customWidth="1"/>
    <col min="23" max="23" width="7.50442477876106" style="35" customWidth="1"/>
    <col min="24" max="24" width="11.5044247787611" style="35" customWidth="1"/>
    <col min="25" max="25" width="32.8318584070796" style="35" customWidth="1"/>
    <col min="26" max="27" width="13.8318584070796" style="35" customWidth="1"/>
    <col min="28" max="16384" width="14.5044247787611" style="35"/>
  </cols>
  <sheetData>
    <row r="1" s="35" customFormat="1" ht="30" customHeight="1" spans="1:27">
      <c r="A1" s="36" t="s">
        <v>0</v>
      </c>
      <c r="B1" s="36"/>
      <c r="C1" s="36"/>
      <c r="D1" s="37" t="s">
        <v>1</v>
      </c>
      <c r="E1" s="37" t="str">
        <f>'[1]Style Summary Cover Page'!E1</f>
        <v>BG5268</v>
      </c>
      <c r="F1" s="37"/>
      <c r="G1" s="38"/>
      <c r="H1" s="38"/>
      <c r="I1" s="38"/>
      <c r="J1" s="38"/>
      <c r="K1" s="38"/>
      <c r="L1" s="38"/>
      <c r="M1" s="38"/>
      <c r="N1" s="38"/>
      <c r="O1" s="71"/>
      <c r="P1" s="71"/>
      <c r="Q1" s="71"/>
      <c r="R1" s="71"/>
      <c r="S1" s="71"/>
      <c r="T1" s="82"/>
      <c r="U1" s="83"/>
      <c r="V1" s="83"/>
      <c r="W1" s="83"/>
      <c r="X1" s="83"/>
      <c r="Y1" s="70"/>
      <c r="Z1" s="70"/>
      <c r="AA1" s="70"/>
    </row>
    <row r="2" s="35" customFormat="1" ht="15.75" customHeight="1" spans="1:27">
      <c r="A2" s="39" t="s">
        <v>2</v>
      </c>
      <c r="B2" s="40" t="str">
        <f>'[1]Style Summary Cover Page'!B2</f>
        <v>CATHERINE DRESS</v>
      </c>
      <c r="C2" s="41" t="s">
        <v>3</v>
      </c>
      <c r="D2" s="42" t="str">
        <f>'[1]Style Summary Cover Page'!D2</f>
        <v>SARAH PUNTER</v>
      </c>
      <c r="E2" s="42"/>
      <c r="F2" s="42"/>
      <c r="G2" s="43" t="s">
        <v>4</v>
      </c>
      <c r="H2" s="43"/>
      <c r="I2" s="43"/>
      <c r="J2" s="72" t="s">
        <v>5</v>
      </c>
      <c r="K2" s="72"/>
      <c r="L2" s="72"/>
      <c r="M2" s="72"/>
      <c r="N2" s="72"/>
      <c r="O2" s="73"/>
      <c r="P2" s="73"/>
      <c r="Q2" s="73"/>
      <c r="R2" s="73"/>
      <c r="S2" s="73"/>
      <c r="T2" s="84"/>
      <c r="U2" s="85"/>
      <c r="V2" s="85"/>
      <c r="W2" s="85"/>
      <c r="X2" s="85"/>
      <c r="Y2" s="70"/>
      <c r="Z2" s="70"/>
      <c r="AA2" s="70"/>
    </row>
    <row r="3" s="35" customFormat="1" ht="15.75" customHeight="1" spans="1:27">
      <c r="A3" s="39" t="s">
        <v>6</v>
      </c>
      <c r="B3" s="44">
        <f>'[1]Style Summary Cover Page'!B3</f>
        <v>45516</v>
      </c>
      <c r="C3" s="41" t="s">
        <v>7</v>
      </c>
      <c r="D3" s="42" t="str">
        <f>'[1]Style Summary Cover Page'!D3</f>
        <v>SOPHIA S</v>
      </c>
      <c r="E3" s="42"/>
      <c r="F3" s="42"/>
      <c r="G3" s="43"/>
      <c r="H3" s="43"/>
      <c r="I3" s="43"/>
      <c r="J3" s="72"/>
      <c r="K3" s="72"/>
      <c r="L3" s="72"/>
      <c r="M3" s="72"/>
      <c r="N3" s="72"/>
      <c r="O3" s="73"/>
      <c r="P3" s="73"/>
      <c r="Q3" s="73"/>
      <c r="R3" s="73"/>
      <c r="S3" s="73"/>
      <c r="T3" s="84"/>
      <c r="U3" s="85"/>
      <c r="V3" s="85"/>
      <c r="W3" s="85"/>
      <c r="X3" s="85"/>
      <c r="Y3" s="70"/>
      <c r="Z3" s="70"/>
      <c r="AA3" s="70"/>
    </row>
    <row r="4" s="35" customFormat="1" ht="15.75" customHeight="1" spans="1:27">
      <c r="A4" s="39" t="s">
        <v>8</v>
      </c>
      <c r="B4" s="40" t="str">
        <f>'[1]Style Summary Cover Page'!B4</f>
        <v>FALL 25</v>
      </c>
      <c r="C4" s="41" t="s">
        <v>9</v>
      </c>
      <c r="D4" s="42" t="str">
        <f>'[1]Style Summary Cover Page'!D4</f>
        <v>SEAN</v>
      </c>
      <c r="E4" s="42"/>
      <c r="F4" s="42"/>
      <c r="G4" s="43"/>
      <c r="H4" s="43"/>
      <c r="I4" s="43"/>
      <c r="J4" s="72"/>
      <c r="K4" s="72"/>
      <c r="L4" s="72"/>
      <c r="M4" s="72"/>
      <c r="N4" s="72"/>
      <c r="O4" s="73"/>
      <c r="P4" s="73"/>
      <c r="Q4" s="73"/>
      <c r="R4" s="73"/>
      <c r="S4" s="73"/>
      <c r="T4" s="84"/>
      <c r="U4" s="85"/>
      <c r="V4" s="85"/>
      <c r="W4" s="85"/>
      <c r="X4" s="85"/>
      <c r="Y4" s="70"/>
      <c r="Z4" s="70"/>
      <c r="AA4" s="70"/>
    </row>
    <row r="5" s="35" customFormat="1" ht="19" customHeight="1" spans="1:27">
      <c r="A5" s="39" t="s">
        <v>10</v>
      </c>
      <c r="B5" s="40" t="str">
        <f>'[1]Style Summary Cover Page'!B5</f>
        <v>XS-XXL</v>
      </c>
      <c r="C5" s="45" t="s">
        <v>11</v>
      </c>
      <c r="D5" s="42" t="str">
        <f>'[1]Style Summary Cover Page'!D5</f>
        <v>ANY AVAILABLE</v>
      </c>
      <c r="E5" s="42"/>
      <c r="F5" s="42"/>
      <c r="G5" s="43" t="s">
        <v>12</v>
      </c>
      <c r="H5" s="43"/>
      <c r="I5" s="43"/>
      <c r="J5" s="72" t="s">
        <v>13</v>
      </c>
      <c r="K5" s="72"/>
      <c r="L5" s="72"/>
      <c r="M5" s="72"/>
      <c r="N5" s="72"/>
      <c r="O5" s="73"/>
      <c r="P5" s="73"/>
      <c r="Q5" s="73"/>
      <c r="R5" s="73"/>
      <c r="S5" s="73"/>
      <c r="T5" s="84"/>
      <c r="U5" s="85"/>
      <c r="V5" s="85"/>
      <c r="W5" s="85"/>
      <c r="X5" s="85"/>
      <c r="Y5" s="70"/>
      <c r="Z5" s="70"/>
      <c r="AA5" s="70"/>
    </row>
    <row r="6" s="35" customFormat="1" ht="21" customHeight="1" spans="1:27">
      <c r="A6" s="41" t="s">
        <v>14</v>
      </c>
      <c r="B6" s="40" t="str">
        <f>'[1]Style Summary Cover Page'!B6</f>
        <v>SMALL</v>
      </c>
      <c r="C6" s="45" t="s">
        <v>15</v>
      </c>
      <c r="D6" s="42" t="str">
        <f>'[1]Style Summary Cover Page'!D6</f>
        <v>VELVET</v>
      </c>
      <c r="E6" s="42"/>
      <c r="F6" s="42"/>
      <c r="G6" s="43"/>
      <c r="H6" s="43"/>
      <c r="I6" s="43"/>
      <c r="J6" s="72"/>
      <c r="K6" s="72"/>
      <c r="L6" s="72"/>
      <c r="M6" s="72"/>
      <c r="N6" s="72"/>
      <c r="O6" s="73"/>
      <c r="P6" s="73"/>
      <c r="Q6" s="73"/>
      <c r="R6" s="73"/>
      <c r="S6" s="73"/>
      <c r="T6" s="84"/>
      <c r="U6" s="85"/>
      <c r="V6" s="85"/>
      <c r="W6" s="85"/>
      <c r="X6" s="86"/>
      <c r="Y6" s="70"/>
      <c r="Z6" s="70"/>
      <c r="AA6" s="70"/>
    </row>
    <row r="7" s="35" customFormat="1" ht="15.75" customHeight="1" spans="1:27">
      <c r="A7" s="46" t="s">
        <v>16</v>
      </c>
      <c r="B7" s="46"/>
      <c r="C7" s="46"/>
      <c r="D7" s="46"/>
      <c r="E7" s="47"/>
      <c r="F7" s="47"/>
      <c r="G7" s="48" t="s">
        <v>17</v>
      </c>
      <c r="H7" s="48" t="s">
        <v>18</v>
      </c>
      <c r="I7" s="48" t="s">
        <v>19</v>
      </c>
      <c r="J7" s="74" t="s">
        <v>20</v>
      </c>
      <c r="K7" s="75" t="s">
        <v>21</v>
      </c>
      <c r="L7" s="48" t="s">
        <v>22</v>
      </c>
      <c r="M7" s="48" t="s">
        <v>23</v>
      </c>
      <c r="N7" s="76" t="s">
        <v>24</v>
      </c>
      <c r="O7" s="77"/>
      <c r="P7" s="77"/>
      <c r="Q7" s="87"/>
      <c r="R7" s="77"/>
      <c r="S7" s="77"/>
      <c r="T7" s="77"/>
      <c r="U7" s="88"/>
      <c r="V7" s="89"/>
      <c r="W7" s="89"/>
      <c r="X7" s="88"/>
      <c r="Y7" s="79"/>
      <c r="Z7" s="70"/>
      <c r="AA7" s="70"/>
    </row>
    <row r="8" s="35" customFormat="1" ht="13.5" spans="1:27">
      <c r="A8" s="46"/>
      <c r="B8" s="46"/>
      <c r="C8" s="46"/>
      <c r="D8" s="46"/>
      <c r="E8" s="47"/>
      <c r="F8" s="47"/>
      <c r="G8" s="49"/>
      <c r="H8" s="49"/>
      <c r="I8" s="49"/>
      <c r="J8" s="49"/>
      <c r="K8" s="49"/>
      <c r="L8" s="49"/>
      <c r="M8" s="49"/>
      <c r="N8" s="49"/>
      <c r="O8" s="78"/>
      <c r="P8" s="79"/>
      <c r="Q8" s="79"/>
      <c r="R8" s="79"/>
      <c r="S8" s="78"/>
      <c r="T8" s="79"/>
      <c r="U8" s="79"/>
      <c r="V8" s="79"/>
      <c r="W8" s="78"/>
      <c r="X8" s="79"/>
      <c r="Y8" s="79"/>
      <c r="Z8" s="70"/>
      <c r="AA8" s="70"/>
    </row>
    <row r="9" s="35" customFormat="1" ht="25" customHeight="1" spans="1:27">
      <c r="A9" s="50" t="str">
        <f>'[1]SPEC SHEET'!A10</f>
        <v>FRONT BODICE LENGTH - FROM HPB/STRAP JOIN TO WAIST SEAM</v>
      </c>
      <c r="B9" s="50"/>
      <c r="C9" s="50"/>
      <c r="D9" s="50"/>
      <c r="E9" s="50"/>
      <c r="F9" s="51" t="s">
        <v>25</v>
      </c>
      <c r="G9" s="52">
        <v>0.125</v>
      </c>
      <c r="H9" s="53">
        <f>SUM(I9-1/4)</f>
        <v>9.75</v>
      </c>
      <c r="I9" s="93">
        <f>SUM(J9-1/4)</f>
        <v>10</v>
      </c>
      <c r="J9" s="94">
        <f>'[1]SPEC SHEET'!N10</f>
        <v>10.25</v>
      </c>
      <c r="K9" s="93">
        <f t="shared" ref="K9:N9" si="0">SUM(J9+0.25)</f>
        <v>10.5</v>
      </c>
      <c r="L9" s="93">
        <f t="shared" si="0"/>
        <v>10.75</v>
      </c>
      <c r="M9" s="93">
        <f t="shared" si="0"/>
        <v>11</v>
      </c>
      <c r="N9" s="93">
        <f t="shared" si="0"/>
        <v>11.25</v>
      </c>
      <c r="O9" s="81"/>
      <c r="P9" s="81"/>
      <c r="Q9" s="81"/>
      <c r="R9" s="90"/>
      <c r="S9" s="81"/>
      <c r="T9" s="81"/>
      <c r="U9" s="81"/>
      <c r="V9" s="90"/>
      <c r="W9" s="81"/>
      <c r="X9" s="81"/>
      <c r="Y9" s="91"/>
      <c r="Z9" s="70"/>
      <c r="AA9" s="70"/>
    </row>
    <row r="10" s="35" customFormat="1" ht="25" customHeight="1" spans="1:27">
      <c r="A10" s="50" t="str">
        <f>'[1]SPEC SHEET'!A11</f>
        <v>SS BODICE LENGTH - FROM A/H TOP EDGE TO WAIST SEAM</v>
      </c>
      <c r="B10" s="50"/>
      <c r="C10" s="50"/>
      <c r="D10" s="50"/>
      <c r="E10" s="50"/>
      <c r="F10" s="51" t="s">
        <v>26</v>
      </c>
      <c r="G10" s="52">
        <v>0.125</v>
      </c>
      <c r="H10" s="53">
        <f>SUM(I10-1/8)</f>
        <v>6</v>
      </c>
      <c r="I10" s="93">
        <f t="shared" ref="I10:I13" si="1">SUM(J10-1/8)</f>
        <v>6.125</v>
      </c>
      <c r="J10" s="94">
        <f>'[1]SPEC SHEET'!N11</f>
        <v>6.25</v>
      </c>
      <c r="K10" s="93">
        <f t="shared" ref="K10:N10" si="2">SUM(J10+0.125)</f>
        <v>6.375</v>
      </c>
      <c r="L10" s="93">
        <f t="shared" si="2"/>
        <v>6.5</v>
      </c>
      <c r="M10" s="93">
        <f t="shared" si="2"/>
        <v>6.625</v>
      </c>
      <c r="N10" s="93">
        <f t="shared" si="2"/>
        <v>6.75</v>
      </c>
      <c r="O10" s="81"/>
      <c r="P10" s="81"/>
      <c r="Q10" s="81"/>
      <c r="R10" s="90"/>
      <c r="S10" s="81"/>
      <c r="T10" s="81"/>
      <c r="U10" s="81"/>
      <c r="V10" s="90"/>
      <c r="W10" s="81"/>
      <c r="X10" s="81"/>
      <c r="Y10" s="91"/>
      <c r="Z10" s="70"/>
      <c r="AA10" s="70"/>
    </row>
    <row r="11" s="35" customFormat="1" ht="25" customHeight="1" spans="1:27">
      <c r="A11" s="50" t="str">
        <f>'[1]SPEC SHEET'!A12</f>
        <v>BACK BODICE LENGTH - FROM HPB/STRAP JOIN TO WAIST SEAM</v>
      </c>
      <c r="B11" s="50"/>
      <c r="C11" s="50"/>
      <c r="D11" s="50"/>
      <c r="E11" s="50"/>
      <c r="F11" s="51" t="s">
        <v>27</v>
      </c>
      <c r="G11" s="52">
        <v>0.125</v>
      </c>
      <c r="H11" s="53">
        <f>SUM(I11-1/8)</f>
        <v>7.875</v>
      </c>
      <c r="I11" s="95">
        <f>J11-1/4</f>
        <v>8</v>
      </c>
      <c r="J11" s="94">
        <f>'[1]SPEC SHEET'!N12</f>
        <v>8.25</v>
      </c>
      <c r="K11" s="95">
        <f t="shared" ref="K11:N11" si="3">J11+1/4</f>
        <v>8.5</v>
      </c>
      <c r="L11" s="95">
        <f t="shared" si="3"/>
        <v>8.75</v>
      </c>
      <c r="M11" s="95">
        <f t="shared" si="3"/>
        <v>9</v>
      </c>
      <c r="N11" s="95">
        <f t="shared" si="3"/>
        <v>9.25</v>
      </c>
      <c r="O11" s="81"/>
      <c r="P11" s="81"/>
      <c r="Q11" s="81"/>
      <c r="R11" s="90"/>
      <c r="S11" s="81"/>
      <c r="T11" s="81"/>
      <c r="U11" s="81"/>
      <c r="V11" s="90"/>
      <c r="W11" s="81"/>
      <c r="X11" s="81"/>
      <c r="Y11" s="91"/>
      <c r="Z11" s="70"/>
      <c r="AA11" s="70"/>
    </row>
    <row r="12" s="35" customFormat="1" ht="25" customHeight="1" spans="1:27">
      <c r="A12" s="50" t="str">
        <f>'[1]SPEC SHEET'!A13</f>
        <v>FRONT NECK DROP FROM HPB/STRAP JOIN TO CF EDGE</v>
      </c>
      <c r="B12" s="50"/>
      <c r="C12" s="50"/>
      <c r="D12" s="50"/>
      <c r="E12" s="50"/>
      <c r="F12" s="54" t="s">
        <v>28</v>
      </c>
      <c r="G12" s="55">
        <v>0.25</v>
      </c>
      <c r="H12" s="53"/>
      <c r="I12" s="96">
        <f t="shared" si="1"/>
        <v>2.875</v>
      </c>
      <c r="J12" s="94">
        <f>'[1]SPEC SHEET'!N13</f>
        <v>3</v>
      </c>
      <c r="K12" s="95">
        <f t="shared" ref="K12:N12" si="4">J12+1/8</f>
        <v>3.125</v>
      </c>
      <c r="L12" s="95">
        <f t="shared" si="4"/>
        <v>3.25</v>
      </c>
      <c r="M12" s="95">
        <f t="shared" si="4"/>
        <v>3.375</v>
      </c>
      <c r="N12" s="95">
        <f t="shared" si="4"/>
        <v>3.5</v>
      </c>
      <c r="O12" s="81"/>
      <c r="P12" s="81"/>
      <c r="Q12" s="81"/>
      <c r="R12" s="90"/>
      <c r="S12" s="81"/>
      <c r="T12" s="81"/>
      <c r="U12" s="81"/>
      <c r="V12" s="90"/>
      <c r="W12" s="81"/>
      <c r="X12" s="81"/>
      <c r="Y12" s="91"/>
      <c r="Z12" s="70"/>
      <c r="AA12" s="70"/>
    </row>
    <row r="13" s="35" customFormat="1" ht="25" customHeight="1" spans="1:27">
      <c r="A13" s="50" t="str">
        <f>'[1]SPEC SHEET'!A14</f>
        <v>BACK NECK DROP FROM HPB/STRAP JOIN TO CB EDGE</v>
      </c>
      <c r="B13" s="50"/>
      <c r="C13" s="50"/>
      <c r="D13" s="50"/>
      <c r="E13" s="50"/>
      <c r="F13" s="56" t="s">
        <v>29</v>
      </c>
      <c r="G13" s="55">
        <v>0.25</v>
      </c>
      <c r="H13" s="53"/>
      <c r="I13" s="96">
        <f t="shared" si="1"/>
        <v>2.875</v>
      </c>
      <c r="J13" s="94">
        <f>'[1]SPEC SHEET'!N14</f>
        <v>3</v>
      </c>
      <c r="K13" s="95">
        <f t="shared" ref="K13:N13" si="5">J13+1/8</f>
        <v>3.125</v>
      </c>
      <c r="L13" s="95">
        <f t="shared" si="5"/>
        <v>3.25</v>
      </c>
      <c r="M13" s="95">
        <f t="shared" si="5"/>
        <v>3.375</v>
      </c>
      <c r="N13" s="95">
        <f t="shared" si="5"/>
        <v>3.5</v>
      </c>
      <c r="O13" s="81"/>
      <c r="P13" s="81"/>
      <c r="Q13" s="81"/>
      <c r="R13" s="90"/>
      <c r="S13" s="81"/>
      <c r="T13" s="81"/>
      <c r="U13" s="81"/>
      <c r="V13" s="90"/>
      <c r="W13" s="81"/>
      <c r="X13" s="81"/>
      <c r="Y13" s="91"/>
      <c r="Z13" s="70"/>
      <c r="AA13" s="70"/>
    </row>
    <row r="14" s="35" customFormat="1" ht="25" customHeight="1" spans="1:27">
      <c r="A14" s="50" t="str">
        <f>'[1]SPEC SHEET'!A15</f>
        <v>BUST CIRCUMFERENCE AT APEX - FROM CB TO CF ALONG NATURAL CURVES</v>
      </c>
      <c r="B14" s="50"/>
      <c r="C14" s="50"/>
      <c r="D14" s="50"/>
      <c r="E14" s="50"/>
      <c r="F14" s="57" t="s">
        <v>30</v>
      </c>
      <c r="G14" s="58">
        <v>0.5</v>
      </c>
      <c r="H14" s="59">
        <f t="shared" ref="H14:H18" si="6">SUM(I14-1)</f>
        <v>29</v>
      </c>
      <c r="I14" s="59">
        <f t="shared" ref="I14:I17" si="7">SUM(J14-2)</f>
        <v>30</v>
      </c>
      <c r="J14" s="94">
        <f>'[1]SPEC SHEET'!N15</f>
        <v>32</v>
      </c>
      <c r="K14" s="59">
        <f t="shared" ref="K14:N14" si="8">SUM(J14+2)</f>
        <v>34</v>
      </c>
      <c r="L14" s="59">
        <f t="shared" ref="L14:L17" si="9">SUM(K14+2.5)</f>
        <v>36.5</v>
      </c>
      <c r="M14" s="59">
        <f t="shared" si="8"/>
        <v>38.5</v>
      </c>
      <c r="N14" s="59">
        <f t="shared" si="8"/>
        <v>40.5</v>
      </c>
      <c r="O14" s="81"/>
      <c r="P14" s="81"/>
      <c r="Q14" s="81"/>
      <c r="R14" s="90"/>
      <c r="S14" s="81"/>
      <c r="T14" s="81"/>
      <c r="U14" s="81"/>
      <c r="V14" s="90"/>
      <c r="W14" s="81"/>
      <c r="X14" s="81"/>
      <c r="Y14" s="91"/>
      <c r="Z14" s="70"/>
      <c r="AA14" s="70"/>
    </row>
    <row r="15" s="35" customFormat="1" ht="25" customHeight="1" spans="1:27">
      <c r="A15" s="50" t="str">
        <f>'[1]SPEC SHEET'!A16</f>
        <v>WAIST CIRCUMFERENCE  AT SEAM -  STRAIGHT ACROSS </v>
      </c>
      <c r="B15" s="50"/>
      <c r="C15" s="50"/>
      <c r="D15" s="50"/>
      <c r="E15" s="50"/>
      <c r="F15" s="57" t="s">
        <v>31</v>
      </c>
      <c r="G15" s="58">
        <v>0.5</v>
      </c>
      <c r="H15" s="59">
        <f t="shared" si="6"/>
        <v>23.5</v>
      </c>
      <c r="I15" s="59">
        <f t="shared" si="7"/>
        <v>24.5</v>
      </c>
      <c r="J15" s="94">
        <f>'[1]SPEC SHEET'!N16</f>
        <v>26.5</v>
      </c>
      <c r="K15" s="59">
        <f t="shared" ref="K15:N15" si="10">SUM(J15+2)</f>
        <v>28.5</v>
      </c>
      <c r="L15" s="59">
        <f t="shared" si="9"/>
        <v>31</v>
      </c>
      <c r="M15" s="59">
        <f t="shared" si="10"/>
        <v>33</v>
      </c>
      <c r="N15" s="59">
        <f t="shared" si="10"/>
        <v>35</v>
      </c>
      <c r="O15" s="81"/>
      <c r="P15" s="81"/>
      <c r="Q15" s="81"/>
      <c r="R15" s="90"/>
      <c r="S15" s="81"/>
      <c r="T15" s="81"/>
      <c r="U15" s="81"/>
      <c r="V15" s="90"/>
      <c r="W15" s="81"/>
      <c r="X15" s="81"/>
      <c r="Y15" s="91"/>
      <c r="Z15" s="70"/>
      <c r="AA15" s="70"/>
    </row>
    <row r="16" s="35" customFormat="1" ht="25" customHeight="1" spans="1:27">
      <c r="A16" s="50" t="str">
        <f>'[1]SPEC SHEET'!A17</f>
        <v>HIP CIRC. - 8 1/2" BELOW WAIST SEAM - STRAIGHT ACROSS (2PT MEASUREMENT)</v>
      </c>
      <c r="B16" s="50"/>
      <c r="C16" s="50"/>
      <c r="D16" s="50"/>
      <c r="E16" s="50"/>
      <c r="F16" s="60" t="s">
        <v>32</v>
      </c>
      <c r="G16" s="58">
        <v>0.5</v>
      </c>
      <c r="H16" s="59">
        <f t="shared" si="6"/>
        <v>31.5</v>
      </c>
      <c r="I16" s="59">
        <f t="shared" si="7"/>
        <v>32.5</v>
      </c>
      <c r="J16" s="94">
        <f>'[1]SPEC SHEET'!N17</f>
        <v>34.5</v>
      </c>
      <c r="K16" s="59">
        <f t="shared" ref="K16:N16" si="11">SUM(J16+2)</f>
        <v>36.5</v>
      </c>
      <c r="L16" s="59">
        <f t="shared" si="9"/>
        <v>39</v>
      </c>
      <c r="M16" s="59">
        <f t="shared" si="11"/>
        <v>41</v>
      </c>
      <c r="N16" s="59">
        <f t="shared" si="11"/>
        <v>43</v>
      </c>
      <c r="O16" s="81"/>
      <c r="P16" s="81"/>
      <c r="Q16" s="81"/>
      <c r="R16" s="90"/>
      <c r="S16" s="81"/>
      <c r="T16" s="81"/>
      <c r="U16" s="81"/>
      <c r="V16" s="90"/>
      <c r="W16" s="81"/>
      <c r="X16" s="81"/>
      <c r="Y16" s="91"/>
      <c r="Z16" s="70"/>
      <c r="AA16" s="70"/>
    </row>
    <row r="17" s="35" customFormat="1" ht="25" customHeight="1" spans="1:27">
      <c r="A17" s="50" t="str">
        <f>'[1]SPEC SHEET'!A18</f>
        <v>SKIRT SWEEP (STRAIGHT ACROSS ) SLIT EDGES ALIGNED, FOLD TO SLIT EDGE </v>
      </c>
      <c r="B17" s="50"/>
      <c r="C17" s="50"/>
      <c r="D17" s="50"/>
      <c r="E17" s="50"/>
      <c r="F17" s="60" t="s">
        <v>33</v>
      </c>
      <c r="G17" s="58">
        <v>0.5</v>
      </c>
      <c r="H17" s="59">
        <f t="shared" si="6"/>
        <v>55</v>
      </c>
      <c r="I17" s="59">
        <f t="shared" si="7"/>
        <v>56</v>
      </c>
      <c r="J17" s="94">
        <f>'[1]SPEC SHEET'!N18</f>
        <v>58</v>
      </c>
      <c r="K17" s="59">
        <f t="shared" ref="K17:N17" si="12">SUM(J17+2)</f>
        <v>60</v>
      </c>
      <c r="L17" s="59">
        <f t="shared" si="9"/>
        <v>62.5</v>
      </c>
      <c r="M17" s="59">
        <f t="shared" si="12"/>
        <v>64.5</v>
      </c>
      <c r="N17" s="59">
        <f t="shared" si="12"/>
        <v>66.5</v>
      </c>
      <c r="O17" s="81"/>
      <c r="P17" s="81"/>
      <c r="Q17" s="81"/>
      <c r="R17" s="90"/>
      <c r="S17" s="81"/>
      <c r="T17" s="81"/>
      <c r="U17" s="81"/>
      <c r="V17" s="90"/>
      <c r="W17" s="81"/>
      <c r="X17" s="81"/>
      <c r="Y17" s="91"/>
      <c r="Z17" s="70"/>
      <c r="AA17" s="70"/>
    </row>
    <row r="18" s="35" customFormat="1" ht="25" customHeight="1" spans="1:14">
      <c r="A18" s="50" t="str">
        <f>'[1]SPEC SHEET'!A19</f>
        <v>CF SKIRT LENGTH - FROM WAIST SEAM  TO HEM EDGE </v>
      </c>
      <c r="B18" s="50"/>
      <c r="C18" s="50"/>
      <c r="D18" s="50"/>
      <c r="E18" s="50"/>
      <c r="F18" s="57" t="s">
        <v>34</v>
      </c>
      <c r="G18" s="58">
        <v>0.5</v>
      </c>
      <c r="H18" s="59">
        <f t="shared" si="6"/>
        <v>43.25</v>
      </c>
      <c r="I18" s="59">
        <v>44.25</v>
      </c>
      <c r="J18" s="94">
        <f>'[1]SPEC SHEET'!N19</f>
        <v>44.5</v>
      </c>
      <c r="K18" s="53">
        <f t="shared" ref="K18:K20" si="13">SUM(J18+0.25)</f>
        <v>44.75</v>
      </c>
      <c r="L18" s="53">
        <f t="shared" ref="L18:L20" si="14">SUM(K18+0.25)</f>
        <v>45</v>
      </c>
      <c r="M18" s="53">
        <f t="shared" ref="M18:M20" si="15">SUM(L18+0)</f>
        <v>45</v>
      </c>
      <c r="N18" s="53">
        <f t="shared" ref="N18:N20" si="16">SUM(M18+0)</f>
        <v>45</v>
      </c>
    </row>
    <row r="19" s="35" customFormat="1" ht="25" customHeight="1" spans="1:14">
      <c r="A19" s="50" t="str">
        <f>'[1]SPEC SHEET'!A20</f>
        <v>SS  SKIRT LENGTH -  FROM WAIST SEAM  TO HEM EDGE </v>
      </c>
      <c r="B19" s="50"/>
      <c r="C19" s="50"/>
      <c r="D19" s="50"/>
      <c r="E19" s="50"/>
      <c r="F19" s="57" t="s">
        <v>35</v>
      </c>
      <c r="G19" s="58">
        <v>0.5</v>
      </c>
      <c r="H19" s="61">
        <f t="shared" ref="H19:H21" si="17">SUM(I19-0.25)</f>
        <v>44</v>
      </c>
      <c r="I19" s="53">
        <f t="shared" ref="I19:I23" si="18">SUM(J19-1/4)</f>
        <v>44.25</v>
      </c>
      <c r="J19" s="94">
        <f>'[1]SPEC SHEET'!N20</f>
        <v>44.5</v>
      </c>
      <c r="K19" s="53">
        <f t="shared" si="13"/>
        <v>44.75</v>
      </c>
      <c r="L19" s="53">
        <f t="shared" si="14"/>
        <v>45</v>
      </c>
      <c r="M19" s="53">
        <f t="shared" si="15"/>
        <v>45</v>
      </c>
      <c r="N19" s="53">
        <f t="shared" si="16"/>
        <v>45</v>
      </c>
    </row>
    <row r="20" s="35" customFormat="1" ht="25" customHeight="1" spans="1:27">
      <c r="A20" s="50" t="str">
        <f>'[1]SPEC SHEET'!A21</f>
        <v>CB SKIRT  LENGTH - FROM WAIST SEAM  TO HEM EDGE</v>
      </c>
      <c r="B20" s="50"/>
      <c r="C20" s="50"/>
      <c r="D20" s="50"/>
      <c r="E20" s="50"/>
      <c r="F20" s="57" t="s">
        <v>36</v>
      </c>
      <c r="G20" s="58">
        <v>0.5</v>
      </c>
      <c r="H20" s="61">
        <f t="shared" si="17"/>
        <v>45.75</v>
      </c>
      <c r="I20" s="53">
        <f t="shared" si="18"/>
        <v>46</v>
      </c>
      <c r="J20" s="94">
        <f>'[1]SPEC SHEET'!N21</f>
        <v>46.25</v>
      </c>
      <c r="K20" s="53">
        <f t="shared" si="13"/>
        <v>46.5</v>
      </c>
      <c r="L20" s="53">
        <f t="shared" si="14"/>
        <v>46.75</v>
      </c>
      <c r="M20" s="53">
        <f t="shared" si="15"/>
        <v>46.75</v>
      </c>
      <c r="N20" s="53">
        <f t="shared" si="16"/>
        <v>46.75</v>
      </c>
      <c r="O20" s="81"/>
      <c r="P20" s="81"/>
      <c r="Q20" s="81"/>
      <c r="R20" s="90"/>
      <c r="S20" s="81"/>
      <c r="T20" s="81"/>
      <c r="U20" s="81"/>
      <c r="V20" s="90"/>
      <c r="W20" s="81"/>
      <c r="X20" s="81"/>
      <c r="Y20" s="91"/>
      <c r="Z20" s="70"/>
      <c r="AA20" s="70"/>
    </row>
    <row r="21" s="35" customFormat="1" ht="25" customHeight="1" spans="1:14">
      <c r="A21" s="50" t="str">
        <f>'[1]SPEC SHEET'!A22</f>
        <v>HEM HEIGHT</v>
      </c>
      <c r="B21" s="50"/>
      <c r="C21" s="50"/>
      <c r="D21" s="50"/>
      <c r="E21" s="50"/>
      <c r="F21" s="62" t="s">
        <v>37</v>
      </c>
      <c r="G21" s="58">
        <v>0.5</v>
      </c>
      <c r="H21" s="61">
        <f t="shared" si="17"/>
        <v>0.125</v>
      </c>
      <c r="I21" s="53">
        <f t="shared" ref="I21:I27" si="19">J21</f>
        <v>0.375</v>
      </c>
      <c r="J21" s="94">
        <f>'[1]SPEC SHEET'!N22</f>
        <v>0.375</v>
      </c>
      <c r="K21" s="53">
        <f t="shared" ref="K21:N21" si="20">J21</f>
        <v>0.375</v>
      </c>
      <c r="L21" s="53">
        <f t="shared" si="20"/>
        <v>0.375</v>
      </c>
      <c r="M21" s="53">
        <f t="shared" si="20"/>
        <v>0.375</v>
      </c>
      <c r="N21" s="53">
        <f t="shared" si="20"/>
        <v>0.375</v>
      </c>
    </row>
    <row r="22" s="35" customFormat="1" ht="25" customHeight="1" spans="1:27">
      <c r="A22" s="50" t="str">
        <f>'[1]SPEC SHEET'!A23</f>
        <v>SLIT HEIGHT</v>
      </c>
      <c r="B22" s="50"/>
      <c r="C22" s="50"/>
      <c r="D22" s="50"/>
      <c r="E22" s="50"/>
      <c r="F22" s="62" t="s">
        <v>38</v>
      </c>
      <c r="G22" s="55">
        <v>0</v>
      </c>
      <c r="H22" s="63"/>
      <c r="I22" s="63">
        <f t="shared" si="19"/>
        <v>31</v>
      </c>
      <c r="J22" s="94">
        <f>'[1]SPEC SHEET'!N23</f>
        <v>31</v>
      </c>
      <c r="K22" s="63">
        <f t="shared" ref="K22:N22" si="21">J22</f>
        <v>31</v>
      </c>
      <c r="L22" s="63">
        <f t="shared" si="21"/>
        <v>31</v>
      </c>
      <c r="M22" s="63">
        <f t="shared" si="21"/>
        <v>31</v>
      </c>
      <c r="N22" s="63">
        <f t="shared" si="21"/>
        <v>31</v>
      </c>
      <c r="O22" s="81"/>
      <c r="P22" s="81"/>
      <c r="Q22" s="81"/>
      <c r="R22" s="90"/>
      <c r="S22" s="81"/>
      <c r="T22" s="81"/>
      <c r="U22" s="81"/>
      <c r="V22" s="90"/>
      <c r="W22" s="81"/>
      <c r="X22" s="81"/>
      <c r="Y22" s="91"/>
      <c r="Z22" s="70"/>
      <c r="AA22" s="70"/>
    </row>
    <row r="23" s="35" customFormat="1" ht="25" customHeight="1" spans="1:27">
      <c r="A23" s="50" t="str">
        <f>'[1]SPEC SHEET'!A24</f>
        <v>WL PANEL WIDTH FROM SS TO SEAM @ HIP</v>
      </c>
      <c r="B23" s="50"/>
      <c r="C23" s="50"/>
      <c r="D23" s="50"/>
      <c r="E23" s="50"/>
      <c r="F23" s="62" t="s">
        <v>39</v>
      </c>
      <c r="G23" s="52">
        <v>0.25</v>
      </c>
      <c r="H23" s="64">
        <f>SUM(I23-0.25)</f>
        <v>4.5</v>
      </c>
      <c r="I23" s="93">
        <f t="shared" si="18"/>
        <v>4.75</v>
      </c>
      <c r="J23" s="94">
        <f>'[1]SPEC SHEET'!N24</f>
        <v>5</v>
      </c>
      <c r="K23" s="93">
        <f t="shared" ref="K23:N23" si="22">SUM(J23+0.25)</f>
        <v>5.25</v>
      </c>
      <c r="L23" s="93">
        <f t="shared" si="22"/>
        <v>5.5</v>
      </c>
      <c r="M23" s="93">
        <f t="shared" si="22"/>
        <v>5.75</v>
      </c>
      <c r="N23" s="93">
        <f t="shared" si="22"/>
        <v>6</v>
      </c>
      <c r="O23" s="81"/>
      <c r="P23" s="81"/>
      <c r="Q23" s="81"/>
      <c r="R23" s="90"/>
      <c r="S23" s="81"/>
      <c r="T23" s="81"/>
      <c r="U23" s="81"/>
      <c r="V23" s="90"/>
      <c r="W23" s="81"/>
      <c r="X23" s="81"/>
      <c r="Y23" s="91"/>
      <c r="Z23" s="70"/>
      <c r="AA23" s="70"/>
    </row>
    <row r="24" s="35" customFormat="1" ht="25" customHeight="1" spans="1:27">
      <c r="A24" s="50" t="str">
        <f>'[1]SPEC SHEET'!A25</f>
        <v>SHOULDER STRAP LENGTH - INCL. 2" ADJUSTABLE (OVERLAP)</v>
      </c>
      <c r="B24" s="50"/>
      <c r="C24" s="50"/>
      <c r="D24" s="50"/>
      <c r="E24" s="50"/>
      <c r="F24" s="65" t="s">
        <v>40</v>
      </c>
      <c r="G24" s="55">
        <v>0.125</v>
      </c>
      <c r="H24" s="63"/>
      <c r="I24" s="63">
        <f>J24-0.375</f>
        <v>10.625</v>
      </c>
      <c r="J24" s="94">
        <f>'[1]SPEC SHEET'!N25</f>
        <v>11</v>
      </c>
      <c r="K24" s="63">
        <f t="shared" ref="K24:N24" si="23">J24+0.375</f>
        <v>11.375</v>
      </c>
      <c r="L24" s="63">
        <f t="shared" si="23"/>
        <v>11.75</v>
      </c>
      <c r="M24" s="63">
        <f t="shared" si="23"/>
        <v>12.125</v>
      </c>
      <c r="N24" s="63">
        <f t="shared" si="23"/>
        <v>12.5</v>
      </c>
      <c r="O24" s="81"/>
      <c r="P24" s="81"/>
      <c r="Q24" s="81"/>
      <c r="R24" s="90"/>
      <c r="S24" s="81"/>
      <c r="T24" s="81"/>
      <c r="U24" s="81"/>
      <c r="V24" s="90"/>
      <c r="W24" s="81"/>
      <c r="X24" s="81"/>
      <c r="Y24" s="91"/>
      <c r="Z24" s="70"/>
      <c r="AA24" s="70"/>
    </row>
    <row r="25" s="35" customFormat="1" ht="25" customHeight="1" spans="1:27">
      <c r="A25" s="50" t="str">
        <f>'[1]SPEC SHEET'!A26</f>
        <v>LENGTH OF SHOULDER STRAP ADJUSTABLE  (OVERLAP)</v>
      </c>
      <c r="B25" s="50"/>
      <c r="C25" s="50"/>
      <c r="D25" s="50"/>
      <c r="E25" s="50"/>
      <c r="F25" s="66" t="s">
        <v>41</v>
      </c>
      <c r="G25" s="55">
        <v>0.125</v>
      </c>
      <c r="H25" s="59"/>
      <c r="I25" s="53">
        <f t="shared" si="19"/>
        <v>2.5</v>
      </c>
      <c r="J25" s="94">
        <f>'[1]SPEC SHEET'!N26</f>
        <v>2.5</v>
      </c>
      <c r="K25" s="53">
        <f t="shared" ref="K25:N25" si="24">J25</f>
        <v>2.5</v>
      </c>
      <c r="L25" s="53">
        <f t="shared" si="24"/>
        <v>2.5</v>
      </c>
      <c r="M25" s="53">
        <f t="shared" si="24"/>
        <v>2.5</v>
      </c>
      <c r="N25" s="53">
        <f t="shared" si="24"/>
        <v>2.5</v>
      </c>
      <c r="O25" s="81"/>
      <c r="P25" s="81"/>
      <c r="Q25" s="81"/>
      <c r="R25" s="90"/>
      <c r="S25" s="81"/>
      <c r="T25" s="81"/>
      <c r="U25" s="81"/>
      <c r="V25" s="90"/>
      <c r="W25" s="81"/>
      <c r="X25" s="81"/>
      <c r="Y25" s="91"/>
      <c r="Z25" s="70"/>
      <c r="AA25" s="70"/>
    </row>
    <row r="26" s="35" customFormat="1" ht="25" customHeight="1" spans="1:27">
      <c r="A26" s="50" t="str">
        <f>'[1]SPEC SHEET'!A27</f>
        <v>SHOULDER STRAP WIDTH</v>
      </c>
      <c r="B26" s="50"/>
      <c r="C26" s="50"/>
      <c r="D26" s="50"/>
      <c r="E26" s="50"/>
      <c r="F26" s="66" t="s">
        <v>42</v>
      </c>
      <c r="G26" s="55">
        <v>0.25</v>
      </c>
      <c r="H26" s="59">
        <f>I26</f>
        <v>0.375</v>
      </c>
      <c r="I26" s="59">
        <f t="shared" si="19"/>
        <v>0.375</v>
      </c>
      <c r="J26" s="94">
        <f>'[1]SPEC SHEET'!N27</f>
        <v>0.375</v>
      </c>
      <c r="K26" s="59">
        <f t="shared" ref="K26:N26" si="25">J26</f>
        <v>0.375</v>
      </c>
      <c r="L26" s="59">
        <f t="shared" si="25"/>
        <v>0.375</v>
      </c>
      <c r="M26" s="59">
        <f t="shared" si="25"/>
        <v>0.375</v>
      </c>
      <c r="N26" s="59">
        <f t="shared" si="25"/>
        <v>0.375</v>
      </c>
      <c r="O26" s="81"/>
      <c r="P26" s="81"/>
      <c r="Q26" s="81"/>
      <c r="R26" s="90"/>
      <c r="S26" s="81"/>
      <c r="T26" s="81"/>
      <c r="U26" s="81"/>
      <c r="V26" s="90"/>
      <c r="W26" s="81"/>
      <c r="X26" s="81"/>
      <c r="Y26" s="91"/>
      <c r="Z26" s="70"/>
      <c r="AA26" s="70"/>
    </row>
    <row r="27" s="35" customFormat="1" ht="25" customHeight="1" spans="1:27">
      <c r="A27" s="50" t="str">
        <f>'[1]SPEC SHEET'!A28</f>
        <v>ZIPPER LENGTH - AT CB</v>
      </c>
      <c r="B27" s="50"/>
      <c r="C27" s="50"/>
      <c r="D27" s="50"/>
      <c r="E27" s="50"/>
      <c r="F27" s="67" t="s">
        <v>43</v>
      </c>
      <c r="G27" s="68">
        <v>0</v>
      </c>
      <c r="H27" s="69">
        <f>SUM(I27-0.125)</f>
        <v>11.875</v>
      </c>
      <c r="I27" s="69">
        <f t="shared" si="19"/>
        <v>12</v>
      </c>
      <c r="J27" s="94">
        <f>'[1]SPEC SHEET'!N28</f>
        <v>12</v>
      </c>
      <c r="K27" s="69">
        <f t="shared" ref="K27:N27" si="26">J27</f>
        <v>12</v>
      </c>
      <c r="L27" s="69">
        <f>J27+0.25</f>
        <v>12.25</v>
      </c>
      <c r="M27" s="69">
        <f t="shared" si="26"/>
        <v>12.25</v>
      </c>
      <c r="N27" s="69">
        <f t="shared" si="26"/>
        <v>12.25</v>
      </c>
      <c r="O27" s="81"/>
      <c r="P27" s="81"/>
      <c r="Q27" s="81"/>
      <c r="R27" s="90"/>
      <c r="S27" s="81"/>
      <c r="T27" s="81"/>
      <c r="U27" s="81"/>
      <c r="V27" s="90"/>
      <c r="W27" s="81"/>
      <c r="X27" s="81"/>
      <c r="Y27" s="91"/>
      <c r="Z27" s="70"/>
      <c r="AA27" s="70"/>
    </row>
    <row r="28" s="35" customFormat="1" ht="15.75" customHeight="1" spans="1:2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="35" customFormat="1" ht="15.75" customHeight="1" spans="1:2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="35" customFormat="1" ht="15.75" customHeight="1" spans="1:2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="35" customFormat="1" ht="15.75" customHeight="1" spans="1:2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="35" customFormat="1" ht="15.75" customHeight="1" spans="1:27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="35" customFormat="1" ht="15.75" customHeight="1" spans="1:27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="35" customFormat="1" ht="15.75" customHeight="1" spans="1:27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="35" customFormat="1" ht="15.75" customHeight="1" spans="1:27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="35" customFormat="1" ht="15.75" customHeight="1" spans="1:27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="35" customFormat="1" ht="15.75" customHeight="1" spans="1:27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="35" customFormat="1" ht="15.75" customHeight="1" spans="1:27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="35" customFormat="1" ht="15.75" customHeight="1" spans="1:27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="35" customFormat="1" ht="15.75" customHeight="1" spans="1:27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="35" customFormat="1" ht="15.75" customHeight="1" spans="1:27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="35" customFormat="1" ht="15.75" customHeight="1" spans="1:27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="35" customFormat="1" ht="15.75" customHeight="1" spans="1:27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="35" customFormat="1" ht="15.75" customHeight="1" spans="1:27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="35" customFormat="1" ht="15.75" customHeight="1" spans="1:27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="35" customFormat="1" ht="15.75" customHeight="1" spans="1:27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="35" customFormat="1" ht="15.75" customHeight="1" spans="1:27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="35" customFormat="1" ht="15.75" customHeight="1" spans="1:27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="35" customFormat="1" ht="15.75" customHeight="1" spans="1:27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="35" customFormat="1" ht="15.75" customHeight="1" spans="1:27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="35" customFormat="1" ht="15.75" customHeight="1" spans="1:27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="35" customFormat="1" ht="15.75" customHeight="1" spans="1:27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="35" customFormat="1" ht="15.75" customHeight="1" spans="1:27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="35" customFormat="1" ht="15.75" customHeight="1" spans="1:27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="35" customFormat="1" ht="15.75" customHeight="1" spans="1:27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="35" customFormat="1" ht="15.75" customHeight="1" spans="1:27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="35" customFormat="1" ht="15.75" customHeight="1" spans="1:27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="35" customFormat="1" ht="15.75" customHeight="1" spans="1:27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="35" customFormat="1" ht="15.75" customHeight="1" spans="1:27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="35" customFormat="1" ht="15.75" customHeight="1" spans="1:27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="35" customFormat="1" ht="15.75" customHeight="1" spans="1:27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="35" customFormat="1" ht="15.75" customHeight="1" spans="1:27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="35" customFormat="1" ht="15.75" customHeight="1" spans="1:27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="35" customFormat="1" ht="15.75" customHeight="1" spans="1:27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="35" customFormat="1" ht="15.75" customHeight="1" spans="1:27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="35" customFormat="1" ht="15.75" customHeight="1" spans="1:27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="35" customFormat="1" ht="15.75" customHeight="1" spans="1:27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="35" customFormat="1" ht="15.75" customHeight="1" spans="1:27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="35" customFormat="1" ht="15.75" customHeight="1" spans="1:27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="35" customFormat="1" ht="15.75" customHeight="1" spans="1:27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="35" customFormat="1" ht="15.75" customHeight="1" spans="1:27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="35" customFormat="1" ht="15.75" customHeight="1" spans="1:27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="35" customFormat="1" ht="15.75" customHeight="1" spans="1:27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="35" customFormat="1" ht="15.75" customHeight="1" spans="1:27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="35" customFormat="1" ht="15.75" customHeight="1" spans="1:27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="35" customFormat="1" ht="15.75" customHeight="1" spans="1:27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="35" customFormat="1" ht="15.75" customHeight="1" spans="1:2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="35" customFormat="1" ht="15.75" customHeight="1" spans="1:27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="35" customFormat="1" ht="15.75" customHeight="1" spans="1:2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="35" customFormat="1" ht="15.75" customHeight="1" spans="1:27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="35" customFormat="1" ht="15.75" customHeight="1" spans="1:27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="35" customFormat="1" ht="15.75" customHeight="1" spans="1:27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="35" customFormat="1" ht="15.75" customHeight="1" spans="1:27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="35" customFormat="1" ht="15.75" customHeight="1" spans="1:27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="35" customFormat="1" ht="15.75" customHeight="1" spans="1:27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="35" customFormat="1" ht="15.75" customHeight="1" spans="1:27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="35" customFormat="1" ht="15.75" customHeight="1" spans="1:2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="35" customFormat="1" ht="15.75" customHeight="1" spans="1:27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="35" customFormat="1" ht="15.75" customHeight="1" spans="1:27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="35" customFormat="1" ht="15.75" customHeight="1" spans="1:27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="35" customFormat="1" ht="15.75" customHeight="1" spans="1:27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="35" customFormat="1" ht="15.75" customHeight="1" spans="1:27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="35" customFormat="1" ht="15.75" customHeight="1" spans="1:27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="35" customFormat="1" ht="15.75" customHeight="1" spans="1:27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="35" customFormat="1" ht="15.75" customHeight="1" spans="1:27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="35" customFormat="1" ht="15.75" customHeight="1" spans="1:27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="35" customFormat="1" ht="15.75" customHeight="1" spans="1:27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="35" customFormat="1" ht="15.75" customHeight="1" spans="1:27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="35" customFormat="1" ht="15.75" customHeight="1" spans="1:27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="35" customFormat="1" ht="15.75" customHeight="1" spans="1:27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="35" customFormat="1" ht="15.75" customHeight="1" spans="1:27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="35" customFormat="1" ht="15.75" customHeight="1" spans="1:27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="35" customFormat="1" ht="15.75" customHeight="1" spans="1:27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="35" customFormat="1" ht="15.75" customHeight="1" spans="1:27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="35" customFormat="1" ht="15.75" customHeight="1" spans="1:27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="35" customFormat="1" ht="15.75" customHeight="1" spans="1:27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="35" customFormat="1" ht="15.75" customHeight="1" spans="1:27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="35" customFormat="1" ht="15.75" customHeight="1" spans="1:27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="35" customFormat="1" ht="15.75" customHeight="1" spans="1:27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="35" customFormat="1" ht="15.75" customHeight="1" spans="1:27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="35" customFormat="1" ht="15.75" customHeight="1" spans="1:27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="35" customFormat="1" ht="15.75" customHeight="1" spans="1:27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="35" customFormat="1" ht="15.75" customHeight="1" spans="1:27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="35" customFormat="1" ht="15.75" customHeight="1" spans="1:27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="35" customFormat="1" ht="15.75" customHeight="1" spans="1:27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="35" customFormat="1" ht="15.75" customHeight="1" spans="1:27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="35" customFormat="1" ht="15.75" customHeight="1" spans="1:27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="35" customFormat="1" ht="15.75" customHeight="1" spans="1:27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="35" customFormat="1" ht="15.75" customHeight="1" spans="1:27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="35" customFormat="1" ht="15.75" customHeight="1" spans="1:27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="35" customFormat="1" ht="15.75" customHeight="1" spans="1:27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="35" customFormat="1" ht="15.75" customHeight="1" spans="1:27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="35" customFormat="1" ht="15.75" customHeight="1" spans="1:27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="35" customFormat="1" ht="15.75" customHeight="1" spans="1:27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="35" customFormat="1" ht="15.75" customHeight="1" spans="1:27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="35" customFormat="1" ht="15.75" customHeight="1" spans="1:27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="35" customFormat="1" ht="15.75" customHeight="1" spans="1:27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="35" customFormat="1" ht="15.75" customHeight="1" spans="1:27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="35" customFormat="1" ht="15.75" customHeight="1" spans="1:27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="35" customFormat="1" ht="15.75" customHeight="1" spans="1:27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="35" customFormat="1" ht="15.75" customHeight="1" spans="1:27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="35" customFormat="1" ht="15.75" customHeight="1" spans="1:27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="35" customFormat="1" ht="15.75" customHeight="1" spans="1:27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="35" customFormat="1" ht="15.75" customHeight="1" spans="1:27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="35" customFormat="1" ht="15.75" customHeight="1" spans="1:27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="35" customFormat="1" ht="15.75" customHeight="1" spans="1:27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="35" customFormat="1" ht="15.75" customHeight="1" spans="1:27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="35" customFormat="1" ht="15.75" customHeight="1" spans="1:27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="35" customFormat="1" ht="15.75" customHeight="1" spans="1:27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="35" customFormat="1" ht="15.75" customHeight="1" spans="1:27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="35" customFormat="1" ht="15.75" customHeight="1" spans="1:27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="35" customFormat="1" ht="15.75" customHeight="1" spans="1:27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="35" customFormat="1" ht="15.75" customHeight="1" spans="1:27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="35" customFormat="1" ht="15.75" customHeight="1" spans="1:27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="35" customFormat="1" ht="15.75" customHeight="1" spans="1:27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="35" customFormat="1" ht="15.75" customHeight="1" spans="1:27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="35" customFormat="1" ht="15.75" customHeight="1" spans="1:27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="35" customFormat="1" ht="15.75" customHeight="1" spans="1:27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="35" customFormat="1" ht="15.75" customHeight="1" spans="1:27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="35" customFormat="1" ht="15.75" customHeight="1" spans="1:27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="35" customFormat="1" ht="15.75" customHeight="1" spans="1:27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="35" customFormat="1" ht="15.75" customHeight="1" spans="1:27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="35" customFormat="1" ht="15.75" customHeight="1" spans="1:27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="35" customFormat="1" ht="15.75" customHeight="1" spans="1:27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="35" customFormat="1" ht="15.75" customHeight="1" spans="1:27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="35" customFormat="1" ht="15.75" customHeight="1" spans="1:27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="35" customFormat="1" ht="15.75" customHeight="1" spans="1:27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="35" customFormat="1" ht="15.75" customHeight="1" spans="1:27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="35" customFormat="1" ht="15.75" customHeight="1" spans="1:27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="35" customFormat="1" ht="15.75" customHeight="1" spans="1:27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="35" customFormat="1" ht="15.75" customHeight="1" spans="1:27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="35" customFormat="1" ht="15.75" customHeight="1" spans="1:27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="35" customFormat="1" ht="15.75" customHeight="1" spans="1:27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="35" customFormat="1" ht="15.75" customHeight="1" spans="1:27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="35" customFormat="1" ht="15.75" customHeight="1" spans="1:27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="35" customFormat="1" ht="15.75" customHeight="1" spans="1:27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="35" customFormat="1" ht="15.75" customHeight="1" spans="1:27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="35" customFormat="1" ht="15.75" customHeight="1" spans="1:27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="35" customFormat="1" ht="15.75" customHeight="1" spans="1:27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="35" customFormat="1" ht="15.75" customHeight="1" spans="1:27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="35" customFormat="1" ht="15.75" customHeight="1" spans="1:27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="35" customFormat="1" ht="15.75" customHeight="1" spans="1:27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="35" customFormat="1" ht="15.75" customHeight="1" spans="1:27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="35" customFormat="1" ht="15.75" customHeight="1" spans="1:27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="35" customFormat="1" ht="15.75" customHeight="1" spans="1:27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="35" customFormat="1" ht="15.75" customHeight="1" spans="1:27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="35" customFormat="1" ht="15.75" customHeight="1" spans="1:27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="35" customFormat="1" ht="15.75" customHeight="1" spans="1:27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="35" customFormat="1" ht="15.75" customHeight="1" spans="1:27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="35" customFormat="1" ht="15.75" customHeight="1" spans="1:27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="35" customFormat="1" ht="15.75" customHeight="1" spans="1:27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="35" customFormat="1" ht="15.75" customHeight="1" spans="1:27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="35" customFormat="1" ht="15.75" customHeight="1" spans="1:27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="35" customFormat="1" ht="15.75" customHeight="1" spans="1:27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="35" customFormat="1" ht="15.75" customHeight="1" spans="1:27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="35" customFormat="1" ht="15.75" customHeight="1" spans="1:27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="35" customFormat="1" ht="15.75" customHeight="1" spans="1:27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="35" customFormat="1" ht="15.75" customHeight="1" spans="1:27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="35" customFormat="1" ht="15.75" customHeight="1" spans="1:27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="35" customFormat="1" ht="15.75" customHeight="1" spans="1:27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="35" customFormat="1" ht="15.75" customHeight="1" spans="1:27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="35" customFormat="1" ht="15.75" customHeight="1" spans="1:27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="35" customFormat="1" ht="15.75" customHeight="1" spans="1:27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="35" customFormat="1" ht="15.75" customHeight="1" spans="1:27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="35" customFormat="1" ht="15.75" customHeight="1" spans="1:27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="35" customFormat="1" ht="15.75" customHeight="1" spans="1:27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="35" customFormat="1" ht="15.75" customHeight="1" spans="1:27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="35" customFormat="1" ht="15.75" customHeight="1" spans="1:27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="35" customFormat="1" ht="15.75" customHeight="1" spans="1:27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="35" customFormat="1" ht="15.75" customHeight="1" spans="1:27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="35" customFormat="1" ht="15.75" customHeight="1" spans="1:27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="35" customFormat="1" ht="15.75" customHeight="1" spans="1:27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="35" customFormat="1" ht="15.75" customHeight="1" spans="1:27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="35" customFormat="1" ht="15.75" customHeight="1" spans="1:27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="35" customFormat="1" ht="15.75" customHeight="1" spans="1:27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="35" customFormat="1" ht="15.75" customHeight="1" spans="1:27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="35" customFormat="1" ht="15.75" customHeight="1" spans="1:27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="35" customFormat="1" ht="15.75" customHeight="1" spans="1:27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="35" customFormat="1" ht="15.75" customHeight="1" spans="1:27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="35" customFormat="1" ht="15.75" customHeight="1" spans="1:27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="35" customFormat="1" ht="15.75" customHeight="1" spans="1:27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="35" customFormat="1" ht="15.75" customHeight="1" spans="1:27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="35" customFormat="1" ht="15.75" customHeight="1" spans="1:27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="35" customFormat="1" ht="15.75" customHeight="1" spans="1:27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="35" customFormat="1" ht="15.75" customHeight="1" spans="1:27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="35" customFormat="1" ht="15.75" customHeight="1" spans="1:27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="35" customFormat="1" ht="15.75" customHeight="1" spans="1:27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="35" customFormat="1" ht="15.75" customHeight="1" spans="1:27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="35" customFormat="1" ht="15.75" customHeight="1" spans="1:27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="35" customFormat="1" ht="15.75" customHeight="1" spans="1:27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="35" customFormat="1" ht="15.75" customHeight="1" spans="1:27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="35" customFormat="1" ht="15.75" customHeight="1" spans="1:27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="35" customFormat="1" ht="15.75" customHeight="1" spans="1:27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="35" customFormat="1" ht="15.75" customHeight="1" spans="1:27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92"/>
      <c r="W224" s="70"/>
      <c r="X224" s="70"/>
      <c r="Y224" s="70"/>
      <c r="Z224" s="70"/>
      <c r="AA224" s="70"/>
    </row>
    <row r="225" s="35" customFormat="1" ht="15.75" customHeight="1" spans="1:27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="35" customFormat="1" ht="15.75" customHeight="1" spans="1:27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="35" customFormat="1" ht="15.75" customHeight="1" spans="1:27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="35" customFormat="1" ht="15.75" customHeight="1" spans="1:27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="35" customFormat="1" ht="15.75" customHeight="1" spans="1:27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="35" customFormat="1" ht="15.75" customHeight="1" spans="1:27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="35" customFormat="1" ht="15.75" customHeight="1" spans="1:27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="35" customFormat="1" ht="15.75" customHeight="1" spans="1:27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="35" customFormat="1" ht="15.75" customHeight="1" spans="1:27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="35" customFormat="1" ht="15.75" customHeight="1" spans="1:27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="35" customFormat="1" ht="15.75" customHeight="1" spans="1:27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="35" customFormat="1" ht="15.75" customHeight="1" spans="1:27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="35" customFormat="1" ht="15.75" customHeight="1" spans="1:27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="35" customFormat="1" ht="15.75" customHeight="1" spans="1:27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="35" customFormat="1" ht="15.75" customHeight="1" spans="1:27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="35" customFormat="1" ht="15.75" customHeight="1" spans="1:27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="35" customFormat="1" ht="15.75" customHeight="1" spans="1:27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="35" customFormat="1" ht="15.75" customHeight="1" spans="1:27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="35" customFormat="1" ht="15.75" customHeight="1" spans="1:27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="35" customFormat="1" ht="15.75" customHeight="1" spans="1:27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="35" customFormat="1" ht="15.75" customHeight="1" spans="1:27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="35" customFormat="1" ht="15.75" customHeight="1" spans="1:27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="35" customFormat="1" ht="15.75" customHeight="1" spans="1:27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="35" customFormat="1" ht="15.75" customHeight="1" spans="1:27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="35" customFormat="1" ht="15.75" customHeight="1" spans="1:27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="35" customFormat="1" ht="15.75" customHeight="1" spans="1:27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="35" customFormat="1" ht="15.75" customHeight="1" spans="1:27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="35" customFormat="1" ht="15.75" customHeight="1" spans="1:27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="35" customFormat="1" ht="15.75" customHeight="1" spans="1:27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="35" customFormat="1" ht="15.75" customHeight="1" spans="1:27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="35" customFormat="1" ht="15.75" customHeight="1" spans="1:27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="35" customFormat="1" ht="15.75" customHeight="1" spans="1:27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="35" customFormat="1" ht="15.75" customHeight="1" spans="1:27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="35" customFormat="1" ht="15.75" customHeight="1" spans="1:27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="35" customFormat="1" ht="15.75" customHeight="1" spans="1:27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="35" customFormat="1" ht="15.75" customHeight="1" spans="1:27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="35" customFormat="1" ht="15.75" customHeight="1" spans="1:27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="35" customFormat="1" ht="15.75" customHeight="1" spans="1:27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="35" customFormat="1" ht="15.75" customHeight="1" spans="1:27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="35" customFormat="1" ht="15.75" customHeight="1" spans="1:27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="35" customFormat="1" ht="15.75" customHeight="1" spans="1:27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="35" customFormat="1" ht="15.75" customHeight="1" spans="1:27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="35" customFormat="1" ht="15.75" customHeight="1" spans="1:27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="35" customFormat="1" ht="15.75" customHeight="1" spans="1:27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="35" customFormat="1" ht="15.75" customHeight="1" spans="1:27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="35" customFormat="1" ht="15.75" customHeight="1" spans="1:27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="35" customFormat="1" ht="15.75" customHeight="1" spans="1:27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="35" customFormat="1" ht="15.75" customHeight="1" spans="1:27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="35" customFormat="1" ht="15.75" customHeight="1" spans="1:27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="35" customFormat="1" ht="15.75" customHeight="1" spans="1:27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="35" customFormat="1" ht="15.75" customHeight="1" spans="1:27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="35" customFormat="1" ht="15.75" customHeight="1" spans="1:27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="35" customFormat="1" ht="15.75" customHeight="1" spans="1:27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="35" customFormat="1" ht="15.75" customHeight="1" spans="1:27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="35" customFormat="1" ht="15.75" customHeight="1" spans="1:27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="35" customFormat="1" ht="15.75" customHeight="1" spans="1:27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="35" customFormat="1" ht="15.75" customHeight="1" spans="1:27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="35" customFormat="1" ht="15.75" customHeight="1" spans="1:27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="35" customFormat="1" ht="15.75" customHeight="1" spans="1:27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="35" customFormat="1" ht="15.75" customHeight="1" spans="1:27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="35" customFormat="1" ht="15.75" customHeight="1" spans="1:27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="35" customFormat="1" ht="15.75" customHeight="1" spans="1:27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="35" customFormat="1" ht="15.75" customHeight="1" spans="1:27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="35" customFormat="1" ht="15.75" customHeight="1" spans="1:27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="35" customFormat="1" ht="15.75" customHeight="1" spans="1:27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="35" customFormat="1" ht="15.75" customHeight="1" spans="1:27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="35" customFormat="1" ht="15.75" customHeight="1" spans="1:27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="35" customFormat="1" ht="15.75" customHeight="1" spans="1:27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="35" customFormat="1" ht="15.75" customHeight="1" spans="1:27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="35" customFormat="1" ht="15.75" customHeight="1" spans="1:27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="35" customFormat="1" ht="15.75" customHeight="1" spans="1:27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="35" customFormat="1" ht="15.75" customHeight="1" spans="1:27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="35" customFormat="1" ht="15.75" customHeight="1" spans="1:27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="35" customFormat="1" ht="15.75" customHeight="1" spans="1:27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 s="35" customFormat="1" ht="15.75" customHeight="1" spans="1:27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 s="35" customFormat="1" ht="15.75" customHeight="1" spans="1:27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 s="35" customFormat="1" ht="15.75" customHeight="1" spans="1:27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 s="35" customFormat="1" ht="15.75" customHeight="1" spans="1:27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 s="35" customFormat="1" ht="15.75" customHeight="1" spans="1:27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 s="35" customFormat="1" ht="15.75" customHeight="1" spans="1:27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 s="35" customFormat="1" ht="15.75" customHeight="1" spans="1:27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="35" customFormat="1" ht="15.75" customHeight="1" spans="1:27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="35" customFormat="1" ht="15.75" customHeight="1" spans="1:27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 s="35" customFormat="1" ht="15.75" customHeight="1" spans="1:27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 s="35" customFormat="1" ht="15.75" customHeight="1" spans="1:27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="35" customFormat="1" ht="15.75" customHeight="1" spans="1:27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="35" customFormat="1" ht="15.75" customHeight="1" spans="1:27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 s="35" customFormat="1" ht="15.75" customHeight="1" spans="1:27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="35" customFormat="1" ht="15.75" customHeight="1" spans="1:27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 s="35" customFormat="1" ht="15.75" customHeight="1" spans="1:27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="35" customFormat="1" ht="15.75" customHeight="1" spans="1:27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="35" customFormat="1" ht="15.75" customHeight="1" spans="1:27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 s="35" customFormat="1" ht="15.75" customHeight="1" spans="1:27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="35" customFormat="1" ht="15.75" customHeight="1" spans="1:27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="35" customFormat="1" ht="15.75" customHeight="1" spans="1:27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 s="35" customFormat="1" ht="15.75" customHeight="1" spans="1:27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="35" customFormat="1" ht="15.75" customHeight="1" spans="1:27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="35" customFormat="1" ht="15.75" customHeight="1" spans="1:27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 s="35" customFormat="1" ht="15.75" customHeight="1" spans="1:27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 s="35" customFormat="1" ht="15.75" customHeight="1" spans="1:27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 s="35" customFormat="1" ht="15.75" customHeight="1" spans="1:27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 s="35" customFormat="1" ht="15.75" customHeight="1" spans="1:27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="35" customFormat="1" ht="15.75" customHeight="1" spans="1:27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 s="35" customFormat="1" ht="15.75" customHeight="1" spans="1:27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 s="35" customFormat="1" ht="15.75" customHeight="1" spans="1:27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 s="35" customFormat="1" ht="15.75" customHeight="1" spans="1:27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 s="35" customFormat="1" ht="15.75" customHeight="1" spans="1:27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 s="35" customFormat="1" ht="15.75" customHeight="1" spans="1:27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 s="35" customFormat="1" ht="15.75" customHeight="1" spans="1:27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 s="35" customFormat="1" ht="15.75" customHeight="1" spans="1:27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 s="35" customFormat="1" ht="15.75" customHeight="1" spans="1:27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 s="35" customFormat="1" ht="15.75" customHeight="1" spans="1:27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 s="35" customFormat="1" ht="15.75" customHeight="1" spans="1:27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 s="35" customFormat="1" ht="15.75" customHeight="1" spans="1:27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 s="35" customFormat="1" ht="15.75" customHeight="1" spans="1:27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 s="35" customFormat="1" ht="15.75" customHeight="1" spans="1:27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 s="35" customFormat="1" ht="15.75" customHeight="1" spans="1:27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 s="35" customFormat="1" ht="15.75" customHeight="1" spans="1:27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 s="35" customFormat="1" ht="15.75" customHeight="1" spans="1:27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 s="35" customFormat="1" ht="15.75" customHeight="1" spans="1:27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 s="35" customFormat="1" ht="15.75" customHeight="1" spans="1:27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 s="35" customFormat="1" ht="15.75" customHeight="1" spans="1:27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 s="35" customFormat="1" ht="15.75" customHeight="1" spans="1:27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 s="35" customFormat="1" ht="15.75" customHeight="1" spans="1:27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 s="35" customFormat="1" ht="15.75" customHeight="1" spans="1:27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 s="35" customFormat="1" ht="15.75" customHeight="1" spans="1:27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 s="35" customFormat="1" ht="15.75" customHeight="1" spans="1:27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 s="35" customFormat="1" ht="15.75" customHeight="1" spans="1:27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 s="35" customFormat="1" ht="15.75" customHeight="1" spans="1:27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="35" customFormat="1" ht="15.75" customHeight="1" spans="1:27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="35" customFormat="1" ht="15.75" customHeight="1" spans="1:27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 s="35" customFormat="1" ht="15.75" customHeight="1" spans="1:27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 s="35" customFormat="1" ht="15.75" customHeight="1" spans="1:27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 s="35" customFormat="1" ht="15.75" customHeight="1" spans="1:27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 s="35" customFormat="1" ht="15.75" customHeight="1" spans="1:27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 s="35" customFormat="1" ht="15.75" customHeight="1" spans="1:27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 s="35" customFormat="1" ht="15.75" customHeight="1" spans="1:27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 s="35" customFormat="1" ht="15.75" customHeight="1" spans="1:27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 s="35" customFormat="1" ht="15.75" customHeight="1" spans="1:27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 s="35" customFormat="1" ht="15.75" customHeight="1" spans="1:27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 s="35" customFormat="1" ht="15.75" customHeight="1" spans="1:27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 s="35" customFormat="1" ht="15.75" customHeight="1" spans="1:27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 s="35" customFormat="1" ht="15.75" customHeight="1" spans="1:27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 s="35" customFormat="1" ht="15.75" customHeight="1" spans="1:27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 s="35" customFormat="1" ht="15.75" customHeight="1" spans="1:27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 s="35" customFormat="1" ht="15.75" customHeight="1" spans="1:27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 s="35" customFormat="1" ht="15.75" customHeight="1" spans="1:27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 s="35" customFormat="1" ht="15.75" customHeight="1" spans="1:27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 s="35" customFormat="1" ht="15.75" customHeight="1" spans="1:27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 s="35" customFormat="1" ht="15.75" customHeight="1" spans="1:27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 s="35" customFormat="1" ht="15.75" customHeight="1" spans="1:27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 s="35" customFormat="1" ht="15.75" customHeight="1" spans="1:27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 s="35" customFormat="1" ht="15.75" customHeight="1" spans="1:27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 s="35" customFormat="1" ht="15.75" customHeight="1" spans="1:27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 s="35" customFormat="1" ht="15.75" customHeight="1" spans="1:27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 s="35" customFormat="1" ht="15.75" customHeight="1" spans="1:27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 s="35" customFormat="1" ht="15.75" customHeight="1" spans="1:27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 s="35" customFormat="1" ht="15.75" customHeight="1" spans="1:27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="35" customFormat="1" ht="15.75" customHeight="1" spans="1:27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="35" customFormat="1" ht="15.75" customHeight="1" spans="1:27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 s="35" customFormat="1" ht="15.75" customHeight="1" spans="1:27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="35" customFormat="1" ht="15.75" customHeight="1" spans="1:27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="35" customFormat="1" ht="15.75" customHeight="1" spans="1:27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 s="35" customFormat="1" ht="15.75" customHeight="1" spans="1:27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 s="35" customFormat="1" ht="15.75" customHeight="1" spans="1:27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 s="35" customFormat="1" ht="15.75" customHeight="1" spans="1:27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 s="35" customFormat="1" ht="15.75" customHeight="1" spans="1:27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 s="35" customFormat="1" ht="15.75" customHeight="1" spans="1:27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 s="35" customFormat="1" ht="15.75" customHeight="1" spans="1:27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 s="35" customFormat="1" ht="15.75" customHeight="1" spans="1:27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 s="35" customFormat="1" ht="15.75" customHeight="1" spans="1:27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 s="35" customFormat="1" ht="15.75" customHeight="1" spans="1:27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 s="35" customFormat="1" ht="15.75" customHeight="1" spans="1:27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 s="35" customFormat="1" ht="15.75" customHeight="1" spans="1:27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 s="35" customFormat="1" ht="15.75" customHeight="1" spans="1:27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 s="35" customFormat="1" ht="15.75" customHeight="1" spans="1:27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 s="35" customFormat="1" ht="15.75" customHeight="1" spans="1:27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 s="35" customFormat="1" ht="15.75" customHeight="1" spans="1:27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 s="35" customFormat="1" ht="15.75" customHeight="1" spans="1:27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 s="35" customFormat="1" ht="15.75" customHeight="1" spans="1:27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 s="35" customFormat="1" ht="15.75" customHeight="1" spans="1:27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 s="35" customFormat="1" ht="15.75" customHeight="1" spans="1:27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 s="35" customFormat="1" ht="15.75" customHeight="1" spans="1:27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="35" customFormat="1" ht="15.75" customHeight="1" spans="1:27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 s="35" customFormat="1" ht="15.75" customHeight="1" spans="1:27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="35" customFormat="1" ht="15.75" customHeight="1" spans="1:27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="35" customFormat="1" ht="15.75" customHeight="1" spans="1:27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="35" customFormat="1" ht="15.75" customHeight="1" spans="1:27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 s="35" customFormat="1" ht="15.75" customHeight="1" spans="1:27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="35" customFormat="1" ht="15.75" customHeight="1" spans="1:27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 s="35" customFormat="1" ht="15.75" customHeight="1" spans="1:27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 s="35" customFormat="1" ht="15.75" customHeight="1" spans="1:27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 s="35" customFormat="1" ht="15.75" customHeight="1" spans="1:27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="35" customFormat="1" ht="15.75" customHeight="1" spans="1:27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="35" customFormat="1" ht="15.75" customHeight="1" spans="1:27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 s="35" customFormat="1" ht="15.75" customHeight="1" spans="1:27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 s="35" customFormat="1" ht="15.75" customHeight="1" spans="1:27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 s="35" customFormat="1" ht="15.75" customHeight="1" spans="1:27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 s="35" customFormat="1" ht="15.75" customHeight="1" spans="1:27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 s="35" customFormat="1" ht="15.75" customHeight="1" spans="1:27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 s="35" customFormat="1" ht="15.75" customHeight="1" spans="1:27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 s="35" customFormat="1" ht="15.75" customHeight="1" spans="1:27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 s="35" customFormat="1" ht="15.75" customHeight="1" spans="1:27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 s="35" customFormat="1" ht="15.75" customHeight="1" spans="1:27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 s="35" customFormat="1" ht="15.75" customHeight="1" spans="1:27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 s="35" customFormat="1" ht="15.75" customHeight="1" spans="1:27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 s="35" customFormat="1" ht="15.75" customHeight="1" spans="1:27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 s="35" customFormat="1" ht="15.75" customHeight="1" spans="1:27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 s="35" customFormat="1" ht="15.75" customHeight="1" spans="1:27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 s="35" customFormat="1" ht="15.75" customHeight="1" spans="1:27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 s="35" customFormat="1" ht="15.75" customHeight="1" spans="1:27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="35" customFormat="1" ht="15.75" customHeight="1" spans="1:27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="35" customFormat="1" ht="15.75" customHeight="1" spans="1:27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 s="35" customFormat="1" ht="15.75" customHeight="1" spans="1:27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 s="35" customFormat="1" ht="15.75" customHeight="1" spans="1:27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 s="35" customFormat="1" ht="15.75" customHeight="1" spans="1:27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 s="35" customFormat="1" ht="15.75" customHeight="1" spans="1:27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 s="35" customFormat="1" ht="15.75" customHeight="1" spans="1:27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 s="35" customFormat="1" ht="15.75" customHeight="1" spans="1:27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 s="35" customFormat="1" ht="15.75" customHeight="1" spans="1:27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 s="35" customFormat="1" ht="15.75" customHeight="1" spans="1:27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 s="35" customFormat="1" ht="15.75" customHeight="1" spans="1:27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 s="35" customFormat="1" ht="15.75" customHeight="1" spans="1:27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 s="35" customFormat="1" ht="15.75" customHeight="1" spans="1:27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 s="35" customFormat="1" ht="15.75" customHeight="1" spans="1:27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 s="35" customFormat="1" ht="15.75" customHeight="1" spans="1:27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 s="35" customFormat="1" ht="15.75" customHeight="1" spans="1:27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 s="35" customFormat="1" ht="15.75" customHeight="1" spans="1:27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 s="35" customFormat="1" ht="15.75" customHeight="1" spans="1:27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 s="35" customFormat="1" ht="15.75" customHeight="1" spans="1:27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="35" customFormat="1" ht="15.75" customHeight="1" spans="1:27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 s="35" customFormat="1" ht="15.75" customHeight="1" spans="1:27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 s="35" customFormat="1" ht="15.75" customHeight="1" spans="1:27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 s="35" customFormat="1" ht="15.75" customHeight="1" spans="1:27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 s="35" customFormat="1" ht="15.75" customHeight="1" spans="1:27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 s="35" customFormat="1" ht="15.75" customHeight="1" spans="1:27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 s="35" customFormat="1" ht="15.75" customHeight="1" spans="1:27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="35" customFormat="1" ht="15.75" customHeight="1" spans="1:27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="35" customFormat="1" ht="15.75" customHeight="1" spans="1:27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 s="35" customFormat="1" ht="15.75" customHeight="1" spans="1:27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 s="35" customFormat="1" ht="15.75" customHeight="1" spans="1:27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 s="35" customFormat="1" ht="15.75" customHeight="1" spans="1:27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 s="35" customFormat="1" ht="15.75" customHeight="1" spans="1:27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="35" customFormat="1" ht="15.75" customHeight="1" spans="1:27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="35" customFormat="1" ht="15.75" customHeight="1" spans="1:27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 s="35" customFormat="1" ht="15.75" customHeight="1" spans="1:27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 s="35" customFormat="1" ht="15.75" customHeight="1" spans="1:27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 s="35" customFormat="1" ht="15.75" customHeight="1" spans="1:27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 s="35" customFormat="1" ht="15.75" customHeight="1" spans="1:27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 s="35" customFormat="1" ht="15.75" customHeight="1" spans="1:27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 s="35" customFormat="1" ht="15.75" customHeight="1" spans="1:27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 s="35" customFormat="1" ht="15.75" customHeight="1" spans="1:27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 s="35" customFormat="1" ht="15.75" customHeight="1" spans="1:27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 s="35" customFormat="1" ht="15.75" customHeight="1" spans="1:27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 s="35" customFormat="1" ht="15.75" customHeight="1" spans="1:27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 s="35" customFormat="1" ht="15.75" customHeight="1" spans="1:27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 s="35" customFormat="1" ht="15.75" customHeight="1" spans="1:27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 s="35" customFormat="1" ht="15.75" customHeight="1" spans="1:27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 s="35" customFormat="1" ht="15.75" customHeight="1" spans="1:27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 s="35" customFormat="1" ht="15.75" customHeight="1" spans="1:27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 s="35" customFormat="1" ht="15.75" customHeight="1" spans="1:27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 s="35" customFormat="1" ht="15.75" customHeight="1" spans="1:27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 s="35" customFormat="1" ht="15.75" customHeight="1" spans="1:27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 s="35" customFormat="1" ht="15.75" customHeight="1" spans="1:27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 s="35" customFormat="1" ht="15.75" customHeight="1" spans="1:27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 s="35" customFormat="1" ht="15.75" customHeight="1" spans="1:27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 s="35" customFormat="1" ht="15.75" customHeight="1" spans="1:27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 s="35" customFormat="1" ht="15.75" customHeight="1" spans="1:27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 s="35" customFormat="1" ht="15.75" customHeight="1" spans="1:27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 s="35" customFormat="1" ht="15.75" customHeight="1" spans="1:27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 s="35" customFormat="1" ht="15.75" customHeight="1" spans="1:27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 s="35" customFormat="1" ht="15.75" customHeight="1" spans="1:27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 s="35" customFormat="1" ht="15.75" customHeight="1" spans="1:27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 s="35" customFormat="1" ht="15.75" customHeight="1" spans="1:27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 s="35" customFormat="1" ht="15.75" customHeight="1" spans="1:27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 s="35" customFormat="1" ht="15.75" customHeight="1" spans="1:27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 s="35" customFormat="1" ht="15.75" customHeight="1" spans="1:27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 s="35" customFormat="1" ht="15.75" customHeight="1" spans="1:27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 s="35" customFormat="1" ht="15.75" customHeight="1" spans="1:27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 s="35" customFormat="1" ht="15.75" customHeight="1" spans="1:27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 s="35" customFormat="1" ht="15.75" customHeight="1" spans="1:27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 s="35" customFormat="1" ht="15.75" customHeight="1" spans="1:27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 s="35" customFormat="1" ht="15.75" customHeight="1" spans="1:27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 s="35" customFormat="1" ht="15.75" customHeight="1" spans="1:27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 s="35" customFormat="1" ht="15.75" customHeight="1" spans="1:27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 s="35" customFormat="1" ht="15.75" customHeight="1" spans="1:27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 s="35" customFormat="1" ht="15.75" customHeight="1" spans="1:27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 s="35" customFormat="1" ht="15.75" customHeight="1" spans="1:27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 s="35" customFormat="1" ht="15.75" customHeight="1" spans="1:27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 s="35" customFormat="1" ht="15.75" customHeight="1" spans="1:27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 s="35" customFormat="1" ht="15.75" customHeight="1" spans="1:27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 s="35" customFormat="1" ht="15.75" customHeight="1" spans="1:27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 s="35" customFormat="1" ht="15.75" customHeight="1" spans="1:27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 s="35" customFormat="1" ht="15.75" customHeight="1" spans="1:27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 s="35" customFormat="1" ht="15.75" customHeight="1" spans="1:27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 s="35" customFormat="1" ht="15.75" customHeight="1" spans="1:27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 s="35" customFormat="1" ht="15.75" customHeight="1" spans="1:27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 s="35" customFormat="1" ht="15.75" customHeight="1" spans="1:27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 s="35" customFormat="1" ht="15.75" customHeight="1" spans="1:27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 s="35" customFormat="1" ht="15.75" customHeight="1" spans="1:27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 s="35" customFormat="1" ht="15.75" customHeight="1" spans="1:27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 s="35" customFormat="1" ht="15.75" customHeight="1" spans="1:27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 s="35" customFormat="1" ht="15.75" customHeight="1" spans="1:27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 s="35" customFormat="1" ht="15.75" customHeight="1" spans="1:27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 s="35" customFormat="1" ht="15.75" customHeight="1" spans="1:27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 s="35" customFormat="1" ht="15.75" customHeight="1" spans="1:27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 s="35" customFormat="1" ht="15.75" customHeight="1" spans="1:27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 s="35" customFormat="1" ht="15.75" customHeight="1" spans="1:27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 s="35" customFormat="1" ht="15.75" customHeight="1" spans="1:27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 s="35" customFormat="1" ht="15.75" customHeight="1" spans="1:27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 s="35" customFormat="1" ht="15.75" customHeight="1" spans="1:27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 s="35" customFormat="1" ht="15.75" customHeight="1" spans="1:27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 s="35" customFormat="1" ht="15.75" customHeight="1" spans="1:27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 s="35" customFormat="1" ht="15.75" customHeight="1" spans="1:27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 s="35" customFormat="1" ht="15.75" customHeight="1" spans="1:27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 s="35" customFormat="1" ht="15.75" customHeight="1" spans="1:27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 s="35" customFormat="1" ht="15.75" customHeight="1" spans="1:27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 s="35" customFormat="1" ht="15.75" customHeight="1" spans="1:27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 s="35" customFormat="1" ht="15.75" customHeight="1" spans="1:27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 s="35" customFormat="1" ht="15.75" customHeight="1" spans="1:27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 s="35" customFormat="1" ht="15.75" customHeight="1" spans="1:27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 s="35" customFormat="1" ht="15.75" customHeight="1" spans="1:27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 s="35" customFormat="1" ht="15.75" customHeight="1" spans="1:27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 s="35" customFormat="1" ht="15.75" customHeight="1" spans="1:27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 s="35" customFormat="1" ht="15.75" customHeight="1" spans="1:27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 s="35" customFormat="1" ht="15.75" customHeight="1" spans="1:27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 s="35" customFormat="1" ht="15.75" customHeight="1" spans="1:27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 s="35" customFormat="1" ht="15.75" customHeight="1" spans="1:27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 s="35" customFormat="1" ht="15.75" customHeight="1" spans="1:27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 s="35" customFormat="1" ht="15.75" customHeight="1" spans="1:27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 s="35" customFormat="1" ht="15.75" customHeight="1" spans="1:27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 s="35" customFormat="1" ht="15.75" customHeight="1" spans="1:27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 s="35" customFormat="1" ht="15.75" customHeight="1" spans="1:27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 s="35" customFormat="1" ht="15.75" customHeight="1" spans="1:27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 s="35" customFormat="1" ht="15.75" customHeight="1" spans="1:27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 s="35" customFormat="1" ht="15.75" customHeight="1" spans="1:27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 s="35" customFormat="1" ht="15.75" customHeight="1" spans="1:27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 s="35" customFormat="1" ht="15.75" customHeight="1" spans="1:27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 s="35" customFormat="1" ht="15.75" customHeight="1" spans="1:27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 s="35" customFormat="1" ht="15.75" customHeight="1" spans="1:27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 s="35" customFormat="1" ht="15.75" customHeight="1" spans="1:27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 s="35" customFormat="1" ht="15.75" customHeight="1" spans="1:27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 s="35" customFormat="1" ht="15.75" customHeight="1" spans="1:27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 s="35" customFormat="1" ht="15.75" customHeight="1" spans="1:27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 s="35" customFormat="1" ht="15.75" customHeight="1" spans="1:27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 s="35" customFormat="1" ht="15.75" customHeight="1" spans="1:27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 s="35" customFormat="1" ht="15.75" customHeight="1" spans="1:27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 s="35" customFormat="1" ht="15.75" customHeight="1" spans="1:27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 s="35" customFormat="1" ht="15.75" customHeight="1" spans="1:27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 s="35" customFormat="1" ht="15.75" customHeight="1" spans="1:27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 s="35" customFormat="1" ht="15.75" customHeight="1" spans="1:27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 s="35" customFormat="1" ht="15.75" customHeight="1" spans="1:27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 s="35" customFormat="1" ht="15.75" customHeight="1" spans="1:27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 s="35" customFormat="1" ht="15.75" customHeight="1" spans="1:27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 s="35" customFormat="1" ht="15.75" customHeight="1" spans="1:27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 s="35" customFormat="1" ht="15.75" customHeight="1" spans="1:27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 s="35" customFormat="1" ht="15.75" customHeight="1" spans="1:27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 s="35" customFormat="1" ht="15.75" customHeight="1" spans="1:27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 s="35" customFormat="1" ht="15.75" customHeight="1" spans="1:27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 s="35" customFormat="1" ht="15.75" customHeight="1" spans="1:27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 s="35" customFormat="1" ht="15.75" customHeight="1" spans="1:27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 s="35" customFormat="1" ht="15.75" customHeight="1" spans="1:27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 s="35" customFormat="1" ht="15.75" customHeight="1" spans="1:27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 s="35" customFormat="1" ht="15.75" customHeight="1" spans="1:27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 s="35" customFormat="1" ht="15.75" customHeight="1" spans="1:27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 s="35" customFormat="1" ht="15.75" customHeight="1" spans="1:27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 s="35" customFormat="1" ht="15.75" customHeight="1" spans="1:27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 s="35" customFormat="1" ht="15.75" customHeight="1" spans="1:27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 s="35" customFormat="1" ht="15.75" customHeight="1" spans="1:27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 s="35" customFormat="1" ht="15.75" customHeight="1" spans="1:27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 s="35" customFormat="1" ht="15.75" customHeight="1" spans="1:27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 s="35" customFormat="1" ht="15.75" customHeight="1" spans="1:27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 s="35" customFormat="1" ht="15.75" customHeight="1" spans="1:27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 s="35" customFormat="1" ht="15.75" customHeight="1" spans="1:27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 s="35" customFormat="1" ht="15.75" customHeight="1" spans="1:27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 s="35" customFormat="1" ht="15.75" customHeight="1" spans="1:27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 s="35" customFormat="1" ht="15.75" customHeight="1" spans="1:27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 s="35" customFormat="1" ht="15.75" customHeight="1" spans="1:27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 s="35" customFormat="1" ht="15.75" customHeight="1" spans="1:27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 s="35" customFormat="1" ht="15.75" customHeight="1" spans="1:27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 s="35" customFormat="1" ht="15.75" customHeight="1" spans="1:27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 s="35" customFormat="1" ht="15.75" customHeight="1" spans="1:27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 s="35" customFormat="1" ht="15.75" customHeight="1" spans="1:27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 s="35" customFormat="1" ht="15.75" customHeight="1" spans="1:27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 s="35" customFormat="1" ht="15.75" customHeight="1" spans="1:27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 s="35" customFormat="1" ht="15.75" customHeight="1" spans="1:27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 s="35" customFormat="1" ht="15.75" customHeight="1" spans="1:27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 s="35" customFormat="1" ht="15.75" customHeight="1" spans="1:27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 s="35" customFormat="1" ht="15.75" customHeight="1" spans="1:27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 s="35" customFormat="1" ht="15.75" customHeight="1" spans="1:27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 s="35" customFormat="1" ht="15.75" customHeight="1" spans="1:27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 s="35" customFormat="1" ht="15.75" customHeight="1" spans="1:27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 s="35" customFormat="1" ht="15.75" customHeight="1" spans="1:27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 s="35" customFormat="1" ht="15.75" customHeight="1" spans="1:27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 s="35" customFormat="1" ht="15.75" customHeight="1" spans="1:27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 s="35" customFormat="1" ht="15.75" customHeight="1" spans="1:27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 s="35" customFormat="1" ht="15.75" customHeight="1" spans="1:27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 s="35" customFormat="1" ht="15.75" customHeight="1" spans="1:27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 s="35" customFormat="1" ht="15.75" customHeight="1" spans="1:27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 s="35" customFormat="1" ht="15.75" customHeight="1" spans="1:27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 s="35" customFormat="1" ht="15.75" customHeight="1" spans="1:27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 s="35" customFormat="1" ht="15.75" customHeight="1" spans="1:27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 s="35" customFormat="1" ht="15.75" customHeight="1" spans="1:27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 s="35" customFormat="1" ht="15.75" customHeight="1" spans="1:27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 s="35" customFormat="1" ht="15.75" customHeight="1" spans="1:27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 s="35" customFormat="1" ht="15.75" customHeight="1" spans="1:27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 s="35" customFormat="1" ht="15.75" customHeight="1" spans="1:27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 s="35" customFormat="1" ht="15.75" customHeight="1" spans="1:27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 s="35" customFormat="1" ht="15.75" customHeight="1" spans="1:27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 s="35" customFormat="1" ht="15.75" customHeight="1" spans="1:27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 s="35" customFormat="1" ht="15.75" customHeight="1" spans="1:27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 s="35" customFormat="1" ht="15.75" customHeight="1" spans="1:27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 s="35" customFormat="1" ht="15.75" customHeight="1" spans="1:27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 s="35" customFormat="1" ht="15.75" customHeight="1" spans="1:27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 s="35" customFormat="1" ht="15.75" customHeight="1" spans="1:27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 s="35" customFormat="1" ht="15.75" customHeight="1" spans="1:27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 s="35" customFormat="1" ht="15.75" customHeight="1" spans="1:27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 s="35" customFormat="1" ht="15.75" customHeight="1" spans="1:27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 s="35" customFormat="1" ht="15.75" customHeight="1" spans="1:27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 s="35" customFormat="1" ht="15.75" customHeight="1" spans="1:27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 s="35" customFormat="1" ht="15.75" customHeight="1" spans="1:27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 s="35" customFormat="1" ht="15.75" customHeight="1" spans="1:27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 s="35" customFormat="1" ht="15.75" customHeight="1" spans="1:27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 s="35" customFormat="1" ht="15.75" customHeight="1" spans="1:27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 s="35" customFormat="1" ht="15.75" customHeight="1" spans="1:27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 s="35" customFormat="1" ht="15.75" customHeight="1" spans="1:27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 s="35" customFormat="1" ht="15.75" customHeight="1" spans="1:27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 s="35" customFormat="1" ht="15.75" customHeight="1" spans="1:27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 s="35" customFormat="1" ht="15.75" customHeight="1" spans="1:27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 s="35" customFormat="1" ht="15.75" customHeight="1" spans="1:27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 s="35" customFormat="1" ht="15.75" customHeight="1" spans="1:27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 s="35" customFormat="1" ht="15.75" customHeight="1" spans="1:27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 s="35" customFormat="1" ht="15.75" customHeight="1" spans="1:27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 s="35" customFormat="1" ht="15.75" customHeight="1" spans="1:27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 s="35" customFormat="1" ht="15.75" customHeight="1" spans="1:27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 s="35" customFormat="1" ht="15.75" customHeight="1" spans="1:27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 s="35" customFormat="1" ht="15.75" customHeight="1" spans="1:27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 s="35" customFormat="1" ht="15.75" customHeight="1" spans="1:27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 s="35" customFormat="1" ht="15.75" customHeight="1" spans="1:27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 s="35" customFormat="1" ht="15.75" customHeight="1" spans="1:27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 s="35" customFormat="1" ht="15.75" customHeight="1" spans="1:27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 s="35" customFormat="1" ht="15.75" customHeight="1" spans="1:27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 s="35" customFormat="1" ht="15.75" customHeight="1" spans="1:27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 s="35" customFormat="1" ht="15.75" customHeight="1" spans="1:27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 s="35" customFormat="1" ht="15.75" customHeight="1" spans="1:27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 s="35" customFormat="1" ht="15.75" customHeight="1" spans="1:27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 s="35" customFormat="1" ht="15.75" customHeight="1" spans="1:27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 s="35" customFormat="1" ht="15.75" customHeight="1" spans="1:27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 s="35" customFormat="1" ht="15.75" customHeight="1" spans="1:27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 s="35" customFormat="1" ht="15.75" customHeight="1" spans="1:27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 s="35" customFormat="1" ht="15.75" customHeight="1" spans="1:27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 s="35" customFormat="1" ht="15.75" customHeight="1" spans="1:27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 s="35" customFormat="1" ht="15.75" customHeight="1" spans="1:27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 s="35" customFormat="1" ht="15.75" customHeight="1" spans="1:27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 s="35" customFormat="1" ht="15.75" customHeight="1" spans="1:27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 s="35" customFormat="1" ht="15.75" customHeight="1" spans="1:27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 s="35" customFormat="1" ht="15.75" customHeight="1" spans="1:27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 s="35" customFormat="1" ht="15.75" customHeight="1" spans="1:27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 s="35" customFormat="1" ht="15.75" customHeight="1" spans="1:27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 s="35" customFormat="1" ht="15.75" customHeight="1" spans="1:27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 s="35" customFormat="1" ht="15.75" customHeight="1" spans="1:27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 s="35" customFormat="1" ht="15.75" customHeight="1" spans="1:27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 s="35" customFormat="1" ht="15.75" customHeight="1" spans="1:27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 s="35" customFormat="1" ht="15.75" customHeight="1" spans="1:27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 s="35" customFormat="1" ht="15.75" customHeight="1" spans="1:27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 s="35" customFormat="1" ht="15.75" customHeight="1" spans="1:27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 s="35" customFormat="1" ht="15.75" customHeight="1" spans="1:27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 s="35" customFormat="1" ht="15.75" customHeight="1" spans="1:27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 s="35" customFormat="1" ht="15.75" customHeight="1" spans="1:27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 s="35" customFormat="1" ht="15.75" customHeight="1" spans="1:27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 s="35" customFormat="1" ht="15.75" customHeight="1" spans="1:27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 s="35" customFormat="1" ht="15.75" customHeight="1" spans="1:27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 s="35" customFormat="1" ht="15.75" customHeight="1" spans="1:27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 s="35" customFormat="1" ht="15.75" customHeight="1" spans="1:27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 s="35" customFormat="1" ht="15.75" customHeight="1" spans="1:27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 s="35" customFormat="1" ht="15.75" customHeight="1" spans="1:27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 s="35" customFormat="1" ht="15.75" customHeight="1" spans="1:27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 s="35" customFormat="1" ht="15.75" customHeight="1" spans="1:27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 s="35" customFormat="1" ht="15.75" customHeight="1" spans="1:27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 s="35" customFormat="1" ht="15.75" customHeight="1" spans="1:27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 s="35" customFormat="1" ht="15.75" customHeight="1" spans="1:27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 s="35" customFormat="1" ht="15.75" customHeight="1" spans="1:27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 s="35" customFormat="1" ht="15.75" customHeight="1" spans="1:27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 s="35" customFormat="1" ht="15.75" customHeight="1" spans="1:27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 s="35" customFormat="1" ht="15.75" customHeight="1" spans="1:27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 s="35" customFormat="1" ht="15.75" customHeight="1" spans="1:27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 s="35" customFormat="1" ht="15.75" customHeight="1" spans="1:27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 s="35" customFormat="1" ht="15.75" customHeight="1" spans="1:27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 s="35" customFormat="1" ht="15.75" customHeight="1" spans="1:27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 s="35" customFormat="1" ht="15.75" customHeight="1" spans="1:27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 s="35" customFormat="1" ht="15.75" customHeight="1" spans="1:27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 s="35" customFormat="1" ht="15.75" customHeight="1" spans="1:27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 s="35" customFormat="1" ht="15.75" customHeight="1" spans="1:27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 s="35" customFormat="1" ht="15.75" customHeight="1" spans="1:27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 s="35" customFormat="1" ht="15.75" customHeight="1" spans="1:27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 s="35" customFormat="1" ht="15.75" customHeight="1" spans="1:27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 s="35" customFormat="1" ht="15.75" customHeight="1" spans="1:27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 s="35" customFormat="1" ht="15.75" customHeight="1" spans="1:27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 s="35" customFormat="1" ht="15.75" customHeight="1" spans="1:27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 s="35" customFormat="1" ht="15.75" customHeight="1" spans="1:27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 s="35" customFormat="1" ht="15.75" customHeight="1" spans="1:27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 s="35" customFormat="1" ht="15.75" customHeight="1" spans="1:27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 s="35" customFormat="1" ht="15.75" customHeight="1" spans="1:27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 s="35" customFormat="1" ht="15.75" customHeight="1" spans="1:27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 s="35" customFormat="1" ht="15.75" customHeight="1" spans="1:27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 s="35" customFormat="1" ht="15.75" customHeight="1" spans="1:27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 s="35" customFormat="1" ht="15.75" customHeight="1" spans="1:27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 s="35" customFormat="1" ht="15.75" customHeight="1" spans="1:27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 s="35" customFormat="1" ht="15.75" customHeight="1" spans="1:27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 s="35" customFormat="1" ht="15.75" customHeight="1" spans="1:27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 s="35" customFormat="1" ht="15.75" customHeight="1" spans="1:27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 s="35" customFormat="1" ht="15.75" customHeight="1" spans="1:27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 s="35" customFormat="1" ht="15.75" customHeight="1" spans="1:27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 s="35" customFormat="1" ht="15.75" customHeight="1" spans="1:27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 s="35" customFormat="1" ht="15.75" customHeight="1" spans="1:27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 s="35" customFormat="1" ht="15.75" customHeight="1" spans="1:27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 s="35" customFormat="1" ht="15.75" customHeight="1" spans="1:27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 s="35" customFormat="1" ht="15.75" customHeight="1" spans="1:27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 s="35" customFormat="1" ht="15.75" customHeight="1" spans="1:27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 s="35" customFormat="1" ht="15.75" customHeight="1" spans="1:27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 s="35" customFormat="1" ht="15.75" customHeight="1" spans="1:27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 s="35" customFormat="1" ht="15.75" customHeight="1" spans="1:27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 s="35" customFormat="1" ht="15.75" customHeight="1" spans="1:27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 s="35" customFormat="1" ht="15.75" customHeight="1" spans="1:27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 s="35" customFormat="1" ht="15.75" customHeight="1" spans="1:27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="35" customFormat="1" ht="15.75" customHeight="1" spans="1:27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 s="35" customFormat="1" ht="15.75" customHeight="1" spans="1:27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 s="35" customFormat="1" ht="15.75" customHeight="1" spans="1:27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 s="35" customFormat="1" ht="15.75" customHeight="1" spans="1:27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 s="35" customFormat="1" ht="15.75" customHeight="1" spans="1:27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 s="35" customFormat="1" ht="15.75" customHeight="1" spans="1:27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 s="35" customFormat="1" ht="15.75" customHeight="1" spans="1:27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 s="35" customFormat="1" ht="15.75" customHeight="1" spans="1:27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 s="35" customFormat="1" ht="15.75" customHeight="1" spans="1:27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 s="35" customFormat="1" ht="15.75" customHeight="1" spans="1:27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 s="35" customFormat="1" ht="15.75" customHeight="1" spans="1:27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 s="35" customFormat="1" ht="15.75" customHeight="1" spans="1:27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 s="35" customFormat="1" ht="15.75" customHeight="1" spans="1:27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 s="35" customFormat="1" ht="15.75" customHeight="1" spans="1:27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 s="35" customFormat="1" ht="15.75" customHeight="1" spans="1:27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 s="35" customFormat="1" ht="15.75" customHeight="1" spans="1:27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 s="35" customFormat="1" ht="15.75" customHeight="1" spans="1:27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 s="35" customFormat="1" ht="15.75" customHeight="1" spans="1:27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 s="35" customFormat="1" ht="15.75" customHeight="1" spans="1:27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 s="35" customFormat="1" ht="15.75" customHeight="1" spans="1:27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 s="35" customFormat="1" ht="15.75" customHeight="1" spans="1:27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 s="35" customFormat="1" ht="15.75" customHeight="1" spans="1:27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 s="35" customFormat="1" ht="15.75" customHeight="1" spans="1:27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 s="35" customFormat="1" ht="15.75" customHeight="1" spans="1:27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 s="35" customFormat="1" ht="15.75" customHeight="1" spans="1:27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 s="35" customFormat="1" ht="15.75" customHeight="1" spans="1:27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 s="35" customFormat="1" ht="15.75" customHeight="1" spans="1:27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 s="35" customFormat="1" ht="15.75" customHeight="1" spans="1:27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 s="35" customFormat="1" ht="15.75" customHeight="1" spans="1:27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 s="35" customFormat="1" ht="15.75" customHeight="1" spans="1:27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 s="35" customFormat="1" ht="15.75" customHeight="1" spans="1:27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 s="35" customFormat="1" ht="15.75" customHeight="1" spans="1:27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 s="35" customFormat="1" ht="15.75" customHeight="1" spans="1:27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 s="35" customFormat="1" ht="15.75" customHeight="1" spans="1:27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 s="35" customFormat="1" ht="15.75" customHeight="1" spans="1:27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 s="35" customFormat="1" ht="15.75" customHeight="1" spans="1:27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 s="35" customFormat="1" ht="15.75" customHeight="1" spans="1:27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 s="35" customFormat="1" ht="15.75" customHeight="1" spans="1:27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 s="35" customFormat="1" ht="15.75" customHeight="1" spans="1:27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 s="35" customFormat="1" ht="15.75" customHeight="1" spans="1:27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 s="35" customFormat="1" ht="15.75" customHeight="1" spans="1:27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 s="35" customFormat="1" ht="15.75" customHeight="1" spans="1:27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 s="35" customFormat="1" ht="15.75" customHeight="1" spans="1:27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 s="35" customFormat="1" ht="15.75" customHeight="1" spans="1:27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 s="35" customFormat="1" ht="15.75" customHeight="1" spans="1:27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 s="35" customFormat="1" ht="15.75" customHeight="1" spans="1:27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 s="35" customFormat="1" ht="15.75" customHeight="1" spans="1:27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 s="35" customFormat="1" ht="15.75" customHeight="1" spans="1:27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 s="35" customFormat="1" ht="15.75" customHeight="1" spans="1:27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 s="35" customFormat="1" ht="15.75" customHeight="1" spans="1:27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 s="35" customFormat="1" ht="15.75" customHeight="1" spans="1:27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 s="35" customFormat="1" ht="15.75" customHeight="1" spans="1:27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 s="35" customFormat="1" ht="15.75" customHeight="1" spans="1:27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 s="35" customFormat="1" ht="15.75" customHeight="1" spans="1:27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 s="35" customFormat="1" ht="15.75" customHeight="1" spans="1:27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 s="35" customFormat="1" ht="15.75" customHeight="1" spans="1:27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 s="35" customFormat="1" ht="15.75" customHeight="1" spans="1:27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 s="35" customFormat="1" ht="15.75" customHeight="1" spans="1:27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 s="35" customFormat="1" ht="15.75" customHeight="1" spans="1:27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 s="35" customFormat="1" ht="15.75" customHeight="1" spans="1:27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 s="35" customFormat="1" ht="15.75" customHeight="1" spans="1:27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 s="35" customFormat="1" ht="15.75" customHeight="1" spans="1:27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 s="35" customFormat="1" ht="15.75" customHeight="1" spans="1:27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 s="35" customFormat="1" ht="15.75" customHeight="1" spans="1:27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 s="35" customFormat="1" ht="15.75" customHeight="1" spans="1:27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 s="35" customFormat="1" ht="15.75" customHeight="1" spans="1:27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 s="35" customFormat="1" ht="15.75" customHeight="1" spans="1:27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 s="35" customFormat="1" ht="15.75" customHeight="1" spans="1:27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 s="35" customFormat="1" ht="15.75" customHeight="1" spans="1:27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 s="35" customFormat="1" ht="15.75" customHeight="1" spans="1:27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 s="35" customFormat="1" ht="15.75" customHeight="1" spans="1:27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 s="35" customFormat="1" ht="15.75" customHeight="1" spans="1:27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 s="35" customFormat="1" ht="15.75" customHeight="1" spans="1:27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 s="35" customFormat="1" ht="15.75" customHeight="1" spans="1:27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 s="35" customFormat="1" ht="15.75" customHeight="1" spans="1:27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 s="35" customFormat="1" ht="15.75" customHeight="1" spans="1:27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 s="35" customFormat="1" ht="15.75" customHeight="1" spans="1:27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 s="35" customFormat="1" ht="15.75" customHeight="1" spans="1:27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 s="35" customFormat="1" ht="15.75" customHeight="1" spans="1:27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 s="35" customFormat="1" ht="15.75" customHeight="1" spans="1:27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 s="35" customFormat="1" ht="15.75" customHeight="1" spans="1:27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 s="35" customFormat="1" ht="15.75" customHeight="1" spans="1:27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 s="35" customFormat="1" ht="15.75" customHeight="1" spans="1:27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 s="35" customFormat="1" ht="15.75" customHeight="1" spans="1:27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 s="35" customFormat="1" ht="15.75" customHeight="1" spans="1:27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 s="35" customFormat="1" ht="15.75" customHeight="1" spans="1:27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 s="35" customFormat="1" ht="15.75" customHeight="1" spans="1:27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 s="35" customFormat="1" ht="15.75" customHeight="1" spans="1:27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 s="35" customFormat="1" ht="15.75" customHeight="1" spans="1:27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 s="35" customFormat="1" ht="15.75" customHeight="1" spans="1:27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 s="35" customFormat="1" ht="15.75" customHeight="1" spans="1:27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 s="35" customFormat="1" ht="15.75" customHeight="1" spans="1:27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 s="35" customFormat="1" ht="15.75" customHeight="1" spans="1:27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 s="35" customFormat="1" ht="15.75" customHeight="1" spans="1:27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 s="35" customFormat="1" ht="15.75" customHeight="1" spans="1:27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 s="35" customFormat="1" ht="15.75" customHeight="1" spans="1:27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 s="35" customFormat="1" ht="15.75" customHeight="1" spans="1:27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 s="35" customFormat="1" ht="15.75" customHeight="1" spans="1:27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 s="35" customFormat="1" ht="15.75" customHeight="1" spans="1:27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 s="35" customFormat="1" ht="15.75" customHeight="1" spans="1:27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 s="35" customFormat="1" ht="15.75" customHeight="1" spans="1:27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 s="35" customFormat="1" ht="15.75" customHeight="1" spans="1:27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 s="35" customFormat="1" ht="15.75" customHeight="1" spans="1:27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 s="35" customFormat="1" ht="15.75" customHeight="1" spans="1:27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 s="35" customFormat="1" ht="15.75" customHeight="1" spans="1:27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 s="35" customFormat="1" ht="15.75" customHeight="1" spans="1:27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 s="35" customFormat="1" ht="15.75" customHeight="1" spans="1:27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 s="35" customFormat="1" ht="15.75" customHeight="1" spans="1:27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 s="35" customFormat="1" ht="15.75" customHeight="1" spans="1:27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 s="35" customFormat="1" ht="15.75" customHeight="1" spans="1:27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 s="35" customFormat="1" ht="15.75" customHeight="1" spans="1:27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 s="35" customFormat="1" ht="15.75" customHeight="1" spans="1:27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 s="35" customFormat="1" ht="15.75" customHeight="1" spans="1:27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 s="35" customFormat="1" ht="15.75" customHeight="1" spans="1:27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 s="35" customFormat="1" ht="15.75" customHeight="1" spans="1:27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 s="35" customFormat="1" ht="15.75" customHeight="1" spans="1:27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 s="35" customFormat="1" ht="15.75" customHeight="1" spans="1:27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 s="35" customFormat="1" ht="15.75" customHeight="1" spans="1:27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 s="35" customFormat="1" ht="15.75" customHeight="1" spans="1:27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 s="35" customFormat="1" ht="15.75" customHeight="1" spans="1:27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 s="35" customFormat="1" ht="15.75" customHeight="1" spans="1:27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 s="35" customFormat="1" ht="15.75" customHeight="1" spans="1:27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 s="35" customFormat="1" ht="15.75" customHeight="1" spans="1:27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 s="35" customFormat="1" ht="15.75" customHeight="1" spans="1:27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 s="35" customFormat="1" ht="15.75" customHeight="1" spans="1:27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 s="35" customFormat="1" ht="15.75" customHeight="1" spans="1:27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 s="35" customFormat="1" ht="15.75" customHeight="1" spans="1:27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 s="35" customFormat="1" ht="15.75" customHeight="1" spans="1:27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 s="35" customFormat="1" ht="15.75" customHeight="1" spans="1:27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 s="35" customFormat="1" ht="15.75" customHeight="1" spans="1:27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 s="35" customFormat="1" ht="15.75" customHeight="1" spans="1:27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 s="35" customFormat="1" ht="15.75" customHeight="1" spans="1:27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 s="35" customFormat="1" ht="15.75" customHeight="1" spans="1:27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 s="35" customFormat="1" ht="15.75" customHeight="1" spans="1:27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 s="35" customFormat="1" ht="15.75" customHeight="1" spans="1:27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 s="35" customFormat="1" ht="15.75" customHeight="1" spans="1:27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 s="35" customFormat="1" ht="15.75" customHeight="1" spans="1:27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 s="35" customFormat="1" ht="15.75" customHeight="1" spans="1:27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 s="35" customFormat="1" ht="15.75" customHeight="1" spans="1:27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 s="35" customFormat="1" ht="15.75" customHeight="1" spans="1:27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 s="35" customFormat="1" ht="15.75" customHeight="1" spans="1:27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 s="35" customFormat="1" ht="15.75" customHeight="1" spans="1:27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 s="35" customFormat="1" ht="15.75" customHeight="1" spans="1:27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 s="35" customFormat="1" ht="15.75" customHeight="1" spans="1:27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 s="35" customFormat="1" ht="15.75" customHeight="1" spans="1:27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 s="35" customFormat="1" ht="15.75" customHeight="1" spans="1:27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 s="35" customFormat="1" ht="15.75" customHeight="1" spans="1:27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 s="35" customFormat="1" ht="15.75" customHeight="1" spans="1:27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 s="35" customFormat="1" ht="15.75" customHeight="1" spans="1:27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 s="35" customFormat="1" ht="15.75" customHeight="1" spans="1:27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 s="35" customFormat="1" ht="15.75" customHeight="1" spans="1:27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 s="35" customFormat="1" ht="15.75" customHeight="1" spans="1:27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 s="35" customFormat="1" ht="15.75" customHeight="1" spans="1:27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 s="35" customFormat="1" ht="15.75" customHeight="1" spans="1:27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 s="35" customFormat="1" ht="15.75" customHeight="1" spans="1:27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 s="35" customFormat="1" ht="15.75" customHeight="1" spans="1:27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 s="35" customFormat="1" ht="15.75" customHeight="1" spans="1:27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 s="35" customFormat="1" ht="15.75" customHeight="1" spans="1:27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 s="35" customFormat="1" ht="15.75" customHeight="1" spans="1:27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 s="35" customFormat="1" ht="15.75" customHeight="1" spans="1:27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 s="35" customFormat="1" ht="15.75" customHeight="1" spans="1:27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 s="35" customFormat="1" ht="15.75" customHeight="1" spans="1:27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 s="35" customFormat="1" ht="15.75" customHeight="1" spans="1:27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 s="35" customFormat="1" ht="15.75" customHeight="1" spans="1:27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 s="35" customFormat="1" ht="15.75" customHeight="1" spans="1:27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 s="35" customFormat="1" ht="15.75" customHeight="1" spans="1:27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 s="35" customFormat="1" ht="15.75" customHeight="1" spans="1:27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 s="35" customFormat="1" ht="15.75" customHeight="1" spans="1:27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 s="35" customFormat="1" ht="15.75" customHeight="1" spans="1:27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W918" s="92"/>
      <c r="X918" s="92"/>
      <c r="Y918" s="92"/>
      <c r="Z918" s="92"/>
      <c r="AA918" s="92"/>
    </row>
  </sheetData>
  <mergeCells count="39">
    <mergeCell ref="A1:C1"/>
    <mergeCell ref="G1:N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L7:L8"/>
    <mergeCell ref="M7:M8"/>
    <mergeCell ref="N7:N8"/>
    <mergeCell ref="G2:I4"/>
    <mergeCell ref="J2:N4"/>
    <mergeCell ref="G5:I6"/>
    <mergeCell ref="J5:N6"/>
    <mergeCell ref="A7:E8"/>
  </mergeCells>
  <conditionalFormatting sqref="N26">
    <cfRule type="notContainsBlanks" dxfId="0" priority="8">
      <formula>LEN(TRIM(N26))&gt;0</formula>
    </cfRule>
  </conditionalFormatting>
  <conditionalFormatting sqref="K27:N27">
    <cfRule type="notContainsBlanks" dxfId="0" priority="4">
      <formula>LEN(TRIM(K27))&gt;0</formula>
    </cfRule>
  </conditionalFormatting>
  <conditionalFormatting sqref="O9:O17">
    <cfRule type="notContainsBlanks" dxfId="0" priority="3">
      <formula>LEN(TRIM(O9))&gt;0</formula>
    </cfRule>
  </conditionalFormatting>
  <conditionalFormatting sqref="K9:N10 O25:O27 W22:W27 S22:S27 W9:W17 S9:S17">
    <cfRule type="notContainsBlanks" dxfId="0" priority="2">
      <formula>LEN(TRIM(K9))&gt;0</formula>
    </cfRule>
  </conditionalFormatting>
  <conditionalFormatting sqref="K14:N17 O25:O27 G14:G21">
    <cfRule type="notContainsBlanks" dxfId="0" priority="6">
      <formula>LEN(TRIM(G14))&gt;0</formula>
    </cfRule>
  </conditionalFormatting>
  <conditionalFormatting sqref="K18:N21">
    <cfRule type="notContainsBlanks" dxfId="0" priority="5">
      <formula>LEN(TRIM(K18))&gt;0</formula>
    </cfRule>
  </conditionalFormatting>
  <conditionalFormatting sqref="O20 K26:M26 K25:N25 W20 S20">
    <cfRule type="notContainsBlanks" dxfId="0" priority="7">
      <formula>LEN(TRIM(K20))&gt;0</formula>
    </cfRule>
  </conditionalFormatting>
  <conditionalFormatting sqref="K22:O24">
    <cfRule type="notContainsBlanks" dxfId="0" priority="1">
      <formula>LEN(TRIM(K22))&gt;0</formula>
    </cfRule>
  </conditionalFormatting>
  <pageMargins left="0.7" right="0.7" top="0.75" bottom="0.75" header="0.3" footer="0.3"/>
  <pageSetup paperSize="9" scale="6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8"/>
  <sheetViews>
    <sheetView view="pageBreakPreview" zoomScale="70" zoomScaleNormal="100" topLeftCell="D1" workbookViewId="0">
      <selection activeCell="Q23" sqref="Q23"/>
    </sheetView>
  </sheetViews>
  <sheetFormatPr defaultColWidth="14.5044247787611" defaultRowHeight="15" customHeight="1"/>
  <cols>
    <col min="1" max="1" width="19.1681415929204" style="35" customWidth="1"/>
    <col min="2" max="2" width="18.8318584070796" style="35" customWidth="1"/>
    <col min="3" max="3" width="22.1681415929204" style="35" customWidth="1"/>
    <col min="4" max="4" width="12.1681415929204" style="35" customWidth="1"/>
    <col min="5" max="5" width="14.1681415929204" style="35" customWidth="1"/>
    <col min="6" max="6" width="44" style="35" customWidth="1"/>
    <col min="7" max="7" width="10.1681415929204" style="35" customWidth="1"/>
    <col min="8" max="8" width="10" style="35" hidden="1" customWidth="1"/>
    <col min="9" max="14" width="10" style="35" customWidth="1"/>
    <col min="15" max="15" width="6.50442477876106" style="35" customWidth="1"/>
    <col min="16" max="18" width="9.83185840707965" style="35" customWidth="1"/>
    <col min="19" max="19" width="7.83185840707965" style="35" customWidth="1"/>
    <col min="20" max="22" width="9.83185840707965" style="35" customWidth="1"/>
    <col min="23" max="23" width="7.50442477876106" style="35" customWidth="1"/>
    <col min="24" max="24" width="11.5044247787611" style="35" customWidth="1"/>
    <col min="25" max="25" width="32.8318584070796" style="35" customWidth="1"/>
    <col min="26" max="27" width="13.8318584070796" style="35" customWidth="1"/>
    <col min="28" max="16384" width="14.5044247787611" style="35"/>
  </cols>
  <sheetData>
    <row r="1" s="35" customFormat="1" ht="30" customHeight="1" spans="1:27">
      <c r="A1" s="36" t="s">
        <v>0</v>
      </c>
      <c r="B1" s="36"/>
      <c r="C1" s="36"/>
      <c r="D1" s="37" t="s">
        <v>1</v>
      </c>
      <c r="E1" s="37" t="str">
        <f>'[1]Style Summary Cover Page'!E1</f>
        <v>BG5268</v>
      </c>
      <c r="F1" s="37"/>
      <c r="G1" s="38"/>
      <c r="H1" s="38"/>
      <c r="I1" s="38"/>
      <c r="J1" s="38"/>
      <c r="K1" s="38"/>
      <c r="L1" s="38"/>
      <c r="M1" s="38"/>
      <c r="N1" s="38"/>
      <c r="O1" s="71"/>
      <c r="P1" s="71"/>
      <c r="Q1" s="71"/>
      <c r="R1" s="71"/>
      <c r="S1" s="71"/>
      <c r="T1" s="82"/>
      <c r="U1" s="83"/>
      <c r="V1" s="83"/>
      <c r="W1" s="83"/>
      <c r="X1" s="83"/>
      <c r="Y1" s="70"/>
      <c r="Z1" s="70"/>
      <c r="AA1" s="70"/>
    </row>
    <row r="2" s="35" customFormat="1" ht="15.75" customHeight="1" spans="1:27">
      <c r="A2" s="39" t="s">
        <v>2</v>
      </c>
      <c r="B2" s="40" t="str">
        <f>'[1]Style Summary Cover Page'!B2</f>
        <v>CATHERINE DRESS</v>
      </c>
      <c r="C2" s="41" t="s">
        <v>3</v>
      </c>
      <c r="D2" s="42" t="str">
        <f>'[1]Style Summary Cover Page'!D2</f>
        <v>SARAH PUNTER</v>
      </c>
      <c r="E2" s="42"/>
      <c r="F2" s="42"/>
      <c r="G2" s="43" t="s">
        <v>4</v>
      </c>
      <c r="H2" s="43"/>
      <c r="I2" s="43"/>
      <c r="J2" s="72" t="s">
        <v>5</v>
      </c>
      <c r="K2" s="72"/>
      <c r="L2" s="72"/>
      <c r="M2" s="72"/>
      <c r="N2" s="72"/>
      <c r="O2" s="73"/>
      <c r="P2" s="73"/>
      <c r="Q2" s="73"/>
      <c r="R2" s="73"/>
      <c r="S2" s="73"/>
      <c r="T2" s="84"/>
      <c r="U2" s="85"/>
      <c r="V2" s="85"/>
      <c r="W2" s="85"/>
      <c r="X2" s="85"/>
      <c r="Y2" s="70"/>
      <c r="Z2" s="70"/>
      <c r="AA2" s="70"/>
    </row>
    <row r="3" s="35" customFormat="1" ht="15.75" customHeight="1" spans="1:27">
      <c r="A3" s="39" t="s">
        <v>6</v>
      </c>
      <c r="B3" s="44">
        <f>'[1]Style Summary Cover Page'!B3</f>
        <v>45516</v>
      </c>
      <c r="C3" s="41" t="s">
        <v>7</v>
      </c>
      <c r="D3" s="42" t="str">
        <f>'[1]Style Summary Cover Page'!D3</f>
        <v>SOPHIA S</v>
      </c>
      <c r="E3" s="42"/>
      <c r="F3" s="42"/>
      <c r="G3" s="43"/>
      <c r="H3" s="43"/>
      <c r="I3" s="43"/>
      <c r="J3" s="72"/>
      <c r="K3" s="72"/>
      <c r="L3" s="72"/>
      <c r="M3" s="72"/>
      <c r="N3" s="72"/>
      <c r="O3" s="73"/>
      <c r="P3" s="73"/>
      <c r="Q3" s="73"/>
      <c r="R3" s="73"/>
      <c r="S3" s="73"/>
      <c r="T3" s="84"/>
      <c r="U3" s="85"/>
      <c r="V3" s="85"/>
      <c r="W3" s="85"/>
      <c r="X3" s="85"/>
      <c r="Y3" s="70"/>
      <c r="Z3" s="70"/>
      <c r="AA3" s="70"/>
    </row>
    <row r="4" s="35" customFormat="1" ht="15.75" customHeight="1" spans="1:27">
      <c r="A4" s="39" t="s">
        <v>8</v>
      </c>
      <c r="B4" s="40" t="str">
        <f>'[1]Style Summary Cover Page'!B4</f>
        <v>FALL 25</v>
      </c>
      <c r="C4" s="41" t="s">
        <v>9</v>
      </c>
      <c r="D4" s="42" t="str">
        <f>'[1]Style Summary Cover Page'!D4</f>
        <v>SEAN</v>
      </c>
      <c r="E4" s="42"/>
      <c r="F4" s="42"/>
      <c r="G4" s="43"/>
      <c r="H4" s="43"/>
      <c r="I4" s="43"/>
      <c r="J4" s="72"/>
      <c r="K4" s="72"/>
      <c r="L4" s="72"/>
      <c r="M4" s="72"/>
      <c r="N4" s="72"/>
      <c r="O4" s="73"/>
      <c r="P4" s="73"/>
      <c r="Q4" s="73"/>
      <c r="R4" s="73"/>
      <c r="S4" s="73"/>
      <c r="T4" s="84"/>
      <c r="U4" s="85"/>
      <c r="V4" s="85"/>
      <c r="W4" s="85"/>
      <c r="X4" s="85"/>
      <c r="Y4" s="70"/>
      <c r="Z4" s="70"/>
      <c r="AA4" s="70"/>
    </row>
    <row r="5" s="35" customFormat="1" ht="19" customHeight="1" spans="1:27">
      <c r="A5" s="39" t="s">
        <v>10</v>
      </c>
      <c r="B5" s="40" t="str">
        <f>'[1]Style Summary Cover Page'!B5</f>
        <v>XS-XXL</v>
      </c>
      <c r="C5" s="45" t="s">
        <v>11</v>
      </c>
      <c r="D5" s="42" t="str">
        <f>'[1]Style Summary Cover Page'!D5</f>
        <v>ANY AVAILABLE</v>
      </c>
      <c r="E5" s="42"/>
      <c r="F5" s="42"/>
      <c r="G5" s="43" t="s">
        <v>12</v>
      </c>
      <c r="H5" s="43"/>
      <c r="I5" s="43"/>
      <c r="J5" s="72" t="s">
        <v>13</v>
      </c>
      <c r="K5" s="72"/>
      <c r="L5" s="72"/>
      <c r="M5" s="72"/>
      <c r="N5" s="72"/>
      <c r="O5" s="73"/>
      <c r="P5" s="73"/>
      <c r="Q5" s="73"/>
      <c r="R5" s="73"/>
      <c r="S5" s="73"/>
      <c r="T5" s="84"/>
      <c r="U5" s="85"/>
      <c r="V5" s="85"/>
      <c r="W5" s="85"/>
      <c r="X5" s="85"/>
      <c r="Y5" s="70"/>
      <c r="Z5" s="70"/>
      <c r="AA5" s="70"/>
    </row>
    <row r="6" s="35" customFormat="1" ht="21" customHeight="1" spans="1:27">
      <c r="A6" s="41" t="s">
        <v>14</v>
      </c>
      <c r="B6" s="40" t="str">
        <f>'[1]Style Summary Cover Page'!B6</f>
        <v>SMALL</v>
      </c>
      <c r="C6" s="45" t="s">
        <v>15</v>
      </c>
      <c r="D6" s="42" t="str">
        <f>'[1]Style Summary Cover Page'!D6</f>
        <v>VELVET</v>
      </c>
      <c r="E6" s="42"/>
      <c r="F6" s="42"/>
      <c r="G6" s="43"/>
      <c r="H6" s="43"/>
      <c r="I6" s="43"/>
      <c r="J6" s="72"/>
      <c r="K6" s="72"/>
      <c r="L6" s="72"/>
      <c r="M6" s="72"/>
      <c r="N6" s="72"/>
      <c r="O6" s="73"/>
      <c r="P6" s="73"/>
      <c r="Q6" s="73"/>
      <c r="R6" s="73"/>
      <c r="S6" s="73"/>
      <c r="T6" s="84"/>
      <c r="U6" s="85"/>
      <c r="V6" s="85"/>
      <c r="W6" s="85"/>
      <c r="X6" s="86"/>
      <c r="Y6" s="70"/>
      <c r="Z6" s="70"/>
      <c r="AA6" s="70"/>
    </row>
    <row r="7" s="35" customFormat="1" ht="15.75" customHeight="1" spans="1:27">
      <c r="A7" s="46" t="s">
        <v>16</v>
      </c>
      <c r="B7" s="46"/>
      <c r="C7" s="46"/>
      <c r="D7" s="46"/>
      <c r="E7" s="47"/>
      <c r="F7" s="47"/>
      <c r="G7" s="48" t="s">
        <v>17</v>
      </c>
      <c r="H7" s="48" t="s">
        <v>18</v>
      </c>
      <c r="I7" s="48" t="s">
        <v>19</v>
      </c>
      <c r="J7" s="74" t="s">
        <v>20</v>
      </c>
      <c r="K7" s="75" t="s">
        <v>21</v>
      </c>
      <c r="L7" s="48" t="s">
        <v>22</v>
      </c>
      <c r="M7" s="48" t="s">
        <v>23</v>
      </c>
      <c r="N7" s="76" t="s">
        <v>24</v>
      </c>
      <c r="O7" s="77"/>
      <c r="P7" s="77"/>
      <c r="Q7" s="87"/>
      <c r="R7" s="77"/>
      <c r="S7" s="77"/>
      <c r="T7" s="77"/>
      <c r="U7" s="88"/>
      <c r="V7" s="89"/>
      <c r="W7" s="89"/>
      <c r="X7" s="88"/>
      <c r="Y7" s="79"/>
      <c r="Z7" s="70"/>
      <c r="AA7" s="70"/>
    </row>
    <row r="8" s="35" customFormat="1" ht="13.5" spans="1:27">
      <c r="A8" s="46"/>
      <c r="B8" s="46"/>
      <c r="C8" s="46"/>
      <c r="D8" s="46"/>
      <c r="E8" s="47"/>
      <c r="F8" s="47"/>
      <c r="G8" s="49"/>
      <c r="H8" s="49"/>
      <c r="I8" s="49"/>
      <c r="J8" s="49"/>
      <c r="K8" s="49"/>
      <c r="L8" s="49"/>
      <c r="M8" s="49"/>
      <c r="N8" s="49"/>
      <c r="O8" s="78"/>
      <c r="P8" s="79"/>
      <c r="Q8" s="79"/>
      <c r="R8" s="79"/>
      <c r="S8" s="78"/>
      <c r="T8" s="79"/>
      <c r="U8" s="79"/>
      <c r="V8" s="79"/>
      <c r="W8" s="78"/>
      <c r="X8" s="79"/>
      <c r="Y8" s="79"/>
      <c r="Z8" s="70"/>
      <c r="AA8" s="70"/>
    </row>
    <row r="9" s="35" customFormat="1" ht="25" customHeight="1" spans="1:27">
      <c r="A9" s="50" t="str">
        <f>'[1]SPEC SHEET'!A10</f>
        <v>FRONT BODICE LENGTH - FROM HPB/STRAP JOIN TO WAIST SEAM</v>
      </c>
      <c r="B9" s="50"/>
      <c r="C9" s="50"/>
      <c r="D9" s="50"/>
      <c r="E9" s="50"/>
      <c r="F9" s="51" t="s">
        <v>25</v>
      </c>
      <c r="G9" s="52">
        <v>0.125</v>
      </c>
      <c r="H9" s="53">
        <f>SUM(I9-1/4)</f>
        <v>25.15</v>
      </c>
      <c r="I9" s="80">
        <f>'XS-XXL'!I9*2.54</f>
        <v>25.4</v>
      </c>
      <c r="J9" s="80">
        <f>'XS-XXL'!J9*2.54</f>
        <v>26.035</v>
      </c>
      <c r="K9" s="80">
        <f>'XS-XXL'!K9*2.54</f>
        <v>26.67</v>
      </c>
      <c r="L9" s="80">
        <f>'XS-XXL'!L9*2.54</f>
        <v>27.305</v>
      </c>
      <c r="M9" s="80">
        <f>'XS-XXL'!M9*2.54</f>
        <v>27.94</v>
      </c>
      <c r="N9" s="80">
        <f>'XS-XXL'!N9*2.54</f>
        <v>28.575</v>
      </c>
      <c r="O9" s="81"/>
      <c r="P9" s="81"/>
      <c r="Q9" s="81"/>
      <c r="R9" s="90"/>
      <c r="S9" s="81"/>
      <c r="T9" s="81"/>
      <c r="U9" s="81"/>
      <c r="V9" s="90"/>
      <c r="W9" s="81"/>
      <c r="X9" s="81"/>
      <c r="Y9" s="91"/>
      <c r="Z9" s="70"/>
      <c r="AA9" s="70"/>
    </row>
    <row r="10" s="35" customFormat="1" ht="25" customHeight="1" spans="1:27">
      <c r="A10" s="50" t="str">
        <f>'[1]SPEC SHEET'!A11</f>
        <v>SS BODICE LENGTH - FROM A/H TOP EDGE TO WAIST SEAM</v>
      </c>
      <c r="B10" s="50"/>
      <c r="C10" s="50"/>
      <c r="D10" s="50"/>
      <c r="E10" s="50"/>
      <c r="F10" s="51" t="s">
        <v>26</v>
      </c>
      <c r="G10" s="52">
        <v>0.125</v>
      </c>
      <c r="H10" s="53">
        <f>SUM(I10-1/8)</f>
        <v>15.4325</v>
      </c>
      <c r="I10" s="80">
        <f>'XS-XXL'!I10*2.54</f>
        <v>15.5575</v>
      </c>
      <c r="J10" s="80">
        <f>'XS-XXL'!J10*2.54</f>
        <v>15.875</v>
      </c>
      <c r="K10" s="80">
        <f>'XS-XXL'!K10*2.54</f>
        <v>16.1925</v>
      </c>
      <c r="L10" s="80">
        <f>'XS-XXL'!L10*2.54</f>
        <v>16.51</v>
      </c>
      <c r="M10" s="80">
        <f>'XS-XXL'!M10*2.54</f>
        <v>16.8275</v>
      </c>
      <c r="N10" s="80">
        <f>'XS-XXL'!N10*2.54</f>
        <v>17.145</v>
      </c>
      <c r="O10" s="81"/>
      <c r="P10" s="81"/>
      <c r="Q10" s="81"/>
      <c r="R10" s="90"/>
      <c r="S10" s="81"/>
      <c r="T10" s="81"/>
      <c r="U10" s="81"/>
      <c r="V10" s="90"/>
      <c r="W10" s="81"/>
      <c r="X10" s="81"/>
      <c r="Y10" s="91"/>
      <c r="Z10" s="70"/>
      <c r="AA10" s="70"/>
    </row>
    <row r="11" s="35" customFormat="1" ht="25" customHeight="1" spans="1:27">
      <c r="A11" s="50" t="str">
        <f>'[1]SPEC SHEET'!A12</f>
        <v>BACK BODICE LENGTH - FROM HPB/STRAP JOIN TO WAIST SEAM</v>
      </c>
      <c r="B11" s="50"/>
      <c r="C11" s="50"/>
      <c r="D11" s="50"/>
      <c r="E11" s="50"/>
      <c r="F11" s="51" t="s">
        <v>27</v>
      </c>
      <c r="G11" s="52">
        <v>0.125</v>
      </c>
      <c r="H11" s="53">
        <f>SUM(I11-1/8)</f>
        <v>20.195</v>
      </c>
      <c r="I11" s="80">
        <f>'XS-XXL'!I11*2.54</f>
        <v>20.32</v>
      </c>
      <c r="J11" s="80">
        <f>'XS-XXL'!J11*2.54</f>
        <v>20.955</v>
      </c>
      <c r="K11" s="80">
        <f>'XS-XXL'!K11*2.54</f>
        <v>21.59</v>
      </c>
      <c r="L11" s="80">
        <f>'XS-XXL'!L11*2.54</f>
        <v>22.225</v>
      </c>
      <c r="M11" s="80">
        <f>'XS-XXL'!M11*2.54</f>
        <v>22.86</v>
      </c>
      <c r="N11" s="80">
        <f>'XS-XXL'!N11*2.54</f>
        <v>23.495</v>
      </c>
      <c r="O11" s="81"/>
      <c r="P11" s="81"/>
      <c r="Q11" s="81"/>
      <c r="R11" s="90"/>
      <c r="S11" s="81"/>
      <c r="T11" s="81"/>
      <c r="U11" s="81"/>
      <c r="V11" s="90"/>
      <c r="W11" s="81"/>
      <c r="X11" s="81"/>
      <c r="Y11" s="91"/>
      <c r="Z11" s="70"/>
      <c r="AA11" s="70"/>
    </row>
    <row r="12" s="35" customFormat="1" ht="25" customHeight="1" spans="1:27">
      <c r="A12" s="50" t="str">
        <f>'[1]SPEC SHEET'!A13</f>
        <v>FRONT NECK DROP FROM HPB/STRAP JOIN TO CF EDGE</v>
      </c>
      <c r="B12" s="50"/>
      <c r="C12" s="50"/>
      <c r="D12" s="50"/>
      <c r="E12" s="50"/>
      <c r="F12" s="54" t="s">
        <v>28</v>
      </c>
      <c r="G12" s="55">
        <v>0.25</v>
      </c>
      <c r="H12" s="53"/>
      <c r="I12" s="80">
        <f>'XS-XXL'!I12*2.54</f>
        <v>7.3025</v>
      </c>
      <c r="J12" s="80">
        <f>'XS-XXL'!J12*2.54</f>
        <v>7.62</v>
      </c>
      <c r="K12" s="80">
        <f>'XS-XXL'!K12*2.54</f>
        <v>7.9375</v>
      </c>
      <c r="L12" s="80">
        <f>'XS-XXL'!L12*2.54</f>
        <v>8.255</v>
      </c>
      <c r="M12" s="80">
        <f>'XS-XXL'!M12*2.54</f>
        <v>8.5725</v>
      </c>
      <c r="N12" s="80">
        <f>'XS-XXL'!N12*2.54</f>
        <v>8.89</v>
      </c>
      <c r="O12" s="81"/>
      <c r="P12" s="81"/>
      <c r="Q12" s="81"/>
      <c r="R12" s="90"/>
      <c r="S12" s="81"/>
      <c r="T12" s="81"/>
      <c r="U12" s="81"/>
      <c r="V12" s="90"/>
      <c r="W12" s="81"/>
      <c r="X12" s="81"/>
      <c r="Y12" s="91"/>
      <c r="Z12" s="70"/>
      <c r="AA12" s="70"/>
    </row>
    <row r="13" s="35" customFormat="1" ht="25" customHeight="1" spans="1:27">
      <c r="A13" s="50" t="str">
        <f>'[1]SPEC SHEET'!A14</f>
        <v>BACK NECK DROP FROM HPB/STRAP JOIN TO CB EDGE</v>
      </c>
      <c r="B13" s="50"/>
      <c r="C13" s="50"/>
      <c r="D13" s="50"/>
      <c r="E13" s="50"/>
      <c r="F13" s="56" t="s">
        <v>29</v>
      </c>
      <c r="G13" s="55">
        <v>0.25</v>
      </c>
      <c r="H13" s="53"/>
      <c r="I13" s="80">
        <f>'XS-XXL'!I13*2.54</f>
        <v>7.3025</v>
      </c>
      <c r="J13" s="80">
        <f>'XS-XXL'!J13*2.54</f>
        <v>7.62</v>
      </c>
      <c r="K13" s="80">
        <f>'XS-XXL'!K13*2.54</f>
        <v>7.9375</v>
      </c>
      <c r="L13" s="80">
        <f>'XS-XXL'!L13*2.54</f>
        <v>8.255</v>
      </c>
      <c r="M13" s="80">
        <f>'XS-XXL'!M13*2.54</f>
        <v>8.5725</v>
      </c>
      <c r="N13" s="80">
        <f>'XS-XXL'!N13*2.54</f>
        <v>8.89</v>
      </c>
      <c r="O13" s="81"/>
      <c r="P13" s="81"/>
      <c r="Q13" s="81"/>
      <c r="R13" s="90"/>
      <c r="S13" s="81"/>
      <c r="T13" s="81"/>
      <c r="U13" s="81"/>
      <c r="V13" s="90"/>
      <c r="W13" s="81"/>
      <c r="X13" s="81"/>
      <c r="Y13" s="91"/>
      <c r="Z13" s="70"/>
      <c r="AA13" s="70"/>
    </row>
    <row r="14" s="35" customFormat="1" ht="25" customHeight="1" spans="1:27">
      <c r="A14" s="50" t="str">
        <f>'[1]SPEC SHEET'!A15</f>
        <v>BUST CIRCUMFERENCE AT APEX - FROM CB TO CF ALONG NATURAL CURVES</v>
      </c>
      <c r="B14" s="50"/>
      <c r="C14" s="50"/>
      <c r="D14" s="50"/>
      <c r="E14" s="50"/>
      <c r="F14" s="57" t="s">
        <v>30</v>
      </c>
      <c r="G14" s="58">
        <v>0.5</v>
      </c>
      <c r="H14" s="59">
        <f t="shared" ref="H14:H18" si="0">SUM(I14-1)</f>
        <v>75.2</v>
      </c>
      <c r="I14" s="80">
        <f>'XS-XXL'!I14*2.54</f>
        <v>76.2</v>
      </c>
      <c r="J14" s="80">
        <f>'XS-XXL'!J14*2.54</f>
        <v>81.28</v>
      </c>
      <c r="K14" s="80">
        <f>'XS-XXL'!K14*2.54</f>
        <v>86.36</v>
      </c>
      <c r="L14" s="80">
        <f>'XS-XXL'!L14*2.54</f>
        <v>92.71</v>
      </c>
      <c r="M14" s="80">
        <f>'XS-XXL'!M14*2.54</f>
        <v>97.79</v>
      </c>
      <c r="N14" s="80">
        <f>'XS-XXL'!N14*2.54</f>
        <v>102.87</v>
      </c>
      <c r="O14" s="81"/>
      <c r="P14" s="81"/>
      <c r="Q14" s="81"/>
      <c r="R14" s="90"/>
      <c r="S14" s="81"/>
      <c r="T14" s="81"/>
      <c r="U14" s="81"/>
      <c r="V14" s="90"/>
      <c r="W14" s="81"/>
      <c r="X14" s="81"/>
      <c r="Y14" s="91"/>
      <c r="Z14" s="70"/>
      <c r="AA14" s="70"/>
    </row>
    <row r="15" s="35" customFormat="1" ht="25" customHeight="1" spans="1:27">
      <c r="A15" s="50" t="str">
        <f>'[1]SPEC SHEET'!A16</f>
        <v>WAIST CIRCUMFERENCE  AT SEAM -  STRAIGHT ACROSS </v>
      </c>
      <c r="B15" s="50"/>
      <c r="C15" s="50"/>
      <c r="D15" s="50"/>
      <c r="E15" s="50"/>
      <c r="F15" s="57" t="s">
        <v>31</v>
      </c>
      <c r="G15" s="58">
        <v>0.5</v>
      </c>
      <c r="H15" s="59">
        <f t="shared" si="0"/>
        <v>61.23</v>
      </c>
      <c r="I15" s="80">
        <f>'XS-XXL'!I15*2.54</f>
        <v>62.23</v>
      </c>
      <c r="J15" s="80">
        <f>'XS-XXL'!J15*2.54</f>
        <v>67.31</v>
      </c>
      <c r="K15" s="80">
        <f>'XS-XXL'!K15*2.54</f>
        <v>72.39</v>
      </c>
      <c r="L15" s="80">
        <f>'XS-XXL'!L15*2.54</f>
        <v>78.74</v>
      </c>
      <c r="M15" s="80">
        <f>'XS-XXL'!M15*2.54</f>
        <v>83.82</v>
      </c>
      <c r="N15" s="80">
        <f>'XS-XXL'!N15*2.54</f>
        <v>88.9</v>
      </c>
      <c r="O15" s="81"/>
      <c r="P15" s="81"/>
      <c r="Q15" s="81"/>
      <c r="R15" s="90"/>
      <c r="S15" s="81"/>
      <c r="T15" s="81"/>
      <c r="U15" s="81"/>
      <c r="V15" s="90"/>
      <c r="W15" s="81"/>
      <c r="X15" s="81"/>
      <c r="Y15" s="91"/>
      <c r="Z15" s="70"/>
      <c r="AA15" s="70"/>
    </row>
    <row r="16" s="35" customFormat="1" ht="25" customHeight="1" spans="1:27">
      <c r="A16" s="50" t="str">
        <f>'[1]SPEC SHEET'!A17</f>
        <v>HIP CIRC. - 8 1/2" BELOW WAIST SEAM - STRAIGHT ACROSS (2PT MEASUREMENT)</v>
      </c>
      <c r="B16" s="50"/>
      <c r="C16" s="50"/>
      <c r="D16" s="50"/>
      <c r="E16" s="50"/>
      <c r="F16" s="60" t="s">
        <v>32</v>
      </c>
      <c r="G16" s="58">
        <v>0.5</v>
      </c>
      <c r="H16" s="59">
        <f t="shared" si="0"/>
        <v>81.55</v>
      </c>
      <c r="I16" s="80">
        <f>'XS-XXL'!I16*2.54</f>
        <v>82.55</v>
      </c>
      <c r="J16" s="80">
        <f>'XS-XXL'!J16*2.54</f>
        <v>87.63</v>
      </c>
      <c r="K16" s="80">
        <f>'XS-XXL'!K16*2.54</f>
        <v>92.71</v>
      </c>
      <c r="L16" s="80">
        <f>'XS-XXL'!L16*2.54</f>
        <v>99.06</v>
      </c>
      <c r="M16" s="80">
        <f>'XS-XXL'!M16*2.54</f>
        <v>104.14</v>
      </c>
      <c r="N16" s="80">
        <f>'XS-XXL'!N16*2.54</f>
        <v>109.22</v>
      </c>
      <c r="O16" s="81"/>
      <c r="P16" s="81"/>
      <c r="Q16" s="81"/>
      <c r="R16" s="90"/>
      <c r="S16" s="81"/>
      <c r="T16" s="81"/>
      <c r="U16" s="81"/>
      <c r="V16" s="90"/>
      <c r="W16" s="81"/>
      <c r="X16" s="81"/>
      <c r="Y16" s="91"/>
      <c r="Z16" s="70"/>
      <c r="AA16" s="70"/>
    </row>
    <row r="17" s="35" customFormat="1" ht="25" customHeight="1" spans="1:27">
      <c r="A17" s="50" t="str">
        <f>'[1]SPEC SHEET'!A18</f>
        <v>SKIRT SWEEP (STRAIGHT ACROSS ) SLIT EDGES ALIGNED, FOLD TO SLIT EDGE </v>
      </c>
      <c r="B17" s="50"/>
      <c r="C17" s="50"/>
      <c r="D17" s="50"/>
      <c r="E17" s="50"/>
      <c r="F17" s="60" t="s">
        <v>33</v>
      </c>
      <c r="G17" s="58">
        <v>0.5</v>
      </c>
      <c r="H17" s="59">
        <f t="shared" si="0"/>
        <v>141.24</v>
      </c>
      <c r="I17" s="80">
        <f>'XS-XXL'!I17*2.54</f>
        <v>142.24</v>
      </c>
      <c r="J17" s="80">
        <f>'XS-XXL'!J17*2.54</f>
        <v>147.32</v>
      </c>
      <c r="K17" s="80">
        <f>'XS-XXL'!K17*2.54</f>
        <v>152.4</v>
      </c>
      <c r="L17" s="80">
        <f>'XS-XXL'!L17*2.54</f>
        <v>158.75</v>
      </c>
      <c r="M17" s="80">
        <f>'XS-XXL'!M17*2.54</f>
        <v>163.83</v>
      </c>
      <c r="N17" s="80">
        <f>'XS-XXL'!N17*2.54</f>
        <v>168.91</v>
      </c>
      <c r="O17" s="81"/>
      <c r="P17" s="81"/>
      <c r="Q17" s="81"/>
      <c r="R17" s="90"/>
      <c r="S17" s="81"/>
      <c r="T17" s="81"/>
      <c r="U17" s="81"/>
      <c r="V17" s="90"/>
      <c r="W17" s="81"/>
      <c r="X17" s="81"/>
      <c r="Y17" s="91"/>
      <c r="Z17" s="70"/>
      <c r="AA17" s="70"/>
    </row>
    <row r="18" s="35" customFormat="1" ht="25" customHeight="1" spans="1:14">
      <c r="A18" s="50" t="str">
        <f>'[1]SPEC SHEET'!A19</f>
        <v>CF SKIRT LENGTH - FROM WAIST SEAM  TO HEM EDGE </v>
      </c>
      <c r="B18" s="50"/>
      <c r="C18" s="50"/>
      <c r="D18" s="50"/>
      <c r="E18" s="50"/>
      <c r="F18" s="57" t="s">
        <v>34</v>
      </c>
      <c r="G18" s="58">
        <v>0.5</v>
      </c>
      <c r="H18" s="59">
        <f t="shared" si="0"/>
        <v>111.395</v>
      </c>
      <c r="I18" s="80">
        <f>'XS-XXL'!I18*2.54</f>
        <v>112.395</v>
      </c>
      <c r="J18" s="80">
        <f>'XS-XXL'!J18*2.54</f>
        <v>113.03</v>
      </c>
      <c r="K18" s="80">
        <f>'XS-XXL'!K18*2.54</f>
        <v>113.665</v>
      </c>
      <c r="L18" s="80">
        <f>'XS-XXL'!L18*2.54</f>
        <v>114.3</v>
      </c>
      <c r="M18" s="80">
        <f>'XS-XXL'!M18*2.54</f>
        <v>114.3</v>
      </c>
      <c r="N18" s="80">
        <f>'XS-XXL'!N18*2.54</f>
        <v>114.3</v>
      </c>
    </row>
    <row r="19" s="35" customFormat="1" ht="25" customHeight="1" spans="1:14">
      <c r="A19" s="50" t="str">
        <f>'[1]SPEC SHEET'!A20</f>
        <v>SS  SKIRT LENGTH -  FROM WAIST SEAM  TO HEM EDGE </v>
      </c>
      <c r="B19" s="50"/>
      <c r="C19" s="50"/>
      <c r="D19" s="50"/>
      <c r="E19" s="50"/>
      <c r="F19" s="57" t="s">
        <v>35</v>
      </c>
      <c r="G19" s="58">
        <v>0.5</v>
      </c>
      <c r="H19" s="61">
        <f t="shared" ref="H19:H21" si="1">SUM(I19-0.25)</f>
        <v>112.145</v>
      </c>
      <c r="I19" s="80">
        <f>'XS-XXL'!I19*2.54</f>
        <v>112.395</v>
      </c>
      <c r="J19" s="80">
        <f>'XS-XXL'!J19*2.54</f>
        <v>113.03</v>
      </c>
      <c r="K19" s="80">
        <f>'XS-XXL'!K19*2.54</f>
        <v>113.665</v>
      </c>
      <c r="L19" s="80">
        <f>'XS-XXL'!L19*2.54</f>
        <v>114.3</v>
      </c>
      <c r="M19" s="80">
        <f>'XS-XXL'!M19*2.54</f>
        <v>114.3</v>
      </c>
      <c r="N19" s="80">
        <f>'XS-XXL'!N19*2.54</f>
        <v>114.3</v>
      </c>
    </row>
    <row r="20" s="35" customFormat="1" ht="25" customHeight="1" spans="1:27">
      <c r="A20" s="50" t="str">
        <f>'[1]SPEC SHEET'!A21</f>
        <v>CB SKIRT  LENGTH - FROM WAIST SEAM  TO HEM EDGE</v>
      </c>
      <c r="B20" s="50"/>
      <c r="C20" s="50"/>
      <c r="D20" s="50"/>
      <c r="E20" s="50"/>
      <c r="F20" s="57" t="s">
        <v>36</v>
      </c>
      <c r="G20" s="58">
        <v>0.5</v>
      </c>
      <c r="H20" s="61">
        <f t="shared" si="1"/>
        <v>116.59</v>
      </c>
      <c r="I20" s="80">
        <f>'XS-XXL'!I20*2.54</f>
        <v>116.84</v>
      </c>
      <c r="J20" s="80">
        <f>'XS-XXL'!J20*2.54</f>
        <v>117.475</v>
      </c>
      <c r="K20" s="80">
        <f>'XS-XXL'!K20*2.54</f>
        <v>118.11</v>
      </c>
      <c r="L20" s="80">
        <f>'XS-XXL'!L20*2.54</f>
        <v>118.745</v>
      </c>
      <c r="M20" s="80">
        <f>'XS-XXL'!M20*2.54</f>
        <v>118.745</v>
      </c>
      <c r="N20" s="80">
        <f>'XS-XXL'!N20*2.54</f>
        <v>118.745</v>
      </c>
      <c r="O20" s="81"/>
      <c r="P20" s="81"/>
      <c r="Q20" s="81"/>
      <c r="R20" s="90"/>
      <c r="S20" s="81"/>
      <c r="T20" s="81"/>
      <c r="U20" s="81"/>
      <c r="V20" s="90"/>
      <c r="W20" s="81"/>
      <c r="X20" s="81"/>
      <c r="Y20" s="91"/>
      <c r="Z20" s="70"/>
      <c r="AA20" s="70"/>
    </row>
    <row r="21" s="35" customFormat="1" ht="25" customHeight="1" spans="1:14">
      <c r="A21" s="50" t="str">
        <f>'[1]SPEC SHEET'!A22</f>
        <v>HEM HEIGHT</v>
      </c>
      <c r="B21" s="50"/>
      <c r="C21" s="50"/>
      <c r="D21" s="50"/>
      <c r="E21" s="50"/>
      <c r="F21" s="62" t="s">
        <v>37</v>
      </c>
      <c r="G21" s="58">
        <v>0.5</v>
      </c>
      <c r="H21" s="61">
        <f t="shared" si="1"/>
        <v>0.7025</v>
      </c>
      <c r="I21" s="80">
        <f>'XS-XXL'!I21*2.54</f>
        <v>0.9525</v>
      </c>
      <c r="J21" s="80">
        <f>'XS-XXL'!J21*2.54</f>
        <v>0.9525</v>
      </c>
      <c r="K21" s="80">
        <f>'XS-XXL'!K21*2.54</f>
        <v>0.9525</v>
      </c>
      <c r="L21" s="80">
        <f>'XS-XXL'!L21*2.54</f>
        <v>0.9525</v>
      </c>
      <c r="M21" s="80">
        <f>'XS-XXL'!M21*2.54</f>
        <v>0.9525</v>
      </c>
      <c r="N21" s="80">
        <f>'XS-XXL'!N21*2.54</f>
        <v>0.9525</v>
      </c>
    </row>
    <row r="22" s="35" customFormat="1" ht="25" customHeight="1" spans="1:27">
      <c r="A22" s="50" t="str">
        <f>'[1]SPEC SHEET'!A23</f>
        <v>SLIT HEIGHT</v>
      </c>
      <c r="B22" s="50"/>
      <c r="C22" s="50"/>
      <c r="D22" s="50"/>
      <c r="E22" s="50"/>
      <c r="F22" s="62" t="s">
        <v>38</v>
      </c>
      <c r="G22" s="55">
        <v>0</v>
      </c>
      <c r="H22" s="63"/>
      <c r="I22" s="80">
        <f>'XS-XXL'!I22*2.54</f>
        <v>78.74</v>
      </c>
      <c r="J22" s="80">
        <f>'XS-XXL'!J22*2.54</f>
        <v>78.74</v>
      </c>
      <c r="K22" s="80">
        <f>'XS-XXL'!K22*2.54</f>
        <v>78.74</v>
      </c>
      <c r="L22" s="80">
        <f>'XS-XXL'!L22*2.54</f>
        <v>78.74</v>
      </c>
      <c r="M22" s="80">
        <f>'XS-XXL'!M22*2.54</f>
        <v>78.74</v>
      </c>
      <c r="N22" s="80">
        <f>'XS-XXL'!N22*2.54</f>
        <v>78.74</v>
      </c>
      <c r="O22" s="81"/>
      <c r="P22" s="81"/>
      <c r="Q22" s="81"/>
      <c r="R22" s="90"/>
      <c r="S22" s="81"/>
      <c r="T22" s="81"/>
      <c r="U22" s="81"/>
      <c r="V22" s="90"/>
      <c r="W22" s="81"/>
      <c r="X22" s="81"/>
      <c r="Y22" s="91"/>
      <c r="Z22" s="70"/>
      <c r="AA22" s="70"/>
    </row>
    <row r="23" s="35" customFormat="1" ht="25" customHeight="1" spans="1:27">
      <c r="A23" s="50" t="str">
        <f>'[1]SPEC SHEET'!A24</f>
        <v>WL PANEL WIDTH FROM SS TO SEAM @ HIP</v>
      </c>
      <c r="B23" s="50"/>
      <c r="C23" s="50"/>
      <c r="D23" s="50"/>
      <c r="E23" s="50"/>
      <c r="F23" s="62" t="s">
        <v>39</v>
      </c>
      <c r="G23" s="52">
        <v>0.25</v>
      </c>
      <c r="H23" s="64">
        <f>SUM(I23-0.25)</f>
        <v>11.815</v>
      </c>
      <c r="I23" s="80">
        <f>'XS-XXL'!I23*2.54</f>
        <v>12.065</v>
      </c>
      <c r="J23" s="80">
        <f>'XS-XXL'!J23*2.54</f>
        <v>12.7</v>
      </c>
      <c r="K23" s="80">
        <f>'XS-XXL'!K23*2.54</f>
        <v>13.335</v>
      </c>
      <c r="L23" s="80">
        <f>'XS-XXL'!L23*2.54</f>
        <v>13.97</v>
      </c>
      <c r="M23" s="80">
        <f>'XS-XXL'!M23*2.54</f>
        <v>14.605</v>
      </c>
      <c r="N23" s="80">
        <f>'XS-XXL'!N23*2.54</f>
        <v>15.24</v>
      </c>
      <c r="O23" s="81"/>
      <c r="P23" s="81"/>
      <c r="Q23" s="81"/>
      <c r="R23" s="90"/>
      <c r="S23" s="81"/>
      <c r="T23" s="81"/>
      <c r="U23" s="81"/>
      <c r="V23" s="90"/>
      <c r="W23" s="81"/>
      <c r="X23" s="81"/>
      <c r="Y23" s="91"/>
      <c r="Z23" s="70"/>
      <c r="AA23" s="70"/>
    </row>
    <row r="24" s="35" customFormat="1" ht="25" customHeight="1" spans="1:27">
      <c r="A24" s="50" t="str">
        <f>'[1]SPEC SHEET'!A25</f>
        <v>SHOULDER STRAP LENGTH - INCL. 2" ADJUSTABLE (OVERLAP)</v>
      </c>
      <c r="B24" s="50"/>
      <c r="C24" s="50"/>
      <c r="D24" s="50"/>
      <c r="E24" s="50"/>
      <c r="F24" s="65" t="s">
        <v>40</v>
      </c>
      <c r="G24" s="55">
        <v>0.125</v>
      </c>
      <c r="H24" s="63"/>
      <c r="I24" s="80">
        <f>'XS-XXL'!I24*2.54</f>
        <v>26.9875</v>
      </c>
      <c r="J24" s="80">
        <f>'XS-XXL'!J24*2.54</f>
        <v>27.94</v>
      </c>
      <c r="K24" s="80">
        <f>'XS-XXL'!K24*2.54</f>
        <v>28.8925</v>
      </c>
      <c r="L24" s="80">
        <f>'XS-XXL'!L24*2.54</f>
        <v>29.845</v>
      </c>
      <c r="M24" s="80">
        <f>'XS-XXL'!M24*2.54</f>
        <v>30.7975</v>
      </c>
      <c r="N24" s="80">
        <f>'XS-XXL'!N24*2.54</f>
        <v>31.75</v>
      </c>
      <c r="O24" s="81"/>
      <c r="P24" s="81"/>
      <c r="Q24" s="81"/>
      <c r="R24" s="90"/>
      <c r="S24" s="81"/>
      <c r="T24" s="81"/>
      <c r="U24" s="81"/>
      <c r="V24" s="90"/>
      <c r="W24" s="81"/>
      <c r="X24" s="81"/>
      <c r="Y24" s="91"/>
      <c r="Z24" s="70"/>
      <c r="AA24" s="70"/>
    </row>
    <row r="25" s="35" customFormat="1" ht="25" customHeight="1" spans="1:27">
      <c r="A25" s="50" t="str">
        <f>'[1]SPEC SHEET'!A26</f>
        <v>LENGTH OF SHOULDER STRAP ADJUSTABLE  (OVERLAP)</v>
      </c>
      <c r="B25" s="50"/>
      <c r="C25" s="50"/>
      <c r="D25" s="50"/>
      <c r="E25" s="50"/>
      <c r="F25" s="66" t="s">
        <v>41</v>
      </c>
      <c r="G25" s="55">
        <v>0.125</v>
      </c>
      <c r="H25" s="59"/>
      <c r="I25" s="80">
        <f>'XS-XXL'!I25*2.54</f>
        <v>6.35</v>
      </c>
      <c r="J25" s="80">
        <f>'XS-XXL'!J25*2.54</f>
        <v>6.35</v>
      </c>
      <c r="K25" s="80">
        <f>'XS-XXL'!K25*2.54</f>
        <v>6.35</v>
      </c>
      <c r="L25" s="80">
        <f>'XS-XXL'!L25*2.54</f>
        <v>6.35</v>
      </c>
      <c r="M25" s="80">
        <f>'XS-XXL'!M25*2.54</f>
        <v>6.35</v>
      </c>
      <c r="N25" s="80">
        <f>'XS-XXL'!N25*2.54</f>
        <v>6.35</v>
      </c>
      <c r="O25" s="81"/>
      <c r="P25" s="81"/>
      <c r="Q25" s="81"/>
      <c r="R25" s="90"/>
      <c r="S25" s="81"/>
      <c r="T25" s="81"/>
      <c r="U25" s="81"/>
      <c r="V25" s="90"/>
      <c r="W25" s="81"/>
      <c r="X25" s="81"/>
      <c r="Y25" s="91"/>
      <c r="Z25" s="70"/>
      <c r="AA25" s="70"/>
    </row>
    <row r="26" s="35" customFormat="1" ht="25" customHeight="1" spans="1:27">
      <c r="A26" s="50" t="str">
        <f>'[1]SPEC SHEET'!A27</f>
        <v>SHOULDER STRAP WIDTH</v>
      </c>
      <c r="B26" s="50"/>
      <c r="C26" s="50"/>
      <c r="D26" s="50"/>
      <c r="E26" s="50"/>
      <c r="F26" s="66" t="s">
        <v>42</v>
      </c>
      <c r="G26" s="55">
        <v>0.25</v>
      </c>
      <c r="H26" s="59">
        <f>I26</f>
        <v>0.9525</v>
      </c>
      <c r="I26" s="80">
        <f>'XS-XXL'!I26*2.54</f>
        <v>0.9525</v>
      </c>
      <c r="J26" s="80">
        <f>'XS-XXL'!J26*2.54</f>
        <v>0.9525</v>
      </c>
      <c r="K26" s="80">
        <f>'XS-XXL'!K26*2.54</f>
        <v>0.9525</v>
      </c>
      <c r="L26" s="80">
        <f>'XS-XXL'!L26*2.54</f>
        <v>0.9525</v>
      </c>
      <c r="M26" s="80">
        <f>'XS-XXL'!M26*2.54</f>
        <v>0.9525</v>
      </c>
      <c r="N26" s="80">
        <f>'XS-XXL'!N26*2.54</f>
        <v>0.9525</v>
      </c>
      <c r="O26" s="81"/>
      <c r="P26" s="81"/>
      <c r="Q26" s="81"/>
      <c r="R26" s="90"/>
      <c r="S26" s="81"/>
      <c r="T26" s="81"/>
      <c r="U26" s="81"/>
      <c r="V26" s="90"/>
      <c r="W26" s="81"/>
      <c r="X26" s="81"/>
      <c r="Y26" s="91"/>
      <c r="Z26" s="70"/>
      <c r="AA26" s="70"/>
    </row>
    <row r="27" s="35" customFormat="1" ht="25" customHeight="1" spans="1:27">
      <c r="A27" s="50" t="str">
        <f>'[1]SPEC SHEET'!A28</f>
        <v>ZIPPER LENGTH - AT CB</v>
      </c>
      <c r="B27" s="50"/>
      <c r="C27" s="50"/>
      <c r="D27" s="50"/>
      <c r="E27" s="50"/>
      <c r="F27" s="67" t="s">
        <v>43</v>
      </c>
      <c r="G27" s="68">
        <v>0</v>
      </c>
      <c r="H27" s="69">
        <f>SUM(I27-0.125)</f>
        <v>30.355</v>
      </c>
      <c r="I27" s="80">
        <f>'XS-XXL'!I27*2.54</f>
        <v>30.48</v>
      </c>
      <c r="J27" s="80">
        <f>'XS-XXL'!J27*2.54</f>
        <v>30.48</v>
      </c>
      <c r="K27" s="80">
        <f>'XS-XXL'!K27*2.54</f>
        <v>30.48</v>
      </c>
      <c r="L27" s="80">
        <f>'XS-XXL'!L27*2.54</f>
        <v>31.115</v>
      </c>
      <c r="M27" s="80">
        <f>'XS-XXL'!M27*2.54</f>
        <v>31.115</v>
      </c>
      <c r="N27" s="80">
        <f>'XS-XXL'!N27*2.54</f>
        <v>31.115</v>
      </c>
      <c r="O27" s="81"/>
      <c r="P27" s="81"/>
      <c r="Q27" s="81"/>
      <c r="R27" s="90"/>
      <c r="S27" s="81"/>
      <c r="T27" s="81"/>
      <c r="U27" s="81"/>
      <c r="V27" s="90"/>
      <c r="W27" s="81"/>
      <c r="X27" s="81"/>
      <c r="Y27" s="91"/>
      <c r="Z27" s="70"/>
      <c r="AA27" s="70"/>
    </row>
    <row r="28" s="35" customFormat="1" ht="15.75" customHeight="1" spans="1:2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="35" customFormat="1" ht="15.75" customHeight="1" spans="1:2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="35" customFormat="1" ht="15.75" customHeight="1" spans="1:2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="35" customFormat="1" ht="15.75" customHeight="1" spans="1:2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="35" customFormat="1" ht="15.75" customHeight="1" spans="1:27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="35" customFormat="1" ht="15.75" customHeight="1" spans="1:27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="35" customFormat="1" ht="15.75" customHeight="1" spans="1:27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="35" customFormat="1" ht="15.75" customHeight="1" spans="1:27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="35" customFormat="1" ht="15.75" customHeight="1" spans="1:27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="35" customFormat="1" ht="15.75" customHeight="1" spans="1:27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="35" customFormat="1" ht="15.75" customHeight="1" spans="1:27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="35" customFormat="1" ht="15.75" customHeight="1" spans="1:27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="35" customFormat="1" ht="15.75" customHeight="1" spans="1:27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="35" customFormat="1" ht="15.75" customHeight="1" spans="1:27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="35" customFormat="1" ht="15.75" customHeight="1" spans="1:27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="35" customFormat="1" ht="15.75" customHeight="1" spans="1:27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="35" customFormat="1" ht="15.75" customHeight="1" spans="1:27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="35" customFormat="1" ht="15.75" customHeight="1" spans="1:27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="35" customFormat="1" ht="15.75" customHeight="1" spans="1:27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="35" customFormat="1" ht="15.75" customHeight="1" spans="1:27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="35" customFormat="1" ht="15.75" customHeight="1" spans="1:27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="35" customFormat="1" ht="15.75" customHeight="1" spans="1:27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="35" customFormat="1" ht="15.75" customHeight="1" spans="1:27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="35" customFormat="1" ht="15.75" customHeight="1" spans="1:27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="35" customFormat="1" ht="15.75" customHeight="1" spans="1:27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="35" customFormat="1" ht="15.75" customHeight="1" spans="1:27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="35" customFormat="1" ht="15.75" customHeight="1" spans="1:27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="35" customFormat="1" ht="15.75" customHeight="1" spans="1:27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="35" customFormat="1" ht="15.75" customHeight="1" spans="1:27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="35" customFormat="1" ht="15.75" customHeight="1" spans="1:27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="35" customFormat="1" ht="15.75" customHeight="1" spans="1:27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="35" customFormat="1" ht="15.75" customHeight="1" spans="1:27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="35" customFormat="1" ht="15.75" customHeight="1" spans="1:27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="35" customFormat="1" ht="15.75" customHeight="1" spans="1:27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="35" customFormat="1" ht="15.75" customHeight="1" spans="1:27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="35" customFormat="1" ht="15.75" customHeight="1" spans="1:27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="35" customFormat="1" ht="15.75" customHeight="1" spans="1:27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="35" customFormat="1" ht="15.75" customHeight="1" spans="1:27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="35" customFormat="1" ht="15.75" customHeight="1" spans="1:27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="35" customFormat="1" ht="15.75" customHeight="1" spans="1:27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="35" customFormat="1" ht="15.75" customHeight="1" spans="1:27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="35" customFormat="1" ht="15.75" customHeight="1" spans="1:27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="35" customFormat="1" ht="15.75" customHeight="1" spans="1:27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="35" customFormat="1" ht="15.75" customHeight="1" spans="1:27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="35" customFormat="1" ht="15.75" customHeight="1" spans="1:27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="35" customFormat="1" ht="15.75" customHeight="1" spans="1:27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="35" customFormat="1" ht="15.75" customHeight="1" spans="1:27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="35" customFormat="1" ht="15.75" customHeight="1" spans="1:27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="35" customFormat="1" ht="15.75" customHeight="1" spans="1:27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="35" customFormat="1" ht="15.75" customHeight="1" spans="1:2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="35" customFormat="1" ht="15.75" customHeight="1" spans="1:27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="35" customFormat="1" ht="15.75" customHeight="1" spans="1:2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="35" customFormat="1" ht="15.75" customHeight="1" spans="1:27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="35" customFormat="1" ht="15.75" customHeight="1" spans="1:27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="35" customFormat="1" ht="15.75" customHeight="1" spans="1:27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="35" customFormat="1" ht="15.75" customHeight="1" spans="1:27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="35" customFormat="1" ht="15.75" customHeight="1" spans="1:27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="35" customFormat="1" ht="15.75" customHeight="1" spans="1:27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="35" customFormat="1" ht="15.75" customHeight="1" spans="1:27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="35" customFormat="1" ht="15.75" customHeight="1" spans="1:2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="35" customFormat="1" ht="15.75" customHeight="1" spans="1:27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="35" customFormat="1" ht="15.75" customHeight="1" spans="1:27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="35" customFormat="1" ht="15.75" customHeight="1" spans="1:27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="35" customFormat="1" ht="15.75" customHeight="1" spans="1:27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="35" customFormat="1" ht="15.75" customHeight="1" spans="1:27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="35" customFormat="1" ht="15.75" customHeight="1" spans="1:27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="35" customFormat="1" ht="15.75" customHeight="1" spans="1:27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="35" customFormat="1" ht="15.75" customHeight="1" spans="1:27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="35" customFormat="1" ht="15.75" customHeight="1" spans="1:27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="35" customFormat="1" ht="15.75" customHeight="1" spans="1:27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="35" customFormat="1" ht="15.75" customHeight="1" spans="1:27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="35" customFormat="1" ht="15.75" customHeight="1" spans="1:27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="35" customFormat="1" ht="15.75" customHeight="1" spans="1:27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="35" customFormat="1" ht="15.75" customHeight="1" spans="1:27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="35" customFormat="1" ht="15.75" customHeight="1" spans="1:27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="35" customFormat="1" ht="15.75" customHeight="1" spans="1:27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="35" customFormat="1" ht="15.75" customHeight="1" spans="1:27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="35" customFormat="1" ht="15.75" customHeight="1" spans="1:27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="35" customFormat="1" ht="15.75" customHeight="1" spans="1:27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="35" customFormat="1" ht="15.75" customHeight="1" spans="1:27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="35" customFormat="1" ht="15.75" customHeight="1" spans="1:27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="35" customFormat="1" ht="15.75" customHeight="1" spans="1:27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="35" customFormat="1" ht="15.75" customHeight="1" spans="1:27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="35" customFormat="1" ht="15.75" customHeight="1" spans="1:27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="35" customFormat="1" ht="15.75" customHeight="1" spans="1:27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="35" customFormat="1" ht="15.75" customHeight="1" spans="1:27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="35" customFormat="1" ht="15.75" customHeight="1" spans="1:27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="35" customFormat="1" ht="15.75" customHeight="1" spans="1:27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="35" customFormat="1" ht="15.75" customHeight="1" spans="1:27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="35" customFormat="1" ht="15.75" customHeight="1" spans="1:27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="35" customFormat="1" ht="15.75" customHeight="1" spans="1:27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="35" customFormat="1" ht="15.75" customHeight="1" spans="1:27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="35" customFormat="1" ht="15.75" customHeight="1" spans="1:27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="35" customFormat="1" ht="15.75" customHeight="1" spans="1:27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="35" customFormat="1" ht="15.75" customHeight="1" spans="1:27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="35" customFormat="1" ht="15.75" customHeight="1" spans="1:27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="35" customFormat="1" ht="15.75" customHeight="1" spans="1:27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="35" customFormat="1" ht="15.75" customHeight="1" spans="1:27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="35" customFormat="1" ht="15.75" customHeight="1" spans="1:27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="35" customFormat="1" ht="15.75" customHeight="1" spans="1:27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="35" customFormat="1" ht="15.75" customHeight="1" spans="1:27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="35" customFormat="1" ht="15.75" customHeight="1" spans="1:27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="35" customFormat="1" ht="15.75" customHeight="1" spans="1:27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="35" customFormat="1" ht="15.75" customHeight="1" spans="1:27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="35" customFormat="1" ht="15.75" customHeight="1" spans="1:27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="35" customFormat="1" ht="15.75" customHeight="1" spans="1:27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="35" customFormat="1" ht="15.75" customHeight="1" spans="1:27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="35" customFormat="1" ht="15.75" customHeight="1" spans="1:27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="35" customFormat="1" ht="15.75" customHeight="1" spans="1:27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="35" customFormat="1" ht="15.75" customHeight="1" spans="1:27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="35" customFormat="1" ht="15.75" customHeight="1" spans="1:27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="35" customFormat="1" ht="15.75" customHeight="1" spans="1:27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="35" customFormat="1" ht="15.75" customHeight="1" spans="1:27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="35" customFormat="1" ht="15.75" customHeight="1" spans="1:27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="35" customFormat="1" ht="15.75" customHeight="1" spans="1:27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="35" customFormat="1" ht="15.75" customHeight="1" spans="1:27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="35" customFormat="1" ht="15.75" customHeight="1" spans="1:27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="35" customFormat="1" ht="15.75" customHeight="1" spans="1:27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="35" customFormat="1" ht="15.75" customHeight="1" spans="1:27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="35" customFormat="1" ht="15.75" customHeight="1" spans="1:27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="35" customFormat="1" ht="15.75" customHeight="1" spans="1:27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="35" customFormat="1" ht="15.75" customHeight="1" spans="1:27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="35" customFormat="1" ht="15.75" customHeight="1" spans="1:27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="35" customFormat="1" ht="15.75" customHeight="1" spans="1:27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="35" customFormat="1" ht="15.75" customHeight="1" spans="1:27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="35" customFormat="1" ht="15.75" customHeight="1" spans="1:27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="35" customFormat="1" ht="15.75" customHeight="1" spans="1:27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="35" customFormat="1" ht="15.75" customHeight="1" spans="1:27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="35" customFormat="1" ht="15.75" customHeight="1" spans="1:27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="35" customFormat="1" ht="15.75" customHeight="1" spans="1:27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="35" customFormat="1" ht="15.75" customHeight="1" spans="1:27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="35" customFormat="1" ht="15.75" customHeight="1" spans="1:27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="35" customFormat="1" ht="15.75" customHeight="1" spans="1:27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="35" customFormat="1" ht="15.75" customHeight="1" spans="1:27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="35" customFormat="1" ht="15.75" customHeight="1" spans="1:27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="35" customFormat="1" ht="15.75" customHeight="1" spans="1:27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="35" customFormat="1" ht="15.75" customHeight="1" spans="1:27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="35" customFormat="1" ht="15.75" customHeight="1" spans="1:27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="35" customFormat="1" ht="15.75" customHeight="1" spans="1:27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="35" customFormat="1" ht="15.75" customHeight="1" spans="1:27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="35" customFormat="1" ht="15.75" customHeight="1" spans="1:27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="35" customFormat="1" ht="15.75" customHeight="1" spans="1:27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="35" customFormat="1" ht="15.75" customHeight="1" spans="1:27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="35" customFormat="1" ht="15.75" customHeight="1" spans="1:27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="35" customFormat="1" ht="15.75" customHeight="1" spans="1:27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="35" customFormat="1" ht="15.75" customHeight="1" spans="1:27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="35" customFormat="1" ht="15.75" customHeight="1" spans="1:27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="35" customFormat="1" ht="15.75" customHeight="1" spans="1:27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="35" customFormat="1" ht="15.75" customHeight="1" spans="1:27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="35" customFormat="1" ht="15.75" customHeight="1" spans="1:27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="35" customFormat="1" ht="15.75" customHeight="1" spans="1:27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="35" customFormat="1" ht="15.75" customHeight="1" spans="1:27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="35" customFormat="1" ht="15.75" customHeight="1" spans="1:27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="35" customFormat="1" ht="15.75" customHeight="1" spans="1:27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="35" customFormat="1" ht="15.75" customHeight="1" spans="1:27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="35" customFormat="1" ht="15.75" customHeight="1" spans="1:27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="35" customFormat="1" ht="15.75" customHeight="1" spans="1:27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="35" customFormat="1" ht="15.75" customHeight="1" spans="1:27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="35" customFormat="1" ht="15.75" customHeight="1" spans="1:27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="35" customFormat="1" ht="15.75" customHeight="1" spans="1:27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="35" customFormat="1" ht="15.75" customHeight="1" spans="1:27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="35" customFormat="1" ht="15.75" customHeight="1" spans="1:27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="35" customFormat="1" ht="15.75" customHeight="1" spans="1:27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="35" customFormat="1" ht="15.75" customHeight="1" spans="1:27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="35" customFormat="1" ht="15.75" customHeight="1" spans="1:27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="35" customFormat="1" ht="15.75" customHeight="1" spans="1:27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="35" customFormat="1" ht="15.75" customHeight="1" spans="1:27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="35" customFormat="1" ht="15.75" customHeight="1" spans="1:27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="35" customFormat="1" ht="15.75" customHeight="1" spans="1:27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="35" customFormat="1" ht="15.75" customHeight="1" spans="1:27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="35" customFormat="1" ht="15.75" customHeight="1" spans="1:27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="35" customFormat="1" ht="15.75" customHeight="1" spans="1:27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="35" customFormat="1" ht="15.75" customHeight="1" spans="1:27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="35" customFormat="1" ht="15.75" customHeight="1" spans="1:27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="35" customFormat="1" ht="15.75" customHeight="1" spans="1:27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="35" customFormat="1" ht="15.75" customHeight="1" spans="1:27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="35" customFormat="1" ht="15.75" customHeight="1" spans="1:27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="35" customFormat="1" ht="15.75" customHeight="1" spans="1:27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="35" customFormat="1" ht="15.75" customHeight="1" spans="1:27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="35" customFormat="1" ht="15.75" customHeight="1" spans="1:27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="35" customFormat="1" ht="15.75" customHeight="1" spans="1:27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="35" customFormat="1" ht="15.75" customHeight="1" spans="1:27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="35" customFormat="1" ht="15.75" customHeight="1" spans="1:27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="35" customFormat="1" ht="15.75" customHeight="1" spans="1:27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="35" customFormat="1" ht="15.75" customHeight="1" spans="1:27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="35" customFormat="1" ht="15.75" customHeight="1" spans="1:27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="35" customFormat="1" ht="15.75" customHeight="1" spans="1:27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="35" customFormat="1" ht="15.75" customHeight="1" spans="1:27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="35" customFormat="1" ht="15.75" customHeight="1" spans="1:27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="35" customFormat="1" ht="15.75" customHeight="1" spans="1:27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="35" customFormat="1" ht="15.75" customHeight="1" spans="1:27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="35" customFormat="1" ht="15.75" customHeight="1" spans="1:27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="35" customFormat="1" ht="15.75" customHeight="1" spans="1:27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="35" customFormat="1" ht="15.75" customHeight="1" spans="1:27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="35" customFormat="1" ht="15.75" customHeight="1" spans="1:27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="35" customFormat="1" ht="15.75" customHeight="1" spans="1:27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="35" customFormat="1" ht="15.75" customHeight="1" spans="1:27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92"/>
      <c r="W224" s="70"/>
      <c r="X224" s="70"/>
      <c r="Y224" s="70"/>
      <c r="Z224" s="70"/>
      <c r="AA224" s="70"/>
    </row>
    <row r="225" s="35" customFormat="1" ht="15.75" customHeight="1" spans="1:27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="35" customFormat="1" ht="15.75" customHeight="1" spans="1:27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="35" customFormat="1" ht="15.75" customHeight="1" spans="1:27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="35" customFormat="1" ht="15.75" customHeight="1" spans="1:27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="35" customFormat="1" ht="15.75" customHeight="1" spans="1:27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="35" customFormat="1" ht="15.75" customHeight="1" spans="1:27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="35" customFormat="1" ht="15.75" customHeight="1" spans="1:27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="35" customFormat="1" ht="15.75" customHeight="1" spans="1:27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="35" customFormat="1" ht="15.75" customHeight="1" spans="1:27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="35" customFormat="1" ht="15.75" customHeight="1" spans="1:27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="35" customFormat="1" ht="15.75" customHeight="1" spans="1:27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="35" customFormat="1" ht="15.75" customHeight="1" spans="1:27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="35" customFormat="1" ht="15.75" customHeight="1" spans="1:27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="35" customFormat="1" ht="15.75" customHeight="1" spans="1:27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="35" customFormat="1" ht="15.75" customHeight="1" spans="1:27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="35" customFormat="1" ht="15.75" customHeight="1" spans="1:27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="35" customFormat="1" ht="15.75" customHeight="1" spans="1:27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="35" customFormat="1" ht="15.75" customHeight="1" spans="1:27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="35" customFormat="1" ht="15.75" customHeight="1" spans="1:27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="35" customFormat="1" ht="15.75" customHeight="1" spans="1:27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="35" customFormat="1" ht="15.75" customHeight="1" spans="1:27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="35" customFormat="1" ht="15.75" customHeight="1" spans="1:27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="35" customFormat="1" ht="15.75" customHeight="1" spans="1:27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="35" customFormat="1" ht="15.75" customHeight="1" spans="1:27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="35" customFormat="1" ht="15.75" customHeight="1" spans="1:27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="35" customFormat="1" ht="15.75" customHeight="1" spans="1:27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="35" customFormat="1" ht="15.75" customHeight="1" spans="1:27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="35" customFormat="1" ht="15.75" customHeight="1" spans="1:27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="35" customFormat="1" ht="15.75" customHeight="1" spans="1:27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="35" customFormat="1" ht="15.75" customHeight="1" spans="1:27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="35" customFormat="1" ht="15.75" customHeight="1" spans="1:27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="35" customFormat="1" ht="15.75" customHeight="1" spans="1:27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="35" customFormat="1" ht="15.75" customHeight="1" spans="1:27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="35" customFormat="1" ht="15.75" customHeight="1" spans="1:27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="35" customFormat="1" ht="15.75" customHeight="1" spans="1:27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="35" customFormat="1" ht="15.75" customHeight="1" spans="1:27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="35" customFormat="1" ht="15.75" customHeight="1" spans="1:27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="35" customFormat="1" ht="15.75" customHeight="1" spans="1:27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="35" customFormat="1" ht="15.75" customHeight="1" spans="1:27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="35" customFormat="1" ht="15.75" customHeight="1" spans="1:27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="35" customFormat="1" ht="15.75" customHeight="1" spans="1:27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="35" customFormat="1" ht="15.75" customHeight="1" spans="1:27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="35" customFormat="1" ht="15.75" customHeight="1" spans="1:27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="35" customFormat="1" ht="15.75" customHeight="1" spans="1:27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="35" customFormat="1" ht="15.75" customHeight="1" spans="1:27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="35" customFormat="1" ht="15.75" customHeight="1" spans="1:27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="35" customFormat="1" ht="15.75" customHeight="1" spans="1:27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="35" customFormat="1" ht="15.75" customHeight="1" spans="1:27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="35" customFormat="1" ht="15.75" customHeight="1" spans="1:27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="35" customFormat="1" ht="15.75" customHeight="1" spans="1:27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="35" customFormat="1" ht="15.75" customHeight="1" spans="1:27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="35" customFormat="1" ht="15.75" customHeight="1" spans="1:27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="35" customFormat="1" ht="15.75" customHeight="1" spans="1:27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="35" customFormat="1" ht="15.75" customHeight="1" spans="1:27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="35" customFormat="1" ht="15.75" customHeight="1" spans="1:27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="35" customFormat="1" ht="15.75" customHeight="1" spans="1:27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="35" customFormat="1" ht="15.75" customHeight="1" spans="1:27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="35" customFormat="1" ht="15.75" customHeight="1" spans="1:27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="35" customFormat="1" ht="15.75" customHeight="1" spans="1:27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="35" customFormat="1" ht="15.75" customHeight="1" spans="1:27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="35" customFormat="1" ht="15.75" customHeight="1" spans="1:27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="35" customFormat="1" ht="15.75" customHeight="1" spans="1:27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="35" customFormat="1" ht="15.75" customHeight="1" spans="1:27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="35" customFormat="1" ht="15.75" customHeight="1" spans="1:27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="35" customFormat="1" ht="15.75" customHeight="1" spans="1:27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="35" customFormat="1" ht="15.75" customHeight="1" spans="1:27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="35" customFormat="1" ht="15.75" customHeight="1" spans="1:27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="35" customFormat="1" ht="15.75" customHeight="1" spans="1:27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="35" customFormat="1" ht="15.75" customHeight="1" spans="1:27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="35" customFormat="1" ht="15.75" customHeight="1" spans="1:27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="35" customFormat="1" ht="15.75" customHeight="1" spans="1:27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="35" customFormat="1" ht="15.75" customHeight="1" spans="1:27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="35" customFormat="1" ht="15.75" customHeight="1" spans="1:27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="35" customFormat="1" ht="15.75" customHeight="1" spans="1:27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 s="35" customFormat="1" ht="15.75" customHeight="1" spans="1:27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 s="35" customFormat="1" ht="15.75" customHeight="1" spans="1:27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 s="35" customFormat="1" ht="15.75" customHeight="1" spans="1:27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 s="35" customFormat="1" ht="15.75" customHeight="1" spans="1:27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 s="35" customFormat="1" ht="15.75" customHeight="1" spans="1:27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 s="35" customFormat="1" ht="15.75" customHeight="1" spans="1:27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 s="35" customFormat="1" ht="15.75" customHeight="1" spans="1:27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="35" customFormat="1" ht="15.75" customHeight="1" spans="1:27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="35" customFormat="1" ht="15.75" customHeight="1" spans="1:27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 s="35" customFormat="1" ht="15.75" customHeight="1" spans="1:27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 s="35" customFormat="1" ht="15.75" customHeight="1" spans="1:27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="35" customFormat="1" ht="15.75" customHeight="1" spans="1:27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="35" customFormat="1" ht="15.75" customHeight="1" spans="1:27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 s="35" customFormat="1" ht="15.75" customHeight="1" spans="1:27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="35" customFormat="1" ht="15.75" customHeight="1" spans="1:27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 s="35" customFormat="1" ht="15.75" customHeight="1" spans="1:27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="35" customFormat="1" ht="15.75" customHeight="1" spans="1:27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="35" customFormat="1" ht="15.75" customHeight="1" spans="1:27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 s="35" customFormat="1" ht="15.75" customHeight="1" spans="1:27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="35" customFormat="1" ht="15.75" customHeight="1" spans="1:27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="35" customFormat="1" ht="15.75" customHeight="1" spans="1:27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 s="35" customFormat="1" ht="15.75" customHeight="1" spans="1:27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="35" customFormat="1" ht="15.75" customHeight="1" spans="1:27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="35" customFormat="1" ht="15.75" customHeight="1" spans="1:27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 s="35" customFormat="1" ht="15.75" customHeight="1" spans="1:27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 s="35" customFormat="1" ht="15.75" customHeight="1" spans="1:27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 s="35" customFormat="1" ht="15.75" customHeight="1" spans="1:27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 s="35" customFormat="1" ht="15.75" customHeight="1" spans="1:27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="35" customFormat="1" ht="15.75" customHeight="1" spans="1:27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 s="35" customFormat="1" ht="15.75" customHeight="1" spans="1:27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 s="35" customFormat="1" ht="15.75" customHeight="1" spans="1:27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 s="35" customFormat="1" ht="15.75" customHeight="1" spans="1:27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 s="35" customFormat="1" ht="15.75" customHeight="1" spans="1:27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 s="35" customFormat="1" ht="15.75" customHeight="1" spans="1:27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 s="35" customFormat="1" ht="15.75" customHeight="1" spans="1:27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 s="35" customFormat="1" ht="15.75" customHeight="1" spans="1:27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 s="35" customFormat="1" ht="15.75" customHeight="1" spans="1:27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 s="35" customFormat="1" ht="15.75" customHeight="1" spans="1:27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 s="35" customFormat="1" ht="15.75" customHeight="1" spans="1:27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 s="35" customFormat="1" ht="15.75" customHeight="1" spans="1:27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 s="35" customFormat="1" ht="15.75" customHeight="1" spans="1:27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 s="35" customFormat="1" ht="15.75" customHeight="1" spans="1:27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 s="35" customFormat="1" ht="15.75" customHeight="1" spans="1:27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 s="35" customFormat="1" ht="15.75" customHeight="1" spans="1:27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 s="35" customFormat="1" ht="15.75" customHeight="1" spans="1:27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 s="35" customFormat="1" ht="15.75" customHeight="1" spans="1:27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 s="35" customFormat="1" ht="15.75" customHeight="1" spans="1:27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 s="35" customFormat="1" ht="15.75" customHeight="1" spans="1:27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 s="35" customFormat="1" ht="15.75" customHeight="1" spans="1:27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 s="35" customFormat="1" ht="15.75" customHeight="1" spans="1:27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 s="35" customFormat="1" ht="15.75" customHeight="1" spans="1:27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 s="35" customFormat="1" ht="15.75" customHeight="1" spans="1:27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 s="35" customFormat="1" ht="15.75" customHeight="1" spans="1:27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 s="35" customFormat="1" ht="15.75" customHeight="1" spans="1:27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 s="35" customFormat="1" ht="15.75" customHeight="1" spans="1:27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="35" customFormat="1" ht="15.75" customHeight="1" spans="1:27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="35" customFormat="1" ht="15.75" customHeight="1" spans="1:27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 s="35" customFormat="1" ht="15.75" customHeight="1" spans="1:27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 s="35" customFormat="1" ht="15.75" customHeight="1" spans="1:27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 s="35" customFormat="1" ht="15.75" customHeight="1" spans="1:27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 s="35" customFormat="1" ht="15.75" customHeight="1" spans="1:27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 s="35" customFormat="1" ht="15.75" customHeight="1" spans="1:27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 s="35" customFormat="1" ht="15.75" customHeight="1" spans="1:27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 s="35" customFormat="1" ht="15.75" customHeight="1" spans="1:27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 s="35" customFormat="1" ht="15.75" customHeight="1" spans="1:27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 s="35" customFormat="1" ht="15.75" customHeight="1" spans="1:27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 s="35" customFormat="1" ht="15.75" customHeight="1" spans="1:27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 s="35" customFormat="1" ht="15.75" customHeight="1" spans="1:27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 s="35" customFormat="1" ht="15.75" customHeight="1" spans="1:27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 s="35" customFormat="1" ht="15.75" customHeight="1" spans="1:27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 s="35" customFormat="1" ht="15.75" customHeight="1" spans="1:27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 s="35" customFormat="1" ht="15.75" customHeight="1" spans="1:27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 s="35" customFormat="1" ht="15.75" customHeight="1" spans="1:27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 s="35" customFormat="1" ht="15.75" customHeight="1" spans="1:27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 s="35" customFormat="1" ht="15.75" customHeight="1" spans="1:27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 s="35" customFormat="1" ht="15.75" customHeight="1" spans="1:27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 s="35" customFormat="1" ht="15.75" customHeight="1" spans="1:27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 s="35" customFormat="1" ht="15.75" customHeight="1" spans="1:27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 s="35" customFormat="1" ht="15.75" customHeight="1" spans="1:27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 s="35" customFormat="1" ht="15.75" customHeight="1" spans="1:27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 s="35" customFormat="1" ht="15.75" customHeight="1" spans="1:27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 s="35" customFormat="1" ht="15.75" customHeight="1" spans="1:27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 s="35" customFormat="1" ht="15.75" customHeight="1" spans="1:27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 s="35" customFormat="1" ht="15.75" customHeight="1" spans="1:27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="35" customFormat="1" ht="15.75" customHeight="1" spans="1:27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="35" customFormat="1" ht="15.75" customHeight="1" spans="1:27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 s="35" customFormat="1" ht="15.75" customHeight="1" spans="1:27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="35" customFormat="1" ht="15.75" customHeight="1" spans="1:27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="35" customFormat="1" ht="15.75" customHeight="1" spans="1:27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 s="35" customFormat="1" ht="15.75" customHeight="1" spans="1:27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 s="35" customFormat="1" ht="15.75" customHeight="1" spans="1:27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 s="35" customFormat="1" ht="15.75" customHeight="1" spans="1:27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 s="35" customFormat="1" ht="15.75" customHeight="1" spans="1:27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 s="35" customFormat="1" ht="15.75" customHeight="1" spans="1:27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 s="35" customFormat="1" ht="15.75" customHeight="1" spans="1:27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 s="35" customFormat="1" ht="15.75" customHeight="1" spans="1:27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 s="35" customFormat="1" ht="15.75" customHeight="1" spans="1:27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 s="35" customFormat="1" ht="15.75" customHeight="1" spans="1:27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 s="35" customFormat="1" ht="15.75" customHeight="1" spans="1:27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 s="35" customFormat="1" ht="15.75" customHeight="1" spans="1:27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 s="35" customFormat="1" ht="15.75" customHeight="1" spans="1:27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 s="35" customFormat="1" ht="15.75" customHeight="1" spans="1:27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 s="35" customFormat="1" ht="15.75" customHeight="1" spans="1:27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 s="35" customFormat="1" ht="15.75" customHeight="1" spans="1:27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 s="35" customFormat="1" ht="15.75" customHeight="1" spans="1:27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 s="35" customFormat="1" ht="15.75" customHeight="1" spans="1:27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 s="35" customFormat="1" ht="15.75" customHeight="1" spans="1:27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 s="35" customFormat="1" ht="15.75" customHeight="1" spans="1:27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 s="35" customFormat="1" ht="15.75" customHeight="1" spans="1:27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="35" customFormat="1" ht="15.75" customHeight="1" spans="1:27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 s="35" customFormat="1" ht="15.75" customHeight="1" spans="1:27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="35" customFormat="1" ht="15.75" customHeight="1" spans="1:27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="35" customFormat="1" ht="15.75" customHeight="1" spans="1:27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="35" customFormat="1" ht="15.75" customHeight="1" spans="1:27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 s="35" customFormat="1" ht="15.75" customHeight="1" spans="1:27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="35" customFormat="1" ht="15.75" customHeight="1" spans="1:27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 s="35" customFormat="1" ht="15.75" customHeight="1" spans="1:27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 s="35" customFormat="1" ht="15.75" customHeight="1" spans="1:27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 s="35" customFormat="1" ht="15.75" customHeight="1" spans="1:27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="35" customFormat="1" ht="15.75" customHeight="1" spans="1:27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="35" customFormat="1" ht="15.75" customHeight="1" spans="1:27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 s="35" customFormat="1" ht="15.75" customHeight="1" spans="1:27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 s="35" customFormat="1" ht="15.75" customHeight="1" spans="1:27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 s="35" customFormat="1" ht="15.75" customHeight="1" spans="1:27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 s="35" customFormat="1" ht="15.75" customHeight="1" spans="1:27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 s="35" customFormat="1" ht="15.75" customHeight="1" spans="1:27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 s="35" customFormat="1" ht="15.75" customHeight="1" spans="1:27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 s="35" customFormat="1" ht="15.75" customHeight="1" spans="1:27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 s="35" customFormat="1" ht="15.75" customHeight="1" spans="1:27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 s="35" customFormat="1" ht="15.75" customHeight="1" spans="1:27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 s="35" customFormat="1" ht="15.75" customHeight="1" spans="1:27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 s="35" customFormat="1" ht="15.75" customHeight="1" spans="1:27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 s="35" customFormat="1" ht="15.75" customHeight="1" spans="1:27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 s="35" customFormat="1" ht="15.75" customHeight="1" spans="1:27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 s="35" customFormat="1" ht="15.75" customHeight="1" spans="1:27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 s="35" customFormat="1" ht="15.75" customHeight="1" spans="1:27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 s="35" customFormat="1" ht="15.75" customHeight="1" spans="1:27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="35" customFormat="1" ht="15.75" customHeight="1" spans="1:27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="35" customFormat="1" ht="15.75" customHeight="1" spans="1:27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 s="35" customFormat="1" ht="15.75" customHeight="1" spans="1:27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 s="35" customFormat="1" ht="15.75" customHeight="1" spans="1:27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 s="35" customFormat="1" ht="15.75" customHeight="1" spans="1:27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 s="35" customFormat="1" ht="15.75" customHeight="1" spans="1:27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 s="35" customFormat="1" ht="15.75" customHeight="1" spans="1:27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 s="35" customFormat="1" ht="15.75" customHeight="1" spans="1:27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 s="35" customFormat="1" ht="15.75" customHeight="1" spans="1:27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 s="35" customFormat="1" ht="15.75" customHeight="1" spans="1:27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 s="35" customFormat="1" ht="15.75" customHeight="1" spans="1:27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 s="35" customFormat="1" ht="15.75" customHeight="1" spans="1:27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 s="35" customFormat="1" ht="15.75" customHeight="1" spans="1:27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 s="35" customFormat="1" ht="15.75" customHeight="1" spans="1:27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 s="35" customFormat="1" ht="15.75" customHeight="1" spans="1:27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 s="35" customFormat="1" ht="15.75" customHeight="1" spans="1:27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 s="35" customFormat="1" ht="15.75" customHeight="1" spans="1:27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 s="35" customFormat="1" ht="15.75" customHeight="1" spans="1:27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 s="35" customFormat="1" ht="15.75" customHeight="1" spans="1:27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="35" customFormat="1" ht="15.75" customHeight="1" spans="1:27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 s="35" customFormat="1" ht="15.75" customHeight="1" spans="1:27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 s="35" customFormat="1" ht="15.75" customHeight="1" spans="1:27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 s="35" customFormat="1" ht="15.75" customHeight="1" spans="1:27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 s="35" customFormat="1" ht="15.75" customHeight="1" spans="1:27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 s="35" customFormat="1" ht="15.75" customHeight="1" spans="1:27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 s="35" customFormat="1" ht="15.75" customHeight="1" spans="1:27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="35" customFormat="1" ht="15.75" customHeight="1" spans="1:27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="35" customFormat="1" ht="15.75" customHeight="1" spans="1:27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 s="35" customFormat="1" ht="15.75" customHeight="1" spans="1:27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 s="35" customFormat="1" ht="15.75" customHeight="1" spans="1:27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 s="35" customFormat="1" ht="15.75" customHeight="1" spans="1:27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 s="35" customFormat="1" ht="15.75" customHeight="1" spans="1:27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="35" customFormat="1" ht="15.75" customHeight="1" spans="1:27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="35" customFormat="1" ht="15.75" customHeight="1" spans="1:27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 s="35" customFormat="1" ht="15.75" customHeight="1" spans="1:27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 s="35" customFormat="1" ht="15.75" customHeight="1" spans="1:27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 s="35" customFormat="1" ht="15.75" customHeight="1" spans="1:27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 s="35" customFormat="1" ht="15.75" customHeight="1" spans="1:27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 s="35" customFormat="1" ht="15.75" customHeight="1" spans="1:27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 s="35" customFormat="1" ht="15.75" customHeight="1" spans="1:27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 s="35" customFormat="1" ht="15.75" customHeight="1" spans="1:27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 s="35" customFormat="1" ht="15.75" customHeight="1" spans="1:27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 s="35" customFormat="1" ht="15.75" customHeight="1" spans="1:27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 s="35" customFormat="1" ht="15.75" customHeight="1" spans="1:27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 s="35" customFormat="1" ht="15.75" customHeight="1" spans="1:27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 s="35" customFormat="1" ht="15.75" customHeight="1" spans="1:27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 s="35" customFormat="1" ht="15.75" customHeight="1" spans="1:27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 s="35" customFormat="1" ht="15.75" customHeight="1" spans="1:27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 s="35" customFormat="1" ht="15.75" customHeight="1" spans="1:27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 s="35" customFormat="1" ht="15.75" customHeight="1" spans="1:27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 s="35" customFormat="1" ht="15.75" customHeight="1" spans="1:27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 s="35" customFormat="1" ht="15.75" customHeight="1" spans="1:27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 s="35" customFormat="1" ht="15.75" customHeight="1" spans="1:27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 s="35" customFormat="1" ht="15.75" customHeight="1" spans="1:27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 s="35" customFormat="1" ht="15.75" customHeight="1" spans="1:27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 s="35" customFormat="1" ht="15.75" customHeight="1" spans="1:27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 s="35" customFormat="1" ht="15.75" customHeight="1" spans="1:27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 s="35" customFormat="1" ht="15.75" customHeight="1" spans="1:27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 s="35" customFormat="1" ht="15.75" customHeight="1" spans="1:27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 s="35" customFormat="1" ht="15.75" customHeight="1" spans="1:27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 s="35" customFormat="1" ht="15.75" customHeight="1" spans="1:27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 s="35" customFormat="1" ht="15.75" customHeight="1" spans="1:27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 s="35" customFormat="1" ht="15.75" customHeight="1" spans="1:27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 s="35" customFormat="1" ht="15.75" customHeight="1" spans="1:27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 s="35" customFormat="1" ht="15.75" customHeight="1" spans="1:27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 s="35" customFormat="1" ht="15.75" customHeight="1" spans="1:27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 s="35" customFormat="1" ht="15.75" customHeight="1" spans="1:27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 s="35" customFormat="1" ht="15.75" customHeight="1" spans="1:27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 s="35" customFormat="1" ht="15.75" customHeight="1" spans="1:27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 s="35" customFormat="1" ht="15.75" customHeight="1" spans="1:27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 s="35" customFormat="1" ht="15.75" customHeight="1" spans="1:27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 s="35" customFormat="1" ht="15.75" customHeight="1" spans="1:27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 s="35" customFormat="1" ht="15.75" customHeight="1" spans="1:27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 s="35" customFormat="1" ht="15.75" customHeight="1" spans="1:27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 s="35" customFormat="1" ht="15.75" customHeight="1" spans="1:27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 s="35" customFormat="1" ht="15.75" customHeight="1" spans="1:27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 s="35" customFormat="1" ht="15.75" customHeight="1" spans="1:27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 s="35" customFormat="1" ht="15.75" customHeight="1" spans="1:27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 s="35" customFormat="1" ht="15.75" customHeight="1" spans="1:27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 s="35" customFormat="1" ht="15.75" customHeight="1" spans="1:27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 s="35" customFormat="1" ht="15.75" customHeight="1" spans="1:27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 s="35" customFormat="1" ht="15.75" customHeight="1" spans="1:27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 s="35" customFormat="1" ht="15.75" customHeight="1" spans="1:27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 s="35" customFormat="1" ht="15.75" customHeight="1" spans="1:27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 s="35" customFormat="1" ht="15.75" customHeight="1" spans="1:27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 s="35" customFormat="1" ht="15.75" customHeight="1" spans="1:27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 s="35" customFormat="1" ht="15.75" customHeight="1" spans="1:27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 s="35" customFormat="1" ht="15.75" customHeight="1" spans="1:27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 s="35" customFormat="1" ht="15.75" customHeight="1" spans="1:27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 s="35" customFormat="1" ht="15.75" customHeight="1" spans="1:27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 s="35" customFormat="1" ht="15.75" customHeight="1" spans="1:27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 s="35" customFormat="1" ht="15.75" customHeight="1" spans="1:27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 s="35" customFormat="1" ht="15.75" customHeight="1" spans="1:27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 s="35" customFormat="1" ht="15.75" customHeight="1" spans="1:27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 s="35" customFormat="1" ht="15.75" customHeight="1" spans="1:27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 s="35" customFormat="1" ht="15.75" customHeight="1" spans="1:27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 s="35" customFormat="1" ht="15.75" customHeight="1" spans="1:27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 s="35" customFormat="1" ht="15.75" customHeight="1" spans="1:27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 s="35" customFormat="1" ht="15.75" customHeight="1" spans="1:27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 s="35" customFormat="1" ht="15.75" customHeight="1" spans="1:27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 s="35" customFormat="1" ht="15.75" customHeight="1" spans="1:27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 s="35" customFormat="1" ht="15.75" customHeight="1" spans="1:27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 s="35" customFormat="1" ht="15.75" customHeight="1" spans="1:27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 s="35" customFormat="1" ht="15.75" customHeight="1" spans="1:27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 s="35" customFormat="1" ht="15.75" customHeight="1" spans="1:27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 s="35" customFormat="1" ht="15.75" customHeight="1" spans="1:27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 s="35" customFormat="1" ht="15.75" customHeight="1" spans="1:27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 s="35" customFormat="1" ht="15.75" customHeight="1" spans="1:27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 s="35" customFormat="1" ht="15.75" customHeight="1" spans="1:27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 s="35" customFormat="1" ht="15.75" customHeight="1" spans="1:27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 s="35" customFormat="1" ht="15.75" customHeight="1" spans="1:27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 s="35" customFormat="1" ht="15.75" customHeight="1" spans="1:27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 s="35" customFormat="1" ht="15.75" customHeight="1" spans="1:27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 s="35" customFormat="1" ht="15.75" customHeight="1" spans="1:27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 s="35" customFormat="1" ht="15.75" customHeight="1" spans="1:27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 s="35" customFormat="1" ht="15.75" customHeight="1" spans="1:27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 s="35" customFormat="1" ht="15.75" customHeight="1" spans="1:27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 s="35" customFormat="1" ht="15.75" customHeight="1" spans="1:27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 s="35" customFormat="1" ht="15.75" customHeight="1" spans="1:27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 s="35" customFormat="1" ht="15.75" customHeight="1" spans="1:27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 s="35" customFormat="1" ht="15.75" customHeight="1" spans="1:27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 s="35" customFormat="1" ht="15.75" customHeight="1" spans="1:27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 s="35" customFormat="1" ht="15.75" customHeight="1" spans="1:27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 s="35" customFormat="1" ht="15.75" customHeight="1" spans="1:27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 s="35" customFormat="1" ht="15.75" customHeight="1" spans="1:27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 s="35" customFormat="1" ht="15.75" customHeight="1" spans="1:27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 s="35" customFormat="1" ht="15.75" customHeight="1" spans="1:27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 s="35" customFormat="1" ht="15.75" customHeight="1" spans="1:27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 s="35" customFormat="1" ht="15.75" customHeight="1" spans="1:27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 s="35" customFormat="1" ht="15.75" customHeight="1" spans="1:27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 s="35" customFormat="1" ht="15.75" customHeight="1" spans="1:27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 s="35" customFormat="1" ht="15.75" customHeight="1" spans="1:27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 s="35" customFormat="1" ht="15.75" customHeight="1" spans="1:27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 s="35" customFormat="1" ht="15.75" customHeight="1" spans="1:27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 s="35" customFormat="1" ht="15.75" customHeight="1" spans="1:27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 s="35" customFormat="1" ht="15.75" customHeight="1" spans="1:27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 s="35" customFormat="1" ht="15.75" customHeight="1" spans="1:27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 s="35" customFormat="1" ht="15.75" customHeight="1" spans="1:27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 s="35" customFormat="1" ht="15.75" customHeight="1" spans="1:27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 s="35" customFormat="1" ht="15.75" customHeight="1" spans="1:27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 s="35" customFormat="1" ht="15.75" customHeight="1" spans="1:27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 s="35" customFormat="1" ht="15.75" customHeight="1" spans="1:27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 s="35" customFormat="1" ht="15.75" customHeight="1" spans="1:27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 s="35" customFormat="1" ht="15.75" customHeight="1" spans="1:27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 s="35" customFormat="1" ht="15.75" customHeight="1" spans="1:27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 s="35" customFormat="1" ht="15.75" customHeight="1" spans="1:27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 s="35" customFormat="1" ht="15.75" customHeight="1" spans="1:27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 s="35" customFormat="1" ht="15.75" customHeight="1" spans="1:27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 s="35" customFormat="1" ht="15.75" customHeight="1" spans="1:27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 s="35" customFormat="1" ht="15.75" customHeight="1" spans="1:27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 s="35" customFormat="1" ht="15.75" customHeight="1" spans="1:27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 s="35" customFormat="1" ht="15.75" customHeight="1" spans="1:27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 s="35" customFormat="1" ht="15.75" customHeight="1" spans="1:27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 s="35" customFormat="1" ht="15.75" customHeight="1" spans="1:27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 s="35" customFormat="1" ht="15.75" customHeight="1" spans="1:27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 s="35" customFormat="1" ht="15.75" customHeight="1" spans="1:27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 s="35" customFormat="1" ht="15.75" customHeight="1" spans="1:27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 s="35" customFormat="1" ht="15.75" customHeight="1" spans="1:27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 s="35" customFormat="1" ht="15.75" customHeight="1" spans="1:27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 s="35" customFormat="1" ht="15.75" customHeight="1" spans="1:27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 s="35" customFormat="1" ht="15.75" customHeight="1" spans="1:27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 s="35" customFormat="1" ht="15.75" customHeight="1" spans="1:27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 s="35" customFormat="1" ht="15.75" customHeight="1" spans="1:27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 s="35" customFormat="1" ht="15.75" customHeight="1" spans="1:27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 s="35" customFormat="1" ht="15.75" customHeight="1" spans="1:27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 s="35" customFormat="1" ht="15.75" customHeight="1" spans="1:27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 s="35" customFormat="1" ht="15.75" customHeight="1" spans="1:27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 s="35" customFormat="1" ht="15.75" customHeight="1" spans="1:27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 s="35" customFormat="1" ht="15.75" customHeight="1" spans="1:27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 s="35" customFormat="1" ht="15.75" customHeight="1" spans="1:27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 s="35" customFormat="1" ht="15.75" customHeight="1" spans="1:27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 s="35" customFormat="1" ht="15.75" customHeight="1" spans="1:27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 s="35" customFormat="1" ht="15.75" customHeight="1" spans="1:27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 s="35" customFormat="1" ht="15.75" customHeight="1" spans="1:27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 s="35" customFormat="1" ht="15.75" customHeight="1" spans="1:27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 s="35" customFormat="1" ht="15.75" customHeight="1" spans="1:27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 s="35" customFormat="1" ht="15.75" customHeight="1" spans="1:27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 s="35" customFormat="1" ht="15.75" customHeight="1" spans="1:27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 s="35" customFormat="1" ht="15.75" customHeight="1" spans="1:27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 s="35" customFormat="1" ht="15.75" customHeight="1" spans="1:27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 s="35" customFormat="1" ht="15.75" customHeight="1" spans="1:27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 s="35" customFormat="1" ht="15.75" customHeight="1" spans="1:27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 s="35" customFormat="1" ht="15.75" customHeight="1" spans="1:27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 s="35" customFormat="1" ht="15.75" customHeight="1" spans="1:27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 s="35" customFormat="1" ht="15.75" customHeight="1" spans="1:27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 s="35" customFormat="1" ht="15.75" customHeight="1" spans="1:27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 s="35" customFormat="1" ht="15.75" customHeight="1" spans="1:27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 s="35" customFormat="1" ht="15.75" customHeight="1" spans="1:27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 s="35" customFormat="1" ht="15.75" customHeight="1" spans="1:27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 s="35" customFormat="1" ht="15.75" customHeight="1" spans="1:27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 s="35" customFormat="1" ht="15.75" customHeight="1" spans="1:27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 s="35" customFormat="1" ht="15.75" customHeight="1" spans="1:27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 s="35" customFormat="1" ht="15.75" customHeight="1" spans="1:27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 s="35" customFormat="1" ht="15.75" customHeight="1" spans="1:27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 s="35" customFormat="1" ht="15.75" customHeight="1" spans="1:27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 s="35" customFormat="1" ht="15.75" customHeight="1" spans="1:27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 s="35" customFormat="1" ht="15.75" customHeight="1" spans="1:27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 s="35" customFormat="1" ht="15.75" customHeight="1" spans="1:27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 s="35" customFormat="1" ht="15.75" customHeight="1" spans="1:27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 s="35" customFormat="1" ht="15.75" customHeight="1" spans="1:27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 s="35" customFormat="1" ht="15.75" customHeight="1" spans="1:27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 s="35" customFormat="1" ht="15.75" customHeight="1" spans="1:27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 s="35" customFormat="1" ht="15.75" customHeight="1" spans="1:27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 s="35" customFormat="1" ht="15.75" customHeight="1" spans="1:27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 s="35" customFormat="1" ht="15.75" customHeight="1" spans="1:27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 s="35" customFormat="1" ht="15.75" customHeight="1" spans="1:27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 s="35" customFormat="1" ht="15.75" customHeight="1" spans="1:27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 s="35" customFormat="1" ht="15.75" customHeight="1" spans="1:27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 s="35" customFormat="1" ht="15.75" customHeight="1" spans="1:27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 s="35" customFormat="1" ht="15.75" customHeight="1" spans="1:27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 s="35" customFormat="1" ht="15.75" customHeight="1" spans="1:27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 s="35" customFormat="1" ht="15.75" customHeight="1" spans="1:27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 s="35" customFormat="1" ht="15.75" customHeight="1" spans="1:27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 s="35" customFormat="1" ht="15.75" customHeight="1" spans="1:27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 s="35" customFormat="1" ht="15.75" customHeight="1" spans="1:27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 s="35" customFormat="1" ht="15.75" customHeight="1" spans="1:27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 s="35" customFormat="1" ht="15.75" customHeight="1" spans="1:27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 s="35" customFormat="1" ht="15.75" customHeight="1" spans="1:27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 s="35" customFormat="1" ht="15.75" customHeight="1" spans="1:27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 s="35" customFormat="1" ht="15.75" customHeight="1" spans="1:27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 s="35" customFormat="1" ht="15.75" customHeight="1" spans="1:27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 s="35" customFormat="1" ht="15.75" customHeight="1" spans="1:27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 s="35" customFormat="1" ht="15.75" customHeight="1" spans="1:27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 s="35" customFormat="1" ht="15.75" customHeight="1" spans="1:27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 s="35" customFormat="1" ht="15.75" customHeight="1" spans="1:27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 s="35" customFormat="1" ht="15.75" customHeight="1" spans="1:27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 s="35" customFormat="1" ht="15.75" customHeight="1" spans="1:27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 s="35" customFormat="1" ht="15.75" customHeight="1" spans="1:27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 s="35" customFormat="1" ht="15.75" customHeight="1" spans="1:27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 s="35" customFormat="1" ht="15.75" customHeight="1" spans="1:27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 s="35" customFormat="1" ht="15.75" customHeight="1" spans="1:27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 s="35" customFormat="1" ht="15.75" customHeight="1" spans="1:27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 s="35" customFormat="1" ht="15.75" customHeight="1" spans="1:27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 s="35" customFormat="1" ht="15.75" customHeight="1" spans="1:27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 s="35" customFormat="1" ht="15.75" customHeight="1" spans="1:27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 s="35" customFormat="1" ht="15.75" customHeight="1" spans="1:27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 s="35" customFormat="1" ht="15.75" customHeight="1" spans="1:27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 s="35" customFormat="1" ht="15.75" customHeight="1" spans="1:27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 s="35" customFormat="1" ht="15.75" customHeight="1" spans="1:27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 s="35" customFormat="1" ht="15.75" customHeight="1" spans="1:27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 s="35" customFormat="1" ht="15.75" customHeight="1" spans="1:27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 s="35" customFormat="1" ht="15.75" customHeight="1" spans="1:27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 s="35" customFormat="1" ht="15.75" customHeight="1" spans="1:27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 s="35" customFormat="1" ht="15.75" customHeight="1" spans="1:27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 s="35" customFormat="1" ht="15.75" customHeight="1" spans="1:27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 s="35" customFormat="1" ht="15.75" customHeight="1" spans="1:27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 s="35" customFormat="1" ht="15.75" customHeight="1" spans="1:27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 s="35" customFormat="1" ht="15.75" customHeight="1" spans="1:27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 s="35" customFormat="1" ht="15.75" customHeight="1" spans="1:27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 s="35" customFormat="1" ht="15.75" customHeight="1" spans="1:27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 s="35" customFormat="1" ht="15.75" customHeight="1" spans="1:27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 s="35" customFormat="1" ht="15.75" customHeight="1" spans="1:27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 s="35" customFormat="1" ht="15.75" customHeight="1" spans="1:27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 s="35" customFormat="1" ht="15.75" customHeight="1" spans="1:27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 s="35" customFormat="1" ht="15.75" customHeight="1" spans="1:27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 s="35" customFormat="1" ht="15.75" customHeight="1" spans="1:27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 s="35" customFormat="1" ht="15.75" customHeight="1" spans="1:27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 s="35" customFormat="1" ht="15.75" customHeight="1" spans="1:27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 s="35" customFormat="1" ht="15.75" customHeight="1" spans="1:27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 s="35" customFormat="1" ht="15.75" customHeight="1" spans="1:27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 s="35" customFormat="1" ht="15.75" customHeight="1" spans="1:27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 s="35" customFormat="1" ht="15.75" customHeight="1" spans="1:27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 s="35" customFormat="1" ht="15.75" customHeight="1" spans="1:27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 s="35" customFormat="1" ht="15.75" customHeight="1" spans="1:27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 s="35" customFormat="1" ht="15.75" customHeight="1" spans="1:27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 s="35" customFormat="1" ht="15.75" customHeight="1" spans="1:27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 s="35" customFormat="1" ht="15.75" customHeight="1" spans="1:27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 s="35" customFormat="1" ht="15.75" customHeight="1" spans="1:27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 s="35" customFormat="1" ht="15.75" customHeight="1" spans="1:27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 s="35" customFormat="1" ht="15.75" customHeight="1" spans="1:27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 s="35" customFormat="1" ht="15.75" customHeight="1" spans="1:27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 s="35" customFormat="1" ht="15.75" customHeight="1" spans="1:27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 s="35" customFormat="1" ht="15.75" customHeight="1" spans="1:27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 s="35" customFormat="1" ht="15.75" customHeight="1" spans="1:27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 s="35" customFormat="1" ht="15.75" customHeight="1" spans="1:27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 s="35" customFormat="1" ht="15.75" customHeight="1" spans="1:27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 s="35" customFormat="1" ht="15.75" customHeight="1" spans="1:27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 s="35" customFormat="1" ht="15.75" customHeight="1" spans="1:27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 s="35" customFormat="1" ht="15.75" customHeight="1" spans="1:27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 s="35" customFormat="1" ht="15.75" customHeight="1" spans="1:27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 s="35" customFormat="1" ht="15.75" customHeight="1" spans="1:27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 s="35" customFormat="1" ht="15.75" customHeight="1" spans="1:27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 s="35" customFormat="1" ht="15.75" customHeight="1" spans="1:27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 s="35" customFormat="1" ht="15.75" customHeight="1" spans="1:27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 s="35" customFormat="1" ht="15.75" customHeight="1" spans="1:27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 s="35" customFormat="1" ht="15.75" customHeight="1" spans="1:27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 s="35" customFormat="1" ht="15.75" customHeight="1" spans="1:27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 s="35" customFormat="1" ht="15.75" customHeight="1" spans="1:27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 s="35" customFormat="1" ht="15.75" customHeight="1" spans="1:27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 s="35" customFormat="1" ht="15.75" customHeight="1" spans="1:27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 s="35" customFormat="1" ht="15.75" customHeight="1" spans="1:27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 s="35" customFormat="1" ht="15.75" customHeight="1" spans="1:27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 s="35" customFormat="1" ht="15.75" customHeight="1" spans="1:27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 s="35" customFormat="1" ht="15.75" customHeight="1" spans="1:27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 s="35" customFormat="1" ht="15.75" customHeight="1" spans="1:27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 s="35" customFormat="1" ht="15.75" customHeight="1" spans="1:27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 s="35" customFormat="1" ht="15.75" customHeight="1" spans="1:27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 s="35" customFormat="1" ht="15.75" customHeight="1" spans="1:27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 s="35" customFormat="1" ht="15.75" customHeight="1" spans="1:27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 s="35" customFormat="1" ht="15.75" customHeight="1" spans="1:27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 s="35" customFormat="1" ht="15.75" customHeight="1" spans="1:27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 s="35" customFormat="1" ht="15.75" customHeight="1" spans="1:27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 s="35" customFormat="1" ht="15.75" customHeight="1" spans="1:27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 s="35" customFormat="1" ht="15.75" customHeight="1" spans="1:27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 s="35" customFormat="1" ht="15.75" customHeight="1" spans="1:27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 s="35" customFormat="1" ht="15.75" customHeight="1" spans="1:27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 s="35" customFormat="1" ht="15.75" customHeight="1" spans="1:27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 s="35" customFormat="1" ht="15.75" customHeight="1" spans="1:27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 s="35" customFormat="1" ht="15.75" customHeight="1" spans="1:27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 s="35" customFormat="1" ht="15.75" customHeight="1" spans="1:27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 s="35" customFormat="1" ht="15.75" customHeight="1" spans="1:27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 s="35" customFormat="1" ht="15.75" customHeight="1" spans="1:27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 s="35" customFormat="1" ht="15.75" customHeight="1" spans="1:27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 s="35" customFormat="1" ht="15.75" customHeight="1" spans="1:27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="35" customFormat="1" ht="15.75" customHeight="1" spans="1:27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 s="35" customFormat="1" ht="15.75" customHeight="1" spans="1:27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 s="35" customFormat="1" ht="15.75" customHeight="1" spans="1:27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 s="35" customFormat="1" ht="15.75" customHeight="1" spans="1:27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 s="35" customFormat="1" ht="15.75" customHeight="1" spans="1:27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 s="35" customFormat="1" ht="15.75" customHeight="1" spans="1:27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 s="35" customFormat="1" ht="15.75" customHeight="1" spans="1:27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 s="35" customFormat="1" ht="15.75" customHeight="1" spans="1:27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 s="35" customFormat="1" ht="15.75" customHeight="1" spans="1:27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 s="35" customFormat="1" ht="15.75" customHeight="1" spans="1:27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 s="35" customFormat="1" ht="15.75" customHeight="1" spans="1:27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 s="35" customFormat="1" ht="15.75" customHeight="1" spans="1:27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 s="35" customFormat="1" ht="15.75" customHeight="1" spans="1:27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 s="35" customFormat="1" ht="15.75" customHeight="1" spans="1:27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 s="35" customFormat="1" ht="15.75" customHeight="1" spans="1:27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 s="35" customFormat="1" ht="15.75" customHeight="1" spans="1:27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 s="35" customFormat="1" ht="15.75" customHeight="1" spans="1:27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 s="35" customFormat="1" ht="15.75" customHeight="1" spans="1:27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 s="35" customFormat="1" ht="15.75" customHeight="1" spans="1:27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 s="35" customFormat="1" ht="15.75" customHeight="1" spans="1:27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 s="35" customFormat="1" ht="15.75" customHeight="1" spans="1:27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 s="35" customFormat="1" ht="15.75" customHeight="1" spans="1:27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 s="35" customFormat="1" ht="15.75" customHeight="1" spans="1:27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 s="35" customFormat="1" ht="15.75" customHeight="1" spans="1:27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 s="35" customFormat="1" ht="15.75" customHeight="1" spans="1:27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 s="35" customFormat="1" ht="15.75" customHeight="1" spans="1:27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 s="35" customFormat="1" ht="15.75" customHeight="1" spans="1:27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 s="35" customFormat="1" ht="15.75" customHeight="1" spans="1:27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 s="35" customFormat="1" ht="15.75" customHeight="1" spans="1:27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 s="35" customFormat="1" ht="15.75" customHeight="1" spans="1:27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 s="35" customFormat="1" ht="15.75" customHeight="1" spans="1:27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 s="35" customFormat="1" ht="15.75" customHeight="1" spans="1:27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 s="35" customFormat="1" ht="15.75" customHeight="1" spans="1:27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 s="35" customFormat="1" ht="15.75" customHeight="1" spans="1:27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 s="35" customFormat="1" ht="15.75" customHeight="1" spans="1:27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 s="35" customFormat="1" ht="15.75" customHeight="1" spans="1:27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 s="35" customFormat="1" ht="15.75" customHeight="1" spans="1:27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 s="35" customFormat="1" ht="15.75" customHeight="1" spans="1:27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 s="35" customFormat="1" ht="15.75" customHeight="1" spans="1:27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 s="35" customFormat="1" ht="15.75" customHeight="1" spans="1:27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 s="35" customFormat="1" ht="15.75" customHeight="1" spans="1:27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 s="35" customFormat="1" ht="15.75" customHeight="1" spans="1:27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 s="35" customFormat="1" ht="15.75" customHeight="1" spans="1:27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 s="35" customFormat="1" ht="15.75" customHeight="1" spans="1:27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 s="35" customFormat="1" ht="15.75" customHeight="1" spans="1:27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 s="35" customFormat="1" ht="15.75" customHeight="1" spans="1:27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 s="35" customFormat="1" ht="15.75" customHeight="1" spans="1:27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 s="35" customFormat="1" ht="15.75" customHeight="1" spans="1:27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 s="35" customFormat="1" ht="15.75" customHeight="1" spans="1:27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 s="35" customFormat="1" ht="15.75" customHeight="1" spans="1:27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 s="35" customFormat="1" ht="15.75" customHeight="1" spans="1:27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 s="35" customFormat="1" ht="15.75" customHeight="1" spans="1:27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 s="35" customFormat="1" ht="15.75" customHeight="1" spans="1:27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 s="35" customFormat="1" ht="15.75" customHeight="1" spans="1:27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 s="35" customFormat="1" ht="15.75" customHeight="1" spans="1:27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 s="35" customFormat="1" ht="15.75" customHeight="1" spans="1:27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 s="35" customFormat="1" ht="15.75" customHeight="1" spans="1:27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 s="35" customFormat="1" ht="15.75" customHeight="1" spans="1:27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 s="35" customFormat="1" ht="15.75" customHeight="1" spans="1:27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 s="35" customFormat="1" ht="15.75" customHeight="1" spans="1:27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 s="35" customFormat="1" ht="15.75" customHeight="1" spans="1:27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 s="35" customFormat="1" ht="15.75" customHeight="1" spans="1:27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 s="35" customFormat="1" ht="15.75" customHeight="1" spans="1:27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 s="35" customFormat="1" ht="15.75" customHeight="1" spans="1:27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 s="35" customFormat="1" ht="15.75" customHeight="1" spans="1:27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 s="35" customFormat="1" ht="15.75" customHeight="1" spans="1:27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 s="35" customFormat="1" ht="15.75" customHeight="1" spans="1:27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 s="35" customFormat="1" ht="15.75" customHeight="1" spans="1:27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 s="35" customFormat="1" ht="15.75" customHeight="1" spans="1:27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 s="35" customFormat="1" ht="15.75" customHeight="1" spans="1:27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 s="35" customFormat="1" ht="15.75" customHeight="1" spans="1:27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 s="35" customFormat="1" ht="15.75" customHeight="1" spans="1:27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 s="35" customFormat="1" ht="15.75" customHeight="1" spans="1:27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 s="35" customFormat="1" ht="15.75" customHeight="1" spans="1:27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 s="35" customFormat="1" ht="15.75" customHeight="1" spans="1:27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 s="35" customFormat="1" ht="15.75" customHeight="1" spans="1:27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 s="35" customFormat="1" ht="15.75" customHeight="1" spans="1:27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 s="35" customFormat="1" ht="15.75" customHeight="1" spans="1:27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 s="35" customFormat="1" ht="15.75" customHeight="1" spans="1:27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 s="35" customFormat="1" ht="15.75" customHeight="1" spans="1:27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 s="35" customFormat="1" ht="15.75" customHeight="1" spans="1:27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 s="35" customFormat="1" ht="15.75" customHeight="1" spans="1:27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 s="35" customFormat="1" ht="15.75" customHeight="1" spans="1:27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 s="35" customFormat="1" ht="15.75" customHeight="1" spans="1:27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 s="35" customFormat="1" ht="15.75" customHeight="1" spans="1:27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 s="35" customFormat="1" ht="15.75" customHeight="1" spans="1:27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 s="35" customFormat="1" ht="15.75" customHeight="1" spans="1:27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 s="35" customFormat="1" ht="15.75" customHeight="1" spans="1:27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 s="35" customFormat="1" ht="15.75" customHeight="1" spans="1:27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 s="35" customFormat="1" ht="15.75" customHeight="1" spans="1:27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 s="35" customFormat="1" ht="15.75" customHeight="1" spans="1:27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 s="35" customFormat="1" ht="15.75" customHeight="1" spans="1:27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 s="35" customFormat="1" ht="15.75" customHeight="1" spans="1:27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 s="35" customFormat="1" ht="15.75" customHeight="1" spans="1:27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 s="35" customFormat="1" ht="15.75" customHeight="1" spans="1:27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 s="35" customFormat="1" ht="15.75" customHeight="1" spans="1:27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 s="35" customFormat="1" ht="15.75" customHeight="1" spans="1:27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 s="35" customFormat="1" ht="15.75" customHeight="1" spans="1:27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 s="35" customFormat="1" ht="15.75" customHeight="1" spans="1:27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 s="35" customFormat="1" ht="15.75" customHeight="1" spans="1:27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 s="35" customFormat="1" ht="15.75" customHeight="1" spans="1:27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 s="35" customFormat="1" ht="15.75" customHeight="1" spans="1:27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 s="35" customFormat="1" ht="15.75" customHeight="1" spans="1:27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 s="35" customFormat="1" ht="15.75" customHeight="1" spans="1:27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 s="35" customFormat="1" ht="15.75" customHeight="1" spans="1:27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 s="35" customFormat="1" ht="15.75" customHeight="1" spans="1:27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 s="35" customFormat="1" ht="15.75" customHeight="1" spans="1:27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 s="35" customFormat="1" ht="15.75" customHeight="1" spans="1:27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 s="35" customFormat="1" ht="15.75" customHeight="1" spans="1:27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 s="35" customFormat="1" ht="15.75" customHeight="1" spans="1:27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 s="35" customFormat="1" ht="15.75" customHeight="1" spans="1:27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 s="35" customFormat="1" ht="15.75" customHeight="1" spans="1:27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 s="35" customFormat="1" ht="15.75" customHeight="1" spans="1:27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 s="35" customFormat="1" ht="15.75" customHeight="1" spans="1:27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 s="35" customFormat="1" ht="15.75" customHeight="1" spans="1:27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 s="35" customFormat="1" ht="15.75" customHeight="1" spans="1:27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 s="35" customFormat="1" ht="15.75" customHeight="1" spans="1:27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 s="35" customFormat="1" ht="15.75" customHeight="1" spans="1:27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 s="35" customFormat="1" ht="15.75" customHeight="1" spans="1:27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 s="35" customFormat="1" ht="15.75" customHeight="1" spans="1:27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 s="35" customFormat="1" ht="15.75" customHeight="1" spans="1:27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 s="35" customFormat="1" ht="15.75" customHeight="1" spans="1:27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 s="35" customFormat="1" ht="15.75" customHeight="1" spans="1:27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 s="35" customFormat="1" ht="15.75" customHeight="1" spans="1:27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 s="35" customFormat="1" ht="15.75" customHeight="1" spans="1:27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 s="35" customFormat="1" ht="15.75" customHeight="1" spans="1:27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 s="35" customFormat="1" ht="15.75" customHeight="1" spans="1:27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 s="35" customFormat="1" ht="15.75" customHeight="1" spans="1:27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 s="35" customFormat="1" ht="15.75" customHeight="1" spans="1:27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 s="35" customFormat="1" ht="15.75" customHeight="1" spans="1:27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 s="35" customFormat="1" ht="15.75" customHeight="1" spans="1:27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 s="35" customFormat="1" ht="15.75" customHeight="1" spans="1:27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 s="35" customFormat="1" ht="15.75" customHeight="1" spans="1:27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 s="35" customFormat="1" ht="15.75" customHeight="1" spans="1:27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 s="35" customFormat="1" ht="15.75" customHeight="1" spans="1:27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 s="35" customFormat="1" ht="15.75" customHeight="1" spans="1:27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 s="35" customFormat="1" ht="15.75" customHeight="1" spans="1:27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 s="35" customFormat="1" ht="15.75" customHeight="1" spans="1:27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 s="35" customFormat="1" ht="15.75" customHeight="1" spans="1:27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 s="35" customFormat="1" ht="15.75" customHeight="1" spans="1:27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 s="35" customFormat="1" ht="15.75" customHeight="1" spans="1:27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 s="35" customFormat="1" ht="15.75" customHeight="1" spans="1:27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 s="35" customFormat="1" ht="15.75" customHeight="1" spans="1:27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 s="35" customFormat="1" ht="15.75" customHeight="1" spans="1:27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 s="35" customFormat="1" ht="15.75" customHeight="1" spans="1:27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 s="35" customFormat="1" ht="15.75" customHeight="1" spans="1:27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 s="35" customFormat="1" ht="15.75" customHeight="1" spans="1:27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 s="35" customFormat="1" ht="15.75" customHeight="1" spans="1:27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 s="35" customFormat="1" ht="15.75" customHeight="1" spans="1:27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 s="35" customFormat="1" ht="15.75" customHeight="1" spans="1:27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 s="35" customFormat="1" ht="15.75" customHeight="1" spans="1:27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 s="35" customFormat="1" ht="15.75" customHeight="1" spans="1:27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 s="35" customFormat="1" ht="15.75" customHeight="1" spans="1:27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 s="35" customFormat="1" ht="15.75" customHeight="1" spans="1:27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 s="35" customFormat="1" ht="15.75" customHeight="1" spans="1:27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 s="35" customFormat="1" ht="15.75" customHeight="1" spans="1:27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 s="35" customFormat="1" ht="15.75" customHeight="1" spans="1:27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 s="35" customFormat="1" ht="15.75" customHeight="1" spans="1:27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 s="35" customFormat="1" ht="15.75" customHeight="1" spans="1:27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 s="35" customFormat="1" ht="15.75" customHeight="1" spans="1:27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 s="35" customFormat="1" ht="15.75" customHeight="1" spans="1:27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 s="35" customFormat="1" ht="15.75" customHeight="1" spans="1:27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 s="35" customFormat="1" ht="15.75" customHeight="1" spans="1:27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 s="35" customFormat="1" ht="15.75" customHeight="1" spans="1:27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 s="35" customFormat="1" ht="15.75" customHeight="1" spans="1:27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 s="35" customFormat="1" ht="15.75" customHeight="1" spans="1:27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 s="35" customFormat="1" ht="15.75" customHeight="1" spans="1:27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 s="35" customFormat="1" ht="15.75" customHeight="1" spans="1:27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 s="35" customFormat="1" ht="15.75" customHeight="1" spans="1:27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W918" s="92"/>
      <c r="X918" s="92"/>
      <c r="Y918" s="92"/>
      <c r="Z918" s="92"/>
      <c r="AA918" s="92"/>
    </row>
  </sheetData>
  <mergeCells count="39">
    <mergeCell ref="A1:C1"/>
    <mergeCell ref="G1:N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L7:L8"/>
    <mergeCell ref="M7:M8"/>
    <mergeCell ref="N7:N8"/>
    <mergeCell ref="G2:I4"/>
    <mergeCell ref="J2:N4"/>
    <mergeCell ref="G5:I6"/>
    <mergeCell ref="J5:N6"/>
    <mergeCell ref="A7:E8"/>
  </mergeCells>
  <conditionalFormatting sqref="O9:O17">
    <cfRule type="notContainsBlanks" dxfId="0" priority="3">
      <formula>LEN(TRIM(O9))&gt;0</formula>
    </cfRule>
  </conditionalFormatting>
  <conditionalFormatting sqref="O22:O24">
    <cfRule type="notContainsBlanks" dxfId="0" priority="1">
      <formula>LEN(TRIM(O22))&gt;0</formula>
    </cfRule>
  </conditionalFormatting>
  <conditionalFormatting sqref="K9:N27 O25:O27 W22:W27 S22:S27 W9:W17 S9:S17">
    <cfRule type="notContainsBlanks" dxfId="0" priority="2">
      <formula>LEN(TRIM(K9))&gt;0</formula>
    </cfRule>
  </conditionalFormatting>
  <conditionalFormatting sqref="O25:O27 G14:G21">
    <cfRule type="notContainsBlanks" dxfId="0" priority="6">
      <formula>LEN(TRIM(G14))&gt;0</formula>
    </cfRule>
  </conditionalFormatting>
  <conditionalFormatting sqref="O20 W20 S20">
    <cfRule type="notContainsBlanks" dxfId="0" priority="7">
      <formula>LEN(TRIM(O20))&gt;0</formula>
    </cfRule>
  </conditionalFormatting>
  <pageMargins left="0.7" right="0.7" top="0.75" bottom="0.75" header="0.3" footer="0.3"/>
  <pageSetup paperSize="9" scale="66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view="pageBreakPreview" zoomScaleNormal="100" topLeftCell="A3" workbookViewId="0">
      <selection activeCell="D41" sqref="D41"/>
    </sheetView>
  </sheetViews>
  <sheetFormatPr defaultColWidth="9.02654867256637" defaultRowHeight="13.5"/>
  <cols>
    <col min="3" max="3" width="16.6725663716814" customWidth="1"/>
    <col min="4" max="4" width="18.1238938053097" customWidth="1"/>
    <col min="5" max="5" width="17.8672566371681" customWidth="1"/>
    <col min="6" max="6" width="43.8761061946903" customWidth="1"/>
    <col min="8" max="8" width="11.4247787610619" customWidth="1"/>
    <col min="9" max="9" width="10.8230088495575" customWidth="1"/>
    <col min="10" max="10" width="11.9557522123894" customWidth="1"/>
    <col min="11" max="11" width="11.5575221238938" customWidth="1"/>
  </cols>
  <sheetData>
    <row r="1" ht="23.25" spans="1:12">
      <c r="A1" s="1" t="s">
        <v>44</v>
      </c>
      <c r="B1" s="1"/>
      <c r="C1" s="1"/>
      <c r="D1" s="1"/>
      <c r="E1" s="2" t="s">
        <v>1</v>
      </c>
      <c r="F1" s="2"/>
      <c r="G1" s="3" t="s">
        <v>45</v>
      </c>
      <c r="H1" s="2"/>
      <c r="I1" s="2"/>
      <c r="J1" s="2"/>
      <c r="K1" s="2"/>
      <c r="L1" s="2"/>
    </row>
    <row r="2" spans="1:12">
      <c r="A2" s="4" t="s">
        <v>2</v>
      </c>
      <c r="B2" s="4"/>
      <c r="C2" s="5" t="s">
        <v>46</v>
      </c>
      <c r="D2" s="6" t="s">
        <v>3</v>
      </c>
      <c r="E2" s="7" t="s">
        <v>47</v>
      </c>
      <c r="F2" s="7"/>
      <c r="G2" s="7"/>
      <c r="H2" s="2"/>
      <c r="I2" s="2"/>
      <c r="J2" s="2"/>
      <c r="K2" s="2"/>
      <c r="L2" s="2"/>
    </row>
    <row r="3" spans="1:12">
      <c r="A3" s="4" t="s">
        <v>48</v>
      </c>
      <c r="B3" s="4"/>
      <c r="C3" s="5">
        <v>45516</v>
      </c>
      <c r="D3" s="6" t="s">
        <v>7</v>
      </c>
      <c r="E3" s="7" t="s">
        <v>49</v>
      </c>
      <c r="F3" s="7"/>
      <c r="G3" s="7"/>
      <c r="H3" s="2"/>
      <c r="I3" s="2"/>
      <c r="J3" s="2"/>
      <c r="K3" s="2"/>
      <c r="L3" s="2"/>
    </row>
    <row r="4" spans="1:12">
      <c r="A4" s="4" t="s">
        <v>8</v>
      </c>
      <c r="B4" s="4"/>
      <c r="C4" s="5" t="s">
        <v>50</v>
      </c>
      <c r="D4" s="6" t="s">
        <v>51</v>
      </c>
      <c r="E4" s="7" t="s">
        <v>52</v>
      </c>
      <c r="F4" s="7"/>
      <c r="G4" s="7"/>
      <c r="H4" s="2"/>
      <c r="I4" s="2"/>
      <c r="J4" s="2"/>
      <c r="K4" s="2"/>
      <c r="L4" s="2"/>
    </row>
    <row r="5" spans="1:12">
      <c r="A5" s="4" t="s">
        <v>53</v>
      </c>
      <c r="B5" s="4"/>
      <c r="C5" s="5" t="s">
        <v>54</v>
      </c>
      <c r="D5" s="6" t="s">
        <v>55</v>
      </c>
      <c r="E5" s="7" t="s">
        <v>56</v>
      </c>
      <c r="F5" s="7"/>
      <c r="G5" s="7"/>
      <c r="H5" s="2"/>
      <c r="I5" s="2"/>
      <c r="J5" s="2"/>
      <c r="K5" s="2"/>
      <c r="L5" s="2"/>
    </row>
    <row r="6" spans="1:12">
      <c r="A6" s="4" t="s">
        <v>10</v>
      </c>
      <c r="B6" s="4"/>
      <c r="C6" s="5" t="s">
        <v>57</v>
      </c>
      <c r="D6" s="6" t="s">
        <v>11</v>
      </c>
      <c r="E6" s="7" t="s">
        <v>58</v>
      </c>
      <c r="F6" s="7"/>
      <c r="G6" s="7"/>
      <c r="H6" s="2"/>
      <c r="I6" s="2"/>
      <c r="J6" s="2"/>
      <c r="K6" s="2"/>
      <c r="L6" s="2"/>
    </row>
    <row r="7" spans="1:12">
      <c r="A7" s="8" t="s">
        <v>59</v>
      </c>
      <c r="B7" s="8"/>
      <c r="C7" s="8"/>
      <c r="D7" s="8"/>
      <c r="E7" s="8"/>
      <c r="F7" s="8"/>
      <c r="G7" s="9" t="s">
        <v>17</v>
      </c>
      <c r="H7" s="10" t="s">
        <v>60</v>
      </c>
      <c r="I7" s="10" t="s">
        <v>57</v>
      </c>
      <c r="J7" s="10" t="s">
        <v>61</v>
      </c>
      <c r="K7" s="10" t="s">
        <v>62</v>
      </c>
      <c r="L7" s="27" t="s">
        <v>63</v>
      </c>
    </row>
    <row r="8" spans="1:12">
      <c r="A8" s="8"/>
      <c r="B8" s="8"/>
      <c r="C8" s="8"/>
      <c r="D8" s="8"/>
      <c r="E8" s="8"/>
      <c r="F8" s="8"/>
      <c r="G8" s="11"/>
      <c r="H8" s="12"/>
      <c r="I8" s="12"/>
      <c r="J8" s="12"/>
      <c r="K8" s="12"/>
      <c r="L8" s="27"/>
    </row>
    <row r="9" ht="30" customHeight="1" spans="1:12">
      <c r="A9" s="13" t="s">
        <v>64</v>
      </c>
      <c r="B9" s="13"/>
      <c r="C9" s="13"/>
      <c r="D9" s="13"/>
      <c r="E9" s="13"/>
      <c r="F9" s="14" t="s">
        <v>25</v>
      </c>
      <c r="G9" s="15">
        <v>0.125</v>
      </c>
      <c r="H9" s="30">
        <v>9.25</v>
      </c>
      <c r="I9" s="33">
        <v>9.375</v>
      </c>
      <c r="J9" s="31">
        <v>9.5</v>
      </c>
      <c r="K9" s="31">
        <v>9.625</v>
      </c>
      <c r="L9" s="28"/>
    </row>
    <row r="10" ht="30" customHeight="1" spans="1:12">
      <c r="A10" s="13" t="s">
        <v>65</v>
      </c>
      <c r="B10" s="13"/>
      <c r="C10" s="13"/>
      <c r="D10" s="13"/>
      <c r="E10" s="13"/>
      <c r="F10" s="14" t="s">
        <v>66</v>
      </c>
      <c r="G10" s="15">
        <v>0.125</v>
      </c>
      <c r="H10" s="30">
        <v>9.25</v>
      </c>
      <c r="I10" s="33">
        <v>9.375</v>
      </c>
      <c r="J10" s="31">
        <v>9.5</v>
      </c>
      <c r="K10" s="31">
        <v>9.625</v>
      </c>
      <c r="L10" s="28"/>
    </row>
    <row r="11" ht="30" customHeight="1" spans="1:12">
      <c r="A11" s="13" t="s">
        <v>67</v>
      </c>
      <c r="B11" s="13"/>
      <c r="C11" s="13"/>
      <c r="D11" s="13"/>
      <c r="E11" s="13"/>
      <c r="F11" s="14" t="s">
        <v>26</v>
      </c>
      <c r="G11" s="15">
        <v>0.125</v>
      </c>
      <c r="H11" s="30">
        <v>5.5</v>
      </c>
      <c r="I11" s="33">
        <v>5.625</v>
      </c>
      <c r="J11" s="31">
        <v>5.75</v>
      </c>
      <c r="K11" s="31">
        <v>5.875</v>
      </c>
      <c r="L11" s="28"/>
    </row>
    <row r="12" ht="30" customHeight="1" spans="1:12">
      <c r="A12" s="13" t="s">
        <v>68</v>
      </c>
      <c r="B12" s="13"/>
      <c r="C12" s="13"/>
      <c r="D12" s="13"/>
      <c r="E12" s="13"/>
      <c r="F12" s="14" t="s">
        <v>69</v>
      </c>
      <c r="G12" s="15">
        <v>0.125</v>
      </c>
      <c r="H12" s="30">
        <v>5.5</v>
      </c>
      <c r="I12" s="33">
        <v>5.625</v>
      </c>
      <c r="J12" s="31">
        <v>5.75</v>
      </c>
      <c r="K12" s="31">
        <v>5.875</v>
      </c>
      <c r="L12" s="28"/>
    </row>
    <row r="13" ht="30" customHeight="1" spans="1:12">
      <c r="A13" s="13" t="s">
        <v>70</v>
      </c>
      <c r="B13" s="13"/>
      <c r="C13" s="13"/>
      <c r="D13" s="13"/>
      <c r="E13" s="13"/>
      <c r="F13" s="17" t="s">
        <v>27</v>
      </c>
      <c r="G13" s="15">
        <v>0.125</v>
      </c>
      <c r="H13" s="30">
        <v>7.125</v>
      </c>
      <c r="I13" s="33">
        <v>7.25</v>
      </c>
      <c r="J13" s="31">
        <v>7.375</v>
      </c>
      <c r="K13" s="31">
        <v>7.5</v>
      </c>
      <c r="L13" s="28"/>
    </row>
    <row r="14" ht="30" customHeight="1" spans="1:12">
      <c r="A14" s="13" t="s">
        <v>71</v>
      </c>
      <c r="B14" s="13"/>
      <c r="C14" s="13"/>
      <c r="D14" s="13"/>
      <c r="E14" s="13"/>
      <c r="F14" s="17" t="s">
        <v>72</v>
      </c>
      <c r="G14" s="15">
        <v>0.125</v>
      </c>
      <c r="H14" s="30">
        <v>7.125</v>
      </c>
      <c r="I14" s="33">
        <v>7.25</v>
      </c>
      <c r="J14" s="31">
        <v>7.375</v>
      </c>
      <c r="K14" s="31">
        <v>7.5</v>
      </c>
      <c r="L14" s="28"/>
    </row>
    <row r="15" ht="30" customHeight="1" spans="1:12">
      <c r="A15" s="13" t="s">
        <v>73</v>
      </c>
      <c r="B15" s="13"/>
      <c r="C15" s="13"/>
      <c r="D15" s="13"/>
      <c r="E15" s="13"/>
      <c r="F15" s="17" t="s">
        <v>28</v>
      </c>
      <c r="G15" s="18">
        <v>0.125</v>
      </c>
      <c r="H15" s="31">
        <v>2.0625</v>
      </c>
      <c r="I15" s="33">
        <v>2.125</v>
      </c>
      <c r="J15" s="34">
        <v>2.1875</v>
      </c>
      <c r="K15" s="34">
        <v>2.25</v>
      </c>
      <c r="L15" s="28"/>
    </row>
    <row r="16" ht="30" customHeight="1" spans="1:12">
      <c r="A16" s="13" t="s">
        <v>74</v>
      </c>
      <c r="B16" s="13"/>
      <c r="C16" s="13"/>
      <c r="D16" s="13"/>
      <c r="E16" s="13"/>
      <c r="F16" s="17" t="s">
        <v>29</v>
      </c>
      <c r="G16" s="18">
        <v>0.125</v>
      </c>
      <c r="H16" s="31">
        <v>2.6875</v>
      </c>
      <c r="I16" s="33">
        <v>2.75</v>
      </c>
      <c r="J16" s="34">
        <v>2.8125</v>
      </c>
      <c r="K16" s="34">
        <v>2.875</v>
      </c>
      <c r="L16" s="28"/>
    </row>
    <row r="17" ht="30" customHeight="1" spans="1:12">
      <c r="A17" s="13" t="s">
        <v>75</v>
      </c>
      <c r="B17" s="13"/>
      <c r="C17" s="13"/>
      <c r="D17" s="13"/>
      <c r="E17" s="13"/>
      <c r="F17" s="17" t="s">
        <v>76</v>
      </c>
      <c r="G17" s="19">
        <v>0.5</v>
      </c>
      <c r="H17" s="32">
        <v>36.5</v>
      </c>
      <c r="I17" s="33">
        <v>38.5</v>
      </c>
      <c r="J17" s="31">
        <v>41</v>
      </c>
      <c r="K17" s="31">
        <v>43.5</v>
      </c>
      <c r="L17" s="28"/>
    </row>
    <row r="18" ht="30" customHeight="1" spans="1:12">
      <c r="A18" s="13" t="s">
        <v>77</v>
      </c>
      <c r="B18" s="13"/>
      <c r="C18" s="13"/>
      <c r="D18" s="13"/>
      <c r="E18" s="13"/>
      <c r="F18" s="20" t="s">
        <v>78</v>
      </c>
      <c r="G18" s="19">
        <v>0.5</v>
      </c>
      <c r="H18" s="32">
        <v>38</v>
      </c>
      <c r="I18" s="33">
        <v>40</v>
      </c>
      <c r="J18" s="31">
        <v>42.5</v>
      </c>
      <c r="K18" s="31">
        <v>45</v>
      </c>
      <c r="L18" s="28"/>
    </row>
    <row r="19" ht="30" customHeight="1" spans="1:12">
      <c r="A19" s="13" t="s">
        <v>79</v>
      </c>
      <c r="B19" s="13"/>
      <c r="C19" s="13"/>
      <c r="D19" s="13"/>
      <c r="E19" s="13"/>
      <c r="F19" s="20" t="s">
        <v>31</v>
      </c>
      <c r="G19" s="19">
        <v>0.5</v>
      </c>
      <c r="H19" s="32">
        <v>34</v>
      </c>
      <c r="I19" s="33">
        <v>36</v>
      </c>
      <c r="J19" s="31">
        <v>38.5</v>
      </c>
      <c r="K19" s="31">
        <v>41</v>
      </c>
      <c r="L19" s="28"/>
    </row>
    <row r="20" ht="30" customHeight="1" spans="1:12">
      <c r="A20" s="13" t="s">
        <v>80</v>
      </c>
      <c r="B20" s="13"/>
      <c r="C20" s="13"/>
      <c r="D20" s="13"/>
      <c r="E20" s="13"/>
      <c r="F20" s="20" t="s">
        <v>81</v>
      </c>
      <c r="G20" s="19">
        <v>0.5</v>
      </c>
      <c r="H20" s="32">
        <v>34</v>
      </c>
      <c r="I20" s="33">
        <v>36</v>
      </c>
      <c r="J20" s="31">
        <v>38.5</v>
      </c>
      <c r="K20" s="31">
        <v>41</v>
      </c>
      <c r="L20" s="28"/>
    </row>
    <row r="21" ht="30" customHeight="1" spans="1:12">
      <c r="A21" s="13" t="s">
        <v>82</v>
      </c>
      <c r="B21" s="13"/>
      <c r="C21" s="13"/>
      <c r="D21" s="13"/>
      <c r="E21" s="13"/>
      <c r="F21" s="20" t="s">
        <v>83</v>
      </c>
      <c r="G21" s="19">
        <v>0.5</v>
      </c>
      <c r="H21" s="32">
        <v>44</v>
      </c>
      <c r="I21" s="33">
        <v>46</v>
      </c>
      <c r="J21" s="31">
        <v>48.5</v>
      </c>
      <c r="K21" s="31">
        <v>51</v>
      </c>
      <c r="L21" s="28"/>
    </row>
    <row r="22" ht="30" customHeight="1" spans="1:12">
      <c r="A22" s="13" t="s">
        <v>84</v>
      </c>
      <c r="B22" s="13"/>
      <c r="C22" s="13"/>
      <c r="D22" s="13"/>
      <c r="E22" s="13"/>
      <c r="F22" s="20" t="s">
        <v>85</v>
      </c>
      <c r="G22" s="19">
        <v>0.5</v>
      </c>
      <c r="H22" s="32">
        <v>44</v>
      </c>
      <c r="I22" s="33">
        <v>46</v>
      </c>
      <c r="J22" s="31">
        <v>48.5</v>
      </c>
      <c r="K22" s="31">
        <v>51</v>
      </c>
      <c r="L22" s="28"/>
    </row>
    <row r="23" ht="30" customHeight="1" spans="1:12">
      <c r="A23" s="13" t="s">
        <v>86</v>
      </c>
      <c r="B23" s="13"/>
      <c r="C23" s="13"/>
      <c r="D23" s="13"/>
      <c r="E23" s="13"/>
      <c r="F23" s="21" t="s">
        <v>33</v>
      </c>
      <c r="G23" s="19">
        <v>0.5</v>
      </c>
      <c r="H23" s="32">
        <v>83</v>
      </c>
      <c r="I23" s="33">
        <v>85</v>
      </c>
      <c r="J23" s="31">
        <v>87.5</v>
      </c>
      <c r="K23" s="31">
        <v>90</v>
      </c>
      <c r="L23" s="28"/>
    </row>
    <row r="24" ht="30" customHeight="1" spans="1:12">
      <c r="A24" s="13" t="s">
        <v>87</v>
      </c>
      <c r="B24" s="13"/>
      <c r="C24" s="13"/>
      <c r="D24" s="13"/>
      <c r="E24" s="13"/>
      <c r="F24" s="21" t="s">
        <v>34</v>
      </c>
      <c r="G24" s="19">
        <v>0.5</v>
      </c>
      <c r="H24" s="32">
        <v>44.75</v>
      </c>
      <c r="I24" s="33">
        <v>45</v>
      </c>
      <c r="J24" s="31">
        <v>45.25</v>
      </c>
      <c r="K24" s="31">
        <v>45.5</v>
      </c>
      <c r="L24" s="28"/>
    </row>
    <row r="25" ht="30" customHeight="1" spans="1:12">
      <c r="A25" s="13" t="s">
        <v>88</v>
      </c>
      <c r="B25" s="13"/>
      <c r="C25" s="13"/>
      <c r="D25" s="13"/>
      <c r="E25" s="13"/>
      <c r="F25" s="21" t="s">
        <v>35</v>
      </c>
      <c r="G25" s="19">
        <v>0.5</v>
      </c>
      <c r="H25" s="32">
        <v>45.25</v>
      </c>
      <c r="I25" s="33">
        <v>45.5</v>
      </c>
      <c r="J25" s="31">
        <v>45.75</v>
      </c>
      <c r="K25" s="31">
        <v>46</v>
      </c>
      <c r="L25" s="28"/>
    </row>
    <row r="26" ht="30" customHeight="1" spans="1:12">
      <c r="A26" s="13" t="s">
        <v>89</v>
      </c>
      <c r="B26" s="13"/>
      <c r="C26" s="13"/>
      <c r="D26" s="13"/>
      <c r="E26" s="13"/>
      <c r="F26" s="21" t="s">
        <v>36</v>
      </c>
      <c r="G26" s="19">
        <v>0.5</v>
      </c>
      <c r="H26" s="32">
        <v>45.25</v>
      </c>
      <c r="I26" s="33">
        <v>45.5</v>
      </c>
      <c r="J26" s="31">
        <v>45.75</v>
      </c>
      <c r="K26" s="31">
        <v>46</v>
      </c>
      <c r="L26" s="28"/>
    </row>
    <row r="27" ht="30" customHeight="1" spans="1:12">
      <c r="A27" s="13" t="s">
        <v>90</v>
      </c>
      <c r="B27" s="13"/>
      <c r="C27" s="13"/>
      <c r="D27" s="13"/>
      <c r="E27" s="13"/>
      <c r="F27" s="22" t="s">
        <v>37</v>
      </c>
      <c r="G27" s="18">
        <v>0</v>
      </c>
      <c r="H27" s="30">
        <v>0.5</v>
      </c>
      <c r="I27" s="33">
        <v>0.5</v>
      </c>
      <c r="J27" s="31">
        <v>0.5</v>
      </c>
      <c r="K27" s="31">
        <v>0.5</v>
      </c>
      <c r="L27" s="28"/>
    </row>
    <row r="28" ht="30" customHeight="1" spans="1:12">
      <c r="A28" s="13" t="s">
        <v>91</v>
      </c>
      <c r="B28" s="13"/>
      <c r="C28" s="13"/>
      <c r="D28" s="13"/>
      <c r="E28" s="13"/>
      <c r="F28" s="22" t="s">
        <v>38</v>
      </c>
      <c r="G28" s="15">
        <v>0.25</v>
      </c>
      <c r="H28" s="30">
        <v>30.75</v>
      </c>
      <c r="I28" s="33">
        <v>31</v>
      </c>
      <c r="J28" s="31">
        <v>31.25</v>
      </c>
      <c r="K28" s="31">
        <v>31.5</v>
      </c>
      <c r="L28" s="28"/>
    </row>
    <row r="29" ht="30" customHeight="1" spans="1:12">
      <c r="A29" s="13" t="s">
        <v>92</v>
      </c>
      <c r="B29" s="13"/>
      <c r="C29" s="13"/>
      <c r="D29" s="13"/>
      <c r="E29" s="13"/>
      <c r="F29" s="23" t="s">
        <v>93</v>
      </c>
      <c r="G29" s="15">
        <v>0.25</v>
      </c>
      <c r="H29" s="30">
        <v>5.875</v>
      </c>
      <c r="I29" s="33">
        <v>6</v>
      </c>
      <c r="J29" s="31">
        <v>6.125</v>
      </c>
      <c r="K29" s="31">
        <v>6.25</v>
      </c>
      <c r="L29" s="28"/>
    </row>
    <row r="30" ht="30" customHeight="1" spans="1:12">
      <c r="A30" s="13" t="s">
        <v>94</v>
      </c>
      <c r="B30" s="13"/>
      <c r="C30" s="13"/>
      <c r="D30" s="13"/>
      <c r="E30" s="13"/>
      <c r="F30" s="24" t="s">
        <v>95</v>
      </c>
      <c r="G30" s="18">
        <v>0.125</v>
      </c>
      <c r="H30" s="31">
        <v>11.125</v>
      </c>
      <c r="I30" s="33">
        <v>11.5</v>
      </c>
      <c r="J30" s="31">
        <v>11.875</v>
      </c>
      <c r="K30" s="31">
        <v>12.25</v>
      </c>
      <c r="L30" s="28"/>
    </row>
    <row r="31" ht="30" customHeight="1" spans="1:12">
      <c r="A31" s="13" t="s">
        <v>96</v>
      </c>
      <c r="B31" s="13"/>
      <c r="C31" s="13"/>
      <c r="D31" s="13"/>
      <c r="E31" s="13"/>
      <c r="F31" s="24" t="s">
        <v>41</v>
      </c>
      <c r="G31" s="18">
        <v>0.25</v>
      </c>
      <c r="H31" s="30">
        <v>2.5</v>
      </c>
      <c r="I31" s="33">
        <v>2.5</v>
      </c>
      <c r="J31" s="31">
        <v>2.5</v>
      </c>
      <c r="K31" s="31">
        <v>2.5</v>
      </c>
      <c r="L31" s="28"/>
    </row>
    <row r="32" ht="30" customHeight="1" spans="1:12">
      <c r="A32" s="13" t="s">
        <v>97</v>
      </c>
      <c r="B32" s="13"/>
      <c r="C32" s="13"/>
      <c r="D32" s="13"/>
      <c r="E32" s="13"/>
      <c r="F32" s="24" t="s">
        <v>42</v>
      </c>
      <c r="G32" s="25">
        <v>0</v>
      </c>
      <c r="H32" s="30">
        <v>0.375</v>
      </c>
      <c r="I32" s="33">
        <v>0.375</v>
      </c>
      <c r="J32" s="31">
        <v>0.375</v>
      </c>
      <c r="K32" s="31">
        <v>0.375</v>
      </c>
      <c r="L32" s="28"/>
    </row>
    <row r="33" ht="30" customHeight="1" spans="1:12">
      <c r="A33" s="13" t="s">
        <v>98</v>
      </c>
      <c r="B33" s="13"/>
      <c r="C33" s="13"/>
      <c r="D33" s="13"/>
      <c r="E33" s="13"/>
      <c r="F33" s="26" t="s">
        <v>43</v>
      </c>
      <c r="G33" s="18">
        <v>0.25</v>
      </c>
      <c r="H33" s="30">
        <v>11.75</v>
      </c>
      <c r="I33" s="33">
        <v>11.75</v>
      </c>
      <c r="J33" s="31">
        <v>12</v>
      </c>
      <c r="K33" s="34">
        <v>12</v>
      </c>
      <c r="L33" s="29"/>
    </row>
  </sheetData>
  <mergeCells count="4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H1:L6"/>
    <mergeCell ref="A7:E8"/>
  </mergeCells>
  <pageMargins left="0.751388888888889" right="0.751388888888889" top="0.2125" bottom="0.2125" header="0.5" footer="0.5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view="pageBreakPreview" zoomScaleNormal="100" workbookViewId="0">
      <selection activeCell="M28" sqref="M28"/>
    </sheetView>
  </sheetViews>
  <sheetFormatPr defaultColWidth="9.02654867256637" defaultRowHeight="13.5"/>
  <cols>
    <col min="3" max="3" width="16.6725663716814" customWidth="1"/>
    <col min="4" max="4" width="18.1238938053097" customWidth="1"/>
    <col min="5" max="5" width="17.8672566371681" customWidth="1"/>
    <col min="6" max="6" width="43.8761061946903" customWidth="1"/>
    <col min="8" max="8" width="11.4247787610619" customWidth="1"/>
    <col min="9" max="9" width="10.8230088495575" customWidth="1"/>
    <col min="10" max="10" width="11.9557522123894" customWidth="1"/>
    <col min="11" max="11" width="11.5575221238938" customWidth="1"/>
  </cols>
  <sheetData>
    <row r="1" ht="23.25" spans="1:12">
      <c r="A1" s="1" t="s">
        <v>44</v>
      </c>
      <c r="B1" s="1"/>
      <c r="C1" s="1"/>
      <c r="D1" s="1"/>
      <c r="E1" s="2" t="s">
        <v>1</v>
      </c>
      <c r="F1" s="2"/>
      <c r="G1" s="3" t="s">
        <v>45</v>
      </c>
      <c r="H1" s="2"/>
      <c r="I1" s="2"/>
      <c r="J1" s="2"/>
      <c r="K1" s="2"/>
      <c r="L1" s="2"/>
    </row>
    <row r="2" spans="1:12">
      <c r="A2" s="4" t="s">
        <v>2</v>
      </c>
      <c r="B2" s="4"/>
      <c r="C2" s="5" t="s">
        <v>46</v>
      </c>
      <c r="D2" s="6" t="s">
        <v>3</v>
      </c>
      <c r="E2" s="7" t="s">
        <v>47</v>
      </c>
      <c r="F2" s="7"/>
      <c r="G2" s="7"/>
      <c r="H2" s="2"/>
      <c r="I2" s="2"/>
      <c r="J2" s="2"/>
      <c r="K2" s="2"/>
      <c r="L2" s="2"/>
    </row>
    <row r="3" spans="1:12">
      <c r="A3" s="4" t="s">
        <v>48</v>
      </c>
      <c r="B3" s="4"/>
      <c r="C3" s="5">
        <v>45516</v>
      </c>
      <c r="D3" s="6" t="s">
        <v>7</v>
      </c>
      <c r="E3" s="7" t="s">
        <v>49</v>
      </c>
      <c r="F3" s="7"/>
      <c r="G3" s="7"/>
      <c r="H3" s="2"/>
      <c r="I3" s="2"/>
      <c r="J3" s="2"/>
      <c r="K3" s="2"/>
      <c r="L3" s="2"/>
    </row>
    <row r="4" spans="1:12">
      <c r="A4" s="4" t="s">
        <v>8</v>
      </c>
      <c r="B4" s="4"/>
      <c r="C4" s="5" t="s">
        <v>50</v>
      </c>
      <c r="D4" s="6" t="s">
        <v>51</v>
      </c>
      <c r="E4" s="7" t="s">
        <v>52</v>
      </c>
      <c r="F4" s="7"/>
      <c r="G4" s="7"/>
      <c r="H4" s="2"/>
      <c r="I4" s="2"/>
      <c r="J4" s="2"/>
      <c r="K4" s="2"/>
      <c r="L4" s="2"/>
    </row>
    <row r="5" spans="1:12">
      <c r="A5" s="4" t="s">
        <v>53</v>
      </c>
      <c r="B5" s="4"/>
      <c r="C5" s="5" t="s">
        <v>54</v>
      </c>
      <c r="D5" s="6" t="s">
        <v>55</v>
      </c>
      <c r="E5" s="7" t="s">
        <v>56</v>
      </c>
      <c r="F5" s="7"/>
      <c r="G5" s="7"/>
      <c r="H5" s="2"/>
      <c r="I5" s="2"/>
      <c r="J5" s="2"/>
      <c r="K5" s="2"/>
      <c r="L5" s="2"/>
    </row>
    <row r="6" spans="1:12">
      <c r="A6" s="4" t="s">
        <v>10</v>
      </c>
      <c r="B6" s="4"/>
      <c r="C6" s="5" t="s">
        <v>57</v>
      </c>
      <c r="D6" s="6" t="s">
        <v>11</v>
      </c>
      <c r="E6" s="7" t="s">
        <v>58</v>
      </c>
      <c r="F6" s="7"/>
      <c r="G6" s="7"/>
      <c r="H6" s="2"/>
      <c r="I6" s="2"/>
      <c r="J6" s="2"/>
      <c r="K6" s="2"/>
      <c r="L6" s="2"/>
    </row>
    <row r="7" spans="1:12">
      <c r="A7" s="8" t="s">
        <v>59</v>
      </c>
      <c r="B7" s="8"/>
      <c r="C7" s="8"/>
      <c r="D7" s="8"/>
      <c r="E7" s="8"/>
      <c r="F7" s="8"/>
      <c r="G7" s="9" t="s">
        <v>17</v>
      </c>
      <c r="H7" s="10" t="s">
        <v>60</v>
      </c>
      <c r="I7" s="10" t="s">
        <v>57</v>
      </c>
      <c r="J7" s="10" t="s">
        <v>61</v>
      </c>
      <c r="K7" s="10" t="s">
        <v>62</v>
      </c>
      <c r="L7" s="27" t="s">
        <v>63</v>
      </c>
    </row>
    <row r="8" spans="1:12">
      <c r="A8" s="8"/>
      <c r="B8" s="8"/>
      <c r="C8" s="8"/>
      <c r="D8" s="8"/>
      <c r="E8" s="8"/>
      <c r="F8" s="8"/>
      <c r="G8" s="11"/>
      <c r="H8" s="12"/>
      <c r="I8" s="12"/>
      <c r="J8" s="12"/>
      <c r="K8" s="12"/>
      <c r="L8" s="27"/>
    </row>
    <row r="9" ht="30" customHeight="1" spans="1:12">
      <c r="A9" s="13" t="s">
        <v>64</v>
      </c>
      <c r="B9" s="13"/>
      <c r="C9" s="13"/>
      <c r="D9" s="13"/>
      <c r="E9" s="13"/>
      <c r="F9" s="14" t="s">
        <v>25</v>
      </c>
      <c r="G9" s="15">
        <v>0.125</v>
      </c>
      <c r="H9" s="16">
        <f>'1X-3X'!H9*2.54</f>
        <v>23.495</v>
      </c>
      <c r="I9" s="16">
        <f>'1X-3X'!I9*2.54</f>
        <v>23.8125</v>
      </c>
      <c r="J9" s="16">
        <f>'1X-3X'!J9*2.54</f>
        <v>24.13</v>
      </c>
      <c r="K9" s="16">
        <f>'1X-3X'!K9*2.54</f>
        <v>24.4475</v>
      </c>
      <c r="L9" s="28"/>
    </row>
    <row r="10" ht="30" customHeight="1" spans="1:12">
      <c r="A10" s="13" t="s">
        <v>65</v>
      </c>
      <c r="B10" s="13"/>
      <c r="C10" s="13"/>
      <c r="D10" s="13"/>
      <c r="E10" s="13"/>
      <c r="F10" s="14" t="s">
        <v>66</v>
      </c>
      <c r="G10" s="15">
        <v>0.125</v>
      </c>
      <c r="H10" s="16">
        <f>'1X-3X'!H10*2.54</f>
        <v>23.495</v>
      </c>
      <c r="I10" s="16">
        <f>'1X-3X'!I10*2.54</f>
        <v>23.8125</v>
      </c>
      <c r="J10" s="16">
        <f>'1X-3X'!J10*2.54</f>
        <v>24.13</v>
      </c>
      <c r="K10" s="16">
        <f>'1X-3X'!K10*2.54</f>
        <v>24.4475</v>
      </c>
      <c r="L10" s="28"/>
    </row>
    <row r="11" ht="30" customHeight="1" spans="1:12">
      <c r="A11" s="13" t="s">
        <v>67</v>
      </c>
      <c r="B11" s="13"/>
      <c r="C11" s="13"/>
      <c r="D11" s="13"/>
      <c r="E11" s="13"/>
      <c r="F11" s="14" t="s">
        <v>26</v>
      </c>
      <c r="G11" s="15">
        <v>0.125</v>
      </c>
      <c r="H11" s="16">
        <f>'1X-3X'!H11*2.54</f>
        <v>13.97</v>
      </c>
      <c r="I11" s="16">
        <f>'1X-3X'!I11*2.54</f>
        <v>14.2875</v>
      </c>
      <c r="J11" s="16">
        <f>'1X-3X'!J11*2.54</f>
        <v>14.605</v>
      </c>
      <c r="K11" s="16">
        <f>'1X-3X'!K11*2.54</f>
        <v>14.9225</v>
      </c>
      <c r="L11" s="28"/>
    </row>
    <row r="12" ht="30" customHeight="1" spans="1:12">
      <c r="A12" s="13" t="s">
        <v>68</v>
      </c>
      <c r="B12" s="13"/>
      <c r="C12" s="13"/>
      <c r="D12" s="13"/>
      <c r="E12" s="13"/>
      <c r="F12" s="14" t="s">
        <v>69</v>
      </c>
      <c r="G12" s="15">
        <v>0.125</v>
      </c>
      <c r="H12" s="16">
        <f>'1X-3X'!H12*2.54</f>
        <v>13.97</v>
      </c>
      <c r="I12" s="16">
        <f>'1X-3X'!I12*2.54</f>
        <v>14.2875</v>
      </c>
      <c r="J12" s="16">
        <f>'1X-3X'!J12*2.54</f>
        <v>14.605</v>
      </c>
      <c r="K12" s="16">
        <f>'1X-3X'!K12*2.54</f>
        <v>14.9225</v>
      </c>
      <c r="L12" s="28"/>
    </row>
    <row r="13" ht="30" customHeight="1" spans="1:12">
      <c r="A13" s="13" t="s">
        <v>70</v>
      </c>
      <c r="B13" s="13"/>
      <c r="C13" s="13"/>
      <c r="D13" s="13"/>
      <c r="E13" s="13"/>
      <c r="F13" s="17" t="s">
        <v>27</v>
      </c>
      <c r="G13" s="15">
        <v>0.125</v>
      </c>
      <c r="H13" s="16">
        <f>'1X-3X'!H13*2.54</f>
        <v>18.0975</v>
      </c>
      <c r="I13" s="16">
        <f>'1X-3X'!I13*2.54</f>
        <v>18.415</v>
      </c>
      <c r="J13" s="16">
        <f>'1X-3X'!J13*2.54</f>
        <v>18.7325</v>
      </c>
      <c r="K13" s="16">
        <f>'1X-3X'!K13*2.54</f>
        <v>19.05</v>
      </c>
      <c r="L13" s="28"/>
    </row>
    <row r="14" ht="30" customHeight="1" spans="1:12">
      <c r="A14" s="13" t="s">
        <v>71</v>
      </c>
      <c r="B14" s="13"/>
      <c r="C14" s="13"/>
      <c r="D14" s="13"/>
      <c r="E14" s="13"/>
      <c r="F14" s="17" t="s">
        <v>72</v>
      </c>
      <c r="G14" s="15">
        <v>0.125</v>
      </c>
      <c r="H14" s="16">
        <f>'1X-3X'!H14*2.54</f>
        <v>18.0975</v>
      </c>
      <c r="I14" s="16">
        <f>'1X-3X'!I14*2.54</f>
        <v>18.415</v>
      </c>
      <c r="J14" s="16">
        <f>'1X-3X'!J14*2.54</f>
        <v>18.7325</v>
      </c>
      <c r="K14" s="16">
        <f>'1X-3X'!K14*2.54</f>
        <v>19.05</v>
      </c>
      <c r="L14" s="28"/>
    </row>
    <row r="15" ht="30" customHeight="1" spans="1:12">
      <c r="A15" s="13" t="s">
        <v>73</v>
      </c>
      <c r="B15" s="13"/>
      <c r="C15" s="13"/>
      <c r="D15" s="13"/>
      <c r="E15" s="13"/>
      <c r="F15" s="17" t="s">
        <v>28</v>
      </c>
      <c r="G15" s="18">
        <v>0.125</v>
      </c>
      <c r="H15" s="16">
        <f>'1X-3X'!H15*2.54</f>
        <v>5.23875</v>
      </c>
      <c r="I15" s="16">
        <f>'1X-3X'!I15*2.54</f>
        <v>5.3975</v>
      </c>
      <c r="J15" s="16">
        <f>'1X-3X'!J15*2.54</f>
        <v>5.55625</v>
      </c>
      <c r="K15" s="16">
        <f>'1X-3X'!K15*2.54</f>
        <v>5.715</v>
      </c>
      <c r="L15" s="28"/>
    </row>
    <row r="16" ht="30" customHeight="1" spans="1:12">
      <c r="A16" s="13" t="s">
        <v>74</v>
      </c>
      <c r="B16" s="13"/>
      <c r="C16" s="13"/>
      <c r="D16" s="13"/>
      <c r="E16" s="13"/>
      <c r="F16" s="17" t="s">
        <v>29</v>
      </c>
      <c r="G16" s="18">
        <v>0.125</v>
      </c>
      <c r="H16" s="16">
        <f>'1X-3X'!H16*2.54</f>
        <v>6.82625</v>
      </c>
      <c r="I16" s="16">
        <f>'1X-3X'!I16*2.54</f>
        <v>6.985</v>
      </c>
      <c r="J16" s="16">
        <f>'1X-3X'!J16*2.54</f>
        <v>7.14375</v>
      </c>
      <c r="K16" s="16">
        <f>'1X-3X'!K16*2.54</f>
        <v>7.3025</v>
      </c>
      <c r="L16" s="28"/>
    </row>
    <row r="17" ht="30" customHeight="1" spans="1:12">
      <c r="A17" s="13" t="s">
        <v>75</v>
      </c>
      <c r="B17" s="13"/>
      <c r="C17" s="13"/>
      <c r="D17" s="13"/>
      <c r="E17" s="13"/>
      <c r="F17" s="17" t="s">
        <v>76</v>
      </c>
      <c r="G17" s="19">
        <v>0.5</v>
      </c>
      <c r="H17" s="16">
        <f>'1X-3X'!H17*2.54</f>
        <v>92.71</v>
      </c>
      <c r="I17" s="16">
        <f>'1X-3X'!I17*2.54</f>
        <v>97.79</v>
      </c>
      <c r="J17" s="16">
        <f>'1X-3X'!J17*2.54</f>
        <v>104.14</v>
      </c>
      <c r="K17" s="16">
        <f>'1X-3X'!K17*2.54</f>
        <v>110.49</v>
      </c>
      <c r="L17" s="28"/>
    </row>
    <row r="18" ht="30" customHeight="1" spans="1:12">
      <c r="A18" s="13" t="s">
        <v>77</v>
      </c>
      <c r="B18" s="13"/>
      <c r="C18" s="13"/>
      <c r="D18" s="13"/>
      <c r="E18" s="13"/>
      <c r="F18" s="20" t="s">
        <v>78</v>
      </c>
      <c r="G18" s="19">
        <v>0.5</v>
      </c>
      <c r="H18" s="16">
        <f>'1X-3X'!H18*2.54</f>
        <v>96.52</v>
      </c>
      <c r="I18" s="16">
        <f>'1X-3X'!I18*2.54</f>
        <v>101.6</v>
      </c>
      <c r="J18" s="16">
        <f>'1X-3X'!J18*2.54</f>
        <v>107.95</v>
      </c>
      <c r="K18" s="16">
        <f>'1X-3X'!K18*2.54</f>
        <v>114.3</v>
      </c>
      <c r="L18" s="28"/>
    </row>
    <row r="19" ht="30" customHeight="1" spans="1:12">
      <c r="A19" s="13" t="s">
        <v>79</v>
      </c>
      <c r="B19" s="13"/>
      <c r="C19" s="13"/>
      <c r="D19" s="13"/>
      <c r="E19" s="13"/>
      <c r="F19" s="20" t="s">
        <v>31</v>
      </c>
      <c r="G19" s="19">
        <v>0.5</v>
      </c>
      <c r="H19" s="16">
        <f>'1X-3X'!H19*2.54</f>
        <v>86.36</v>
      </c>
      <c r="I19" s="16">
        <f>'1X-3X'!I19*2.54</f>
        <v>91.44</v>
      </c>
      <c r="J19" s="16">
        <f>'1X-3X'!J19*2.54</f>
        <v>97.79</v>
      </c>
      <c r="K19" s="16">
        <f>'1X-3X'!K19*2.54</f>
        <v>104.14</v>
      </c>
      <c r="L19" s="28"/>
    </row>
    <row r="20" ht="30" customHeight="1" spans="1:12">
      <c r="A20" s="13" t="s">
        <v>80</v>
      </c>
      <c r="B20" s="13"/>
      <c r="C20" s="13"/>
      <c r="D20" s="13"/>
      <c r="E20" s="13"/>
      <c r="F20" s="20" t="s">
        <v>81</v>
      </c>
      <c r="G20" s="19">
        <v>0.5</v>
      </c>
      <c r="H20" s="16">
        <f>'1X-3X'!H20*2.54</f>
        <v>86.36</v>
      </c>
      <c r="I20" s="16">
        <f>'1X-3X'!I20*2.54</f>
        <v>91.44</v>
      </c>
      <c r="J20" s="16">
        <f>'1X-3X'!J20*2.54</f>
        <v>97.79</v>
      </c>
      <c r="K20" s="16">
        <f>'1X-3X'!K20*2.54</f>
        <v>104.14</v>
      </c>
      <c r="L20" s="28"/>
    </row>
    <row r="21" ht="30" customHeight="1" spans="1:12">
      <c r="A21" s="13" t="s">
        <v>82</v>
      </c>
      <c r="B21" s="13"/>
      <c r="C21" s="13"/>
      <c r="D21" s="13"/>
      <c r="E21" s="13"/>
      <c r="F21" s="20" t="s">
        <v>83</v>
      </c>
      <c r="G21" s="19">
        <v>0.5</v>
      </c>
      <c r="H21" s="16">
        <f>'1X-3X'!H21*2.54</f>
        <v>111.76</v>
      </c>
      <c r="I21" s="16">
        <f>'1X-3X'!I21*2.54</f>
        <v>116.84</v>
      </c>
      <c r="J21" s="16">
        <f>'1X-3X'!J21*2.54</f>
        <v>123.19</v>
      </c>
      <c r="K21" s="16">
        <f>'1X-3X'!K21*2.54</f>
        <v>129.54</v>
      </c>
      <c r="L21" s="28"/>
    </row>
    <row r="22" ht="30" customHeight="1" spans="1:12">
      <c r="A22" s="13" t="s">
        <v>84</v>
      </c>
      <c r="B22" s="13"/>
      <c r="C22" s="13"/>
      <c r="D22" s="13"/>
      <c r="E22" s="13"/>
      <c r="F22" s="20" t="s">
        <v>85</v>
      </c>
      <c r="G22" s="19">
        <v>0.5</v>
      </c>
      <c r="H22" s="16">
        <f>'1X-3X'!H22*2.54</f>
        <v>111.76</v>
      </c>
      <c r="I22" s="16">
        <f>'1X-3X'!I22*2.54</f>
        <v>116.84</v>
      </c>
      <c r="J22" s="16">
        <f>'1X-3X'!J22*2.54</f>
        <v>123.19</v>
      </c>
      <c r="K22" s="16">
        <f>'1X-3X'!K22*2.54</f>
        <v>129.54</v>
      </c>
      <c r="L22" s="28"/>
    </row>
    <row r="23" ht="30" customHeight="1" spans="1:12">
      <c r="A23" s="13" t="s">
        <v>86</v>
      </c>
      <c r="B23" s="13"/>
      <c r="C23" s="13"/>
      <c r="D23" s="13"/>
      <c r="E23" s="13"/>
      <c r="F23" s="21" t="s">
        <v>33</v>
      </c>
      <c r="G23" s="19">
        <v>0.5</v>
      </c>
      <c r="H23" s="16">
        <f>'1X-3X'!H23*2.54</f>
        <v>210.82</v>
      </c>
      <c r="I23" s="16">
        <f>'1X-3X'!I23*2.54</f>
        <v>215.9</v>
      </c>
      <c r="J23" s="16">
        <f>'1X-3X'!J23*2.54</f>
        <v>222.25</v>
      </c>
      <c r="K23" s="16">
        <f>'1X-3X'!K23*2.54</f>
        <v>228.6</v>
      </c>
      <c r="L23" s="28"/>
    </row>
    <row r="24" ht="30" customHeight="1" spans="1:12">
      <c r="A24" s="13" t="s">
        <v>87</v>
      </c>
      <c r="B24" s="13"/>
      <c r="C24" s="13"/>
      <c r="D24" s="13"/>
      <c r="E24" s="13"/>
      <c r="F24" s="21" t="s">
        <v>34</v>
      </c>
      <c r="G24" s="19">
        <v>0.5</v>
      </c>
      <c r="H24" s="16">
        <f>'1X-3X'!H24*2.54</f>
        <v>113.665</v>
      </c>
      <c r="I24" s="16">
        <f>'1X-3X'!I24*2.54</f>
        <v>114.3</v>
      </c>
      <c r="J24" s="16">
        <f>'1X-3X'!J24*2.54</f>
        <v>114.935</v>
      </c>
      <c r="K24" s="16">
        <f>'1X-3X'!K24*2.54</f>
        <v>115.57</v>
      </c>
      <c r="L24" s="28"/>
    </row>
    <row r="25" ht="30" customHeight="1" spans="1:12">
      <c r="A25" s="13" t="s">
        <v>88</v>
      </c>
      <c r="B25" s="13"/>
      <c r="C25" s="13"/>
      <c r="D25" s="13"/>
      <c r="E25" s="13"/>
      <c r="F25" s="21" t="s">
        <v>35</v>
      </c>
      <c r="G25" s="19">
        <v>0.5</v>
      </c>
      <c r="H25" s="16">
        <f>'1X-3X'!H25*2.54</f>
        <v>114.935</v>
      </c>
      <c r="I25" s="16">
        <f>'1X-3X'!I25*2.54</f>
        <v>115.57</v>
      </c>
      <c r="J25" s="16">
        <f>'1X-3X'!J25*2.54</f>
        <v>116.205</v>
      </c>
      <c r="K25" s="16">
        <f>'1X-3X'!K25*2.54</f>
        <v>116.84</v>
      </c>
      <c r="L25" s="28"/>
    </row>
    <row r="26" ht="30" customHeight="1" spans="1:12">
      <c r="A26" s="13" t="s">
        <v>89</v>
      </c>
      <c r="B26" s="13"/>
      <c r="C26" s="13"/>
      <c r="D26" s="13"/>
      <c r="E26" s="13"/>
      <c r="F26" s="21" t="s">
        <v>36</v>
      </c>
      <c r="G26" s="19">
        <v>0.5</v>
      </c>
      <c r="H26" s="16">
        <f>'1X-3X'!H26*2.54</f>
        <v>114.935</v>
      </c>
      <c r="I26" s="16">
        <f>'1X-3X'!I26*2.54</f>
        <v>115.57</v>
      </c>
      <c r="J26" s="16">
        <f>'1X-3X'!J26*2.54</f>
        <v>116.205</v>
      </c>
      <c r="K26" s="16">
        <f>'1X-3X'!K26*2.54</f>
        <v>116.84</v>
      </c>
      <c r="L26" s="28"/>
    </row>
    <row r="27" ht="30" customHeight="1" spans="1:12">
      <c r="A27" s="13" t="s">
        <v>90</v>
      </c>
      <c r="B27" s="13"/>
      <c r="C27" s="13"/>
      <c r="D27" s="13"/>
      <c r="E27" s="13"/>
      <c r="F27" s="22" t="s">
        <v>37</v>
      </c>
      <c r="G27" s="18">
        <v>0</v>
      </c>
      <c r="H27" s="16">
        <f>'1X-3X'!H27*2.54</f>
        <v>1.27</v>
      </c>
      <c r="I27" s="16">
        <f>'1X-3X'!I27*2.54</f>
        <v>1.27</v>
      </c>
      <c r="J27" s="16">
        <f>'1X-3X'!J27*2.54</f>
        <v>1.27</v>
      </c>
      <c r="K27" s="16">
        <f>'1X-3X'!K27*2.54</f>
        <v>1.27</v>
      </c>
      <c r="L27" s="28"/>
    </row>
    <row r="28" ht="30" customHeight="1" spans="1:12">
      <c r="A28" s="13" t="s">
        <v>91</v>
      </c>
      <c r="B28" s="13"/>
      <c r="C28" s="13"/>
      <c r="D28" s="13"/>
      <c r="E28" s="13"/>
      <c r="F28" s="22" t="s">
        <v>38</v>
      </c>
      <c r="G28" s="15">
        <v>0.25</v>
      </c>
      <c r="H28" s="16">
        <f>'1X-3X'!H28*2.54</f>
        <v>78.105</v>
      </c>
      <c r="I28" s="16">
        <f>'1X-3X'!I28*2.54</f>
        <v>78.74</v>
      </c>
      <c r="J28" s="16">
        <f>'1X-3X'!J28*2.54</f>
        <v>79.375</v>
      </c>
      <c r="K28" s="16">
        <f>'1X-3X'!K28*2.54</f>
        <v>80.01</v>
      </c>
      <c r="L28" s="28"/>
    </row>
    <row r="29" ht="30" customHeight="1" spans="1:12">
      <c r="A29" s="13" t="s">
        <v>92</v>
      </c>
      <c r="B29" s="13"/>
      <c r="C29" s="13"/>
      <c r="D29" s="13"/>
      <c r="E29" s="13"/>
      <c r="F29" s="23" t="s">
        <v>93</v>
      </c>
      <c r="G29" s="15">
        <v>0.25</v>
      </c>
      <c r="H29" s="16">
        <f>'1X-3X'!H29*2.54</f>
        <v>14.9225</v>
      </c>
      <c r="I29" s="16">
        <f>'1X-3X'!I29*2.54</f>
        <v>15.24</v>
      </c>
      <c r="J29" s="16">
        <f>'1X-3X'!J29*2.54</f>
        <v>15.5575</v>
      </c>
      <c r="K29" s="16">
        <f>'1X-3X'!K29*2.54</f>
        <v>15.875</v>
      </c>
      <c r="L29" s="28"/>
    </row>
    <row r="30" ht="30" customHeight="1" spans="1:12">
      <c r="A30" s="13" t="s">
        <v>94</v>
      </c>
      <c r="B30" s="13"/>
      <c r="C30" s="13"/>
      <c r="D30" s="13"/>
      <c r="E30" s="13"/>
      <c r="F30" s="24" t="s">
        <v>95</v>
      </c>
      <c r="G30" s="18">
        <v>0.125</v>
      </c>
      <c r="H30" s="16">
        <f>'1X-3X'!H30*2.54</f>
        <v>28.2575</v>
      </c>
      <c r="I30" s="16">
        <f>'1X-3X'!I30*2.54</f>
        <v>29.21</v>
      </c>
      <c r="J30" s="16">
        <f>'1X-3X'!J30*2.54</f>
        <v>30.1625</v>
      </c>
      <c r="K30" s="16">
        <f>'1X-3X'!K30*2.54</f>
        <v>31.115</v>
      </c>
      <c r="L30" s="28"/>
    </row>
    <row r="31" ht="30" customHeight="1" spans="1:12">
      <c r="A31" s="13" t="s">
        <v>96</v>
      </c>
      <c r="B31" s="13"/>
      <c r="C31" s="13"/>
      <c r="D31" s="13"/>
      <c r="E31" s="13"/>
      <c r="F31" s="24" t="s">
        <v>41</v>
      </c>
      <c r="G31" s="18">
        <v>0.25</v>
      </c>
      <c r="H31" s="16">
        <f>'1X-3X'!H31*2.54</f>
        <v>6.35</v>
      </c>
      <c r="I31" s="16">
        <f>'1X-3X'!I31*2.54</f>
        <v>6.35</v>
      </c>
      <c r="J31" s="16">
        <f>'1X-3X'!J31*2.54</f>
        <v>6.35</v>
      </c>
      <c r="K31" s="16">
        <f>'1X-3X'!K31*2.54</f>
        <v>6.35</v>
      </c>
      <c r="L31" s="28"/>
    </row>
    <row r="32" ht="30" customHeight="1" spans="1:12">
      <c r="A32" s="13" t="s">
        <v>97</v>
      </c>
      <c r="B32" s="13"/>
      <c r="C32" s="13"/>
      <c r="D32" s="13"/>
      <c r="E32" s="13"/>
      <c r="F32" s="24" t="s">
        <v>42</v>
      </c>
      <c r="G32" s="25">
        <v>0</v>
      </c>
      <c r="H32" s="16">
        <f>'1X-3X'!H32*2.54</f>
        <v>0.9525</v>
      </c>
      <c r="I32" s="16">
        <f>'1X-3X'!I32*2.54</f>
        <v>0.9525</v>
      </c>
      <c r="J32" s="16">
        <f>'1X-3X'!J32*2.54</f>
        <v>0.9525</v>
      </c>
      <c r="K32" s="16">
        <f>'1X-3X'!K32*2.54</f>
        <v>0.9525</v>
      </c>
      <c r="L32" s="28"/>
    </row>
    <row r="33" ht="30" customHeight="1" spans="1:12">
      <c r="A33" s="13" t="s">
        <v>98</v>
      </c>
      <c r="B33" s="13"/>
      <c r="C33" s="13"/>
      <c r="D33" s="13"/>
      <c r="E33" s="13"/>
      <c r="F33" s="26" t="s">
        <v>43</v>
      </c>
      <c r="G33" s="18">
        <v>0.25</v>
      </c>
      <c r="H33" s="16">
        <f>'1X-3X'!H33*2.54</f>
        <v>29.845</v>
      </c>
      <c r="I33" s="16">
        <f>'1X-3X'!I33*2.54</f>
        <v>29.845</v>
      </c>
      <c r="J33" s="16">
        <f>'1X-3X'!J33*2.54</f>
        <v>30.48</v>
      </c>
      <c r="K33" s="16">
        <f>'1X-3X'!K33*2.54</f>
        <v>30.48</v>
      </c>
      <c r="L33" s="29"/>
    </row>
  </sheetData>
  <mergeCells count="4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H1:L6"/>
    <mergeCell ref="A7:E8"/>
  </mergeCells>
  <pageMargins left="0.751388888888889" right="0.751388888888889" top="0.2125" bottom="0.2125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2025-05-14T04:18:46Z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BC40BD3AD12D482D986DD70304531A13_12</vt:lpwstr>
  </property>
</Properties>
</file>