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2"/>
  </bookViews>
  <sheets>
    <sheet name="XS-XXL" sheetId="1" r:id="rId1"/>
    <sheet name="XS-XXL (cm)" sheetId="2" r:id="rId2"/>
    <sheet name="1X-3X" sheetId="3" r:id="rId3"/>
    <sheet name="1X-3X (cm)" sheetId="4" r:id="rId4"/>
  </sheets>
  <definedNames>
    <definedName name="_xlnm.Print_Area" localSheetId="0">'XS-XXL'!$A$1:$N$33</definedName>
    <definedName name="_xlnm.Print_Area" localSheetId="1">'XS-XXL (cm)'!$A$1:$N$33</definedName>
    <definedName name="_xlnm.Print_Area" localSheetId="2">'1X-3X'!$A$1:$K$33</definedName>
    <definedName name="_xlnm.Print_Area" localSheetId="3">'1X-3X (cm)'!$A$1:$K$33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<sst xmlns="http://schemas.openxmlformats.org/spreadsheetml/2006/main" count="330" uniqueCount="98">
  <si>
    <t>GRADED SPEC PAGE</t>
  </si>
  <si>
    <t>STYLE #:</t>
  </si>
  <si>
    <t>BG5270</t>
  </si>
  <si>
    <t>BRAND:</t>
  </si>
  <si>
    <t>BIRDY GREY</t>
  </si>
  <si>
    <t>STYLE NAME:</t>
  </si>
  <si>
    <t>MARNI DRESS</t>
  </si>
  <si>
    <t>LEAD DESIGNER:</t>
  </si>
  <si>
    <t>SARAH PUNTER</t>
  </si>
  <si>
    <t>CALENDAR:</t>
  </si>
  <si>
    <t>STYLE NUMBER:</t>
  </si>
  <si>
    <t>TP COMPLETED BY:</t>
  </si>
  <si>
    <t>SOPHIA S</t>
  </si>
  <si>
    <t>SEASON:</t>
  </si>
  <si>
    <t>FALL 25</t>
  </si>
  <si>
    <t>TECH DESIGNER/PM:</t>
  </si>
  <si>
    <t>HANNAH</t>
  </si>
  <si>
    <t>DELIVERY:</t>
  </si>
  <si>
    <t>XS-XXL</t>
  </si>
  <si>
    <t>VENDOR:</t>
  </si>
  <si>
    <t>ANY AVAILABLE</t>
  </si>
  <si>
    <t>REF PATTERN SENT:</t>
  </si>
  <si>
    <t>NO</t>
  </si>
  <si>
    <t>SIZE RANGE:</t>
  </si>
  <si>
    <t>SMALL</t>
  </si>
  <si>
    <t>COLORWAY:</t>
  </si>
  <si>
    <t>VELVET</t>
  </si>
  <si>
    <t>PO #:</t>
  </si>
  <si>
    <t>POINT OF MEASURE
(TOTAL CIRCUMFERENCE)</t>
  </si>
  <si>
    <t>TOL +/-</t>
  </si>
  <si>
    <t>XS</t>
  </si>
  <si>
    <t>S</t>
  </si>
  <si>
    <t>M</t>
  </si>
  <si>
    <t>L</t>
  </si>
  <si>
    <t>XL</t>
  </si>
  <si>
    <t>XXL</t>
  </si>
  <si>
    <t>COMMENTS</t>
  </si>
  <si>
    <t>FRONT BODICE LENGTH FROM HPS TO WAISTBAND SEAM ( INCL. WB)</t>
  </si>
  <si>
    <t>前上身长度，肩高点到腰缝（包含腰节）</t>
  </si>
  <si>
    <t>BACK BODICE LENGTH FROM HPS TO WB SEAM ( INCL WB)</t>
  </si>
  <si>
    <t>后上身长度，肩高点到腰缝（包含腰节）</t>
  </si>
  <si>
    <t>WAISTBAND HEIGHT</t>
  </si>
  <si>
    <t>腰节高度</t>
  </si>
  <si>
    <t>SKIRT FRONT LENGTH FROM WAIST SEAM TO HEM EDGE AT CF</t>
  </si>
  <si>
    <t>下裙前中长度，腰缝到下摆</t>
  </si>
  <si>
    <t>SKIRT SIDE SEAM  DROP FROM WAIST SEAM  TO HEM EDGE AT SS STRAIGHT</t>
  </si>
  <si>
    <t>下裙侧缝长度，腰缝到下摆</t>
  </si>
  <si>
    <t>SKIRT BACK  LENGTH FROM WAIST SEAM  TO HEM EDGE AT CB</t>
  </si>
  <si>
    <t>下裙后中长度，腰缝到下摆</t>
  </si>
  <si>
    <t>SHOULDER WIDTH STRAIGHT</t>
  </si>
  <si>
    <t>肩宽直量</t>
  </si>
  <si>
    <t>SHOULDER SLOPE</t>
  </si>
  <si>
    <t>肩斜</t>
  </si>
  <si>
    <t>SHOULDER SEAM FORWARD</t>
  </si>
  <si>
    <t>肩缝前移</t>
  </si>
  <si>
    <t>ARMHOLE DROP FROM HPS</t>
  </si>
  <si>
    <t>袖笼深，从肩高点</t>
  </si>
  <si>
    <t>ACROSS FRONT 5 1/2" FROM HPS STRAIGHT</t>
  </si>
  <si>
    <t>前胸宽，肩高点往下5 1/2英寸</t>
  </si>
  <si>
    <t>ACROSS BACK 5 1/2" FROM HPS STRAIGHT</t>
  </si>
  <si>
    <t>后背宽，肩高点往下5 1.2英寸</t>
  </si>
  <si>
    <t>CHEST CIRCUMFERENCE AT A-PEX FROM CF TO CB ALONG NATURAL CURVES</t>
  </si>
  <si>
    <t>最高处胸围，前中到后中自然弧度</t>
  </si>
  <si>
    <t>WAIST AT TOP WB SEAM</t>
  </si>
  <si>
    <t>腰围，沿着腰节上边量</t>
  </si>
  <si>
    <t>WAIST AT BOTTOM WB SEAM</t>
  </si>
  <si>
    <t>腰围，沿着腰节下面量</t>
  </si>
  <si>
    <t>HIPS 8 1/2" FROM BOTTOM WB SEAM-CIRCUMFERENCE</t>
  </si>
  <si>
    <t>臀围，腰节下边往下8 1/2英寸，侧缝到侧缝</t>
  </si>
  <si>
    <t>SWEEP SKIRT STRAIGHT - SLIT EDGES ALIGNED, FOLD TO SLIT EDGE- CIRCUMFERENCE</t>
  </si>
  <si>
    <t>摆围直量，开叉对合</t>
  </si>
  <si>
    <t>SLV LENGTH</t>
  </si>
  <si>
    <t>袖子长度</t>
  </si>
  <si>
    <r>
      <rPr>
        <sz val="11"/>
        <rFont val="Arial"/>
        <charset val="134"/>
      </rPr>
      <t xml:space="preserve">SLV OPENING WIDTH </t>
    </r>
    <r>
      <rPr>
        <b/>
        <sz val="11"/>
        <rFont val="Arial"/>
        <charset val="134"/>
      </rPr>
      <t>STRAIGHT</t>
    </r>
  </si>
  <si>
    <t>袖口直量</t>
  </si>
  <si>
    <t>NECK WIDTH</t>
  </si>
  <si>
    <t>领宽</t>
  </si>
  <si>
    <t>FRONT NECK DROP FROM HPS TO BREAK POINT AT CF</t>
  </si>
  <si>
    <t>前领深，肩高点到前中交叠点</t>
  </si>
  <si>
    <t>FRONT NECKLINE LENGTH FROM SHOULDER SEAM TO WAIST SEAM</t>
  </si>
  <si>
    <t>前领线长度，肩缝到腰缝</t>
  </si>
  <si>
    <t>BACK NECK DROP FROM HPS AT CB</t>
  </si>
  <si>
    <t>后领深，从肩高点到腰缝</t>
  </si>
  <si>
    <t>ZIPPER LENGTH</t>
  </si>
  <si>
    <t>拉链长度</t>
  </si>
  <si>
    <t>HEM HEIGHT</t>
  </si>
  <si>
    <t>下摆高度</t>
  </si>
  <si>
    <t>GLADYS</t>
  </si>
  <si>
    <t>0X-3X</t>
  </si>
  <si>
    <t>1X</t>
  </si>
  <si>
    <t>0X</t>
  </si>
  <si>
    <t>2X</t>
  </si>
  <si>
    <t>3X</t>
  </si>
  <si>
    <r>
      <rPr>
        <sz val="16"/>
        <rFont val="宋体"/>
        <charset val="134"/>
      </rPr>
      <t>前胸宽，肩高点往下</t>
    </r>
    <r>
      <rPr>
        <sz val="16"/>
        <rFont val="Arial"/>
        <charset val="134"/>
      </rPr>
      <t>5 1/2</t>
    </r>
    <r>
      <rPr>
        <sz val="16"/>
        <rFont val="宋体"/>
        <charset val="134"/>
      </rPr>
      <t>英寸</t>
    </r>
  </si>
  <si>
    <r>
      <rPr>
        <sz val="16"/>
        <rFont val="宋体"/>
        <charset val="134"/>
      </rPr>
      <t>后背宽，肩高点往下</t>
    </r>
    <r>
      <rPr>
        <sz val="16"/>
        <rFont val="Arial"/>
        <charset val="134"/>
      </rPr>
      <t>5 1.2</t>
    </r>
    <r>
      <rPr>
        <sz val="16"/>
        <rFont val="宋体"/>
        <charset val="134"/>
      </rPr>
      <t>英寸</t>
    </r>
  </si>
  <si>
    <r>
      <rPr>
        <sz val="16"/>
        <color theme="1"/>
        <rFont val="宋体"/>
        <charset val="134"/>
      </rPr>
      <t>臀围，腰节下边往下</t>
    </r>
    <r>
      <rPr>
        <sz val="16"/>
        <color theme="1"/>
        <rFont val="Arial"/>
        <charset val="134"/>
      </rPr>
      <t>8 1/2</t>
    </r>
    <r>
      <rPr>
        <sz val="16"/>
        <color theme="1"/>
        <rFont val="宋体"/>
        <charset val="134"/>
      </rPr>
      <t>英寸，侧缝到侧缝</t>
    </r>
  </si>
  <si>
    <t>SWEEP SKIRT STRAIGHT - CIRCUMFERENCE</t>
  </si>
  <si>
    <t>SLV OPENING WIDTH STRAIGHT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</si>
</sst>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</numFmts>
  <fonts count="6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rgb="FF000000"/>
      <name val="Arial"/>
      <charset val="134"/>
    </font>
    <font>
      <sz val="14"/>
      <name val="Arial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4"/>
      <color rgb="FFFF0000"/>
      <name val="Arial"/>
      <charset val="134"/>
    </font>
    <font>
      <sz val="14"/>
      <color theme="1"/>
      <name val="Arial"/>
      <charset val="134"/>
    </font>
    <font>
      <sz val="16"/>
      <color theme="1"/>
      <name val="宋体"/>
      <charset val="134"/>
    </font>
    <font>
      <b/>
      <sz val="15"/>
      <color rgb="FF000000"/>
      <name val="宋体"/>
      <charset val="134"/>
      <scheme val="minor"/>
    </font>
    <font>
      <b/>
      <sz val="14"/>
      <color rgb="FFFF0000"/>
      <name val="Arial"/>
      <charset val="134"/>
    </font>
    <font>
      <b/>
      <sz val="14"/>
      <color theme="1"/>
      <name val="Arial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theme="1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1"/>
      <name val="Arial"/>
      <charset val="134"/>
    </font>
    <font>
      <sz val="18"/>
      <color rgb="FF000000"/>
      <name val="宋体"/>
      <charset val="134"/>
      <scheme val="minor"/>
    </font>
    <font>
      <sz val="11"/>
      <color rgb="FFFF0000"/>
      <name val="Arial"/>
      <charset val="134"/>
    </font>
    <font>
      <sz val="16"/>
      <name val="Century Gothic"/>
      <charset val="134"/>
    </font>
    <font>
      <sz val="11"/>
      <color theme="1"/>
      <name val="Arial"/>
      <charset val="134"/>
    </font>
    <font>
      <sz val="18"/>
      <color theme="1"/>
      <name val="宋体"/>
      <charset val="134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Arial"/>
      <charset val="134"/>
    </font>
    <font>
      <sz val="16"/>
      <color theme="1"/>
      <name val="Arial"/>
      <charset val="134"/>
    </font>
    <font>
      <b/>
      <sz val="1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rgb="FFFFF2CC"/>
      </patternFill>
    </fill>
    <fill>
      <patternFill patternType="solid">
        <fgColor rgb="FFFFFF0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3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1" borderId="42" applyNumberFormat="0" applyAlignment="0" applyProtection="0">
      <alignment vertical="center"/>
    </xf>
    <xf numFmtId="0" fontId="47" fillId="12" borderId="43" applyNumberFormat="0" applyAlignment="0" applyProtection="0">
      <alignment vertical="center"/>
    </xf>
    <xf numFmtId="0" fontId="48" fillId="12" borderId="42" applyNumberFormat="0" applyAlignment="0" applyProtection="0">
      <alignment vertical="center"/>
    </xf>
    <xf numFmtId="0" fontId="49" fillId="13" borderId="44" applyNumberFormat="0" applyAlignment="0" applyProtection="0">
      <alignment vertical="center"/>
    </xf>
    <xf numFmtId="0" fontId="50" fillId="0" borderId="45" applyNumberFormat="0" applyFill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</cellStyleXfs>
  <cellXfs count="1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1" fillId="0" borderId="2" xfId="49" applyFont="1" applyFill="1" applyBorder="1" applyAlignment="1">
      <alignment horizontal="left" vertical="top" wrapText="1"/>
    </xf>
    <xf numFmtId="177" fontId="12" fillId="0" borderId="1" xfId="51" applyNumberFormat="1" applyFont="1" applyFill="1" applyBorder="1" applyAlignment="1">
      <alignment horizontal="center" vertical="center"/>
    </xf>
    <xf numFmtId="178" fontId="1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>
      <alignment horizontal="left" vertical="top" wrapText="1"/>
    </xf>
    <xf numFmtId="177" fontId="12" fillId="0" borderId="1" xfId="51" applyNumberFormat="1" applyFont="1" applyFill="1" applyBorder="1" applyAlignment="1">
      <alignment horizontal="right" vertical="center"/>
    </xf>
    <xf numFmtId="177" fontId="12" fillId="0" borderId="1" xfId="52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top" wrapText="1"/>
    </xf>
    <xf numFmtId="0" fontId="11" fillId="0" borderId="1" xfId="49" applyFont="1" applyFill="1" applyBorder="1" applyAlignment="1">
      <alignment horizontal="left" vertical="top" wrapText="1"/>
    </xf>
    <xf numFmtId="179" fontId="12" fillId="0" borderId="1" xfId="5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0" fillId="5" borderId="0" xfId="0" applyFont="1" applyFill="1" applyBorder="1" applyAlignment="1"/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77" fontId="22" fillId="6" borderId="0" xfId="49" applyNumberFormat="1" applyFont="1" applyFill="1" applyAlignment="1">
      <alignment horizontal="center" vertical="center" wrapText="1"/>
    </xf>
    <xf numFmtId="177" fontId="22" fillId="7" borderId="0" xfId="49" applyNumberFormat="1" applyFont="1" applyFill="1" applyAlignment="1">
      <alignment horizontal="center" vertical="center" wrapText="1"/>
    </xf>
    <xf numFmtId="177" fontId="22" fillId="8" borderId="0" xfId="49" applyNumberFormat="1" applyFont="1" applyFill="1" applyAlignment="1">
      <alignment horizontal="center" vertical="center"/>
    </xf>
    <xf numFmtId="0" fontId="22" fillId="8" borderId="0" xfId="49" applyFont="1" applyFill="1" applyAlignment="1">
      <alignment horizontal="center" vertical="center"/>
    </xf>
    <xf numFmtId="0" fontId="1" fillId="0" borderId="0" xfId="0" applyFont="1" applyFill="1" applyBorder="1" applyAlignment="1"/>
    <xf numFmtId="0" fontId="10" fillId="9" borderId="0" xfId="0" applyFont="1" applyFill="1" applyBorder="1" applyAlignment="1"/>
    <xf numFmtId="177" fontId="10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9" fontId="13" fillId="0" borderId="1" xfId="53" applyNumberFormat="1" applyFont="1" applyFill="1" applyBorder="1" applyAlignment="1" applyProtection="1">
      <alignment horizontal="center" vertical="center" wrapText="1"/>
      <protection locked="0"/>
    </xf>
    <xf numFmtId="179" fontId="13" fillId="0" borderId="1" xfId="52" applyNumberFormat="1" applyFont="1" applyFill="1" applyBorder="1" applyAlignment="1" applyProtection="1">
      <alignment horizontal="center" vertical="center" wrapText="1"/>
      <protection locked="0"/>
    </xf>
    <xf numFmtId="179" fontId="23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8" fillId="0" borderId="25" xfId="0" applyFont="1" applyFill="1" applyBorder="1" applyAlignment="1">
      <alignment horizontal="center"/>
    </xf>
    <xf numFmtId="0" fontId="29" fillId="0" borderId="17" xfId="49" applyFont="1" applyFill="1" applyBorder="1" applyAlignment="1">
      <alignment horizontal="left" vertical="top" wrapText="1"/>
    </xf>
    <xf numFmtId="0" fontId="29" fillId="0" borderId="26" xfId="49" applyFont="1" applyFill="1" applyBorder="1" applyAlignment="1">
      <alignment horizontal="left" vertical="top" wrapText="1"/>
    </xf>
    <xf numFmtId="0" fontId="29" fillId="0" borderId="2" xfId="49" applyFont="1" applyFill="1" applyBorder="1" applyAlignment="1">
      <alignment horizontal="left" vertical="top" wrapText="1"/>
    </xf>
    <xf numFmtId="0" fontId="30" fillId="0" borderId="27" xfId="50" applyFont="1" applyFill="1" applyBorder="1" applyAlignment="1">
      <alignment horizontal="left" vertical="top" wrapText="1"/>
    </xf>
    <xf numFmtId="179" fontId="31" fillId="5" borderId="1" xfId="51" applyNumberFormat="1" applyFont="1" applyFill="1" applyBorder="1" applyAlignment="1">
      <alignment horizont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0" fontId="30" fillId="0" borderId="28" xfId="50" applyFont="1" applyFill="1" applyBorder="1" applyAlignment="1">
      <alignment horizontal="left" vertical="top" wrapText="1"/>
    </xf>
    <xf numFmtId="0" fontId="33" fillId="0" borderId="17" xfId="49" applyFont="1" applyFill="1" applyBorder="1" applyAlignment="1">
      <alignment horizontal="left" vertical="top" wrapText="1"/>
    </xf>
    <xf numFmtId="0" fontId="33" fillId="0" borderId="26" xfId="49" applyFont="1" applyFill="1" applyBorder="1" applyAlignment="1">
      <alignment horizontal="left" vertical="top" wrapText="1"/>
    </xf>
    <xf numFmtId="0" fontId="33" fillId="0" borderId="2" xfId="49" applyFont="1" applyFill="1" applyBorder="1" applyAlignment="1">
      <alignment horizontal="left" vertical="top" wrapText="1"/>
    </xf>
    <xf numFmtId="179" fontId="31" fillId="5" borderId="1" xfId="52" applyNumberFormat="1" applyFont="1" applyFill="1" applyBorder="1" applyAlignment="1">
      <alignment horizontal="center" wrapText="1"/>
    </xf>
    <xf numFmtId="0" fontId="34" fillId="0" borderId="26" xfId="49" applyFont="1" applyFill="1" applyBorder="1" applyAlignment="1">
      <alignment horizontal="left" vertical="top" wrapText="1"/>
    </xf>
    <xf numFmtId="0" fontId="30" fillId="0" borderId="28" xfId="50" applyFont="1" applyFill="1" applyBorder="1" applyAlignment="1">
      <alignment vertical="top" wrapText="1"/>
    </xf>
    <xf numFmtId="179" fontId="31" fillId="0" borderId="1" xfId="51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9" fontId="32" fillId="0" borderId="1" xfId="0" applyNumberFormat="1" applyFont="1" applyFill="1" applyBorder="1" applyAlignment="1">
      <alignment horizontal="center" vertical="center" wrapText="1"/>
    </xf>
    <xf numFmtId="179" fontId="32" fillId="8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5" xfId="50"/>
    <cellStyle name="Normal 3 2 3" xfId="51"/>
    <cellStyle name="Normal 2 2" xfId="52"/>
    <cellStyle name="Normal 3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5"/>
  <sheetViews>
    <sheetView view="pageBreakPreview" zoomScale="55" zoomScaleNormal="70" workbookViewId="0">
      <selection activeCell="V17" sqref="V17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8.0265486725664" style="1" customWidth="1"/>
    <col min="7" max="7" width="9" style="1" customWidth="1"/>
    <col min="8" max="13" width="12.5486725663717" style="1" customWidth="1"/>
    <col min="14" max="14" width="11.3362831858407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42" t="s">
        <v>0</v>
      </c>
      <c r="B1" s="43"/>
      <c r="C1" s="43"/>
      <c r="D1" s="44"/>
      <c r="E1" s="45" t="s">
        <v>1</v>
      </c>
      <c r="F1" s="46"/>
      <c r="G1" s="47" t="s">
        <v>2</v>
      </c>
      <c r="H1" s="48"/>
      <c r="I1" s="94" t="s">
        <v>3</v>
      </c>
      <c r="J1" s="45"/>
      <c r="K1" s="47" t="s">
        <v>4</v>
      </c>
      <c r="L1" s="95"/>
      <c r="M1" s="95"/>
      <c r="N1" s="48"/>
      <c r="O1" s="22"/>
      <c r="P1" s="22"/>
      <c r="Q1" s="22"/>
      <c r="R1" s="22"/>
      <c r="S1" s="22"/>
      <c r="T1" s="22"/>
      <c r="U1" s="22"/>
      <c r="V1" s="22"/>
      <c r="W1" s="22"/>
      <c r="X1" s="22"/>
      <c r="Y1" s="34"/>
      <c r="Z1" s="34"/>
    </row>
    <row r="2" s="1" customFormat="1" customHeight="1" spans="1:26">
      <c r="A2" s="49" t="s">
        <v>5</v>
      </c>
      <c r="B2" s="50"/>
      <c r="C2" s="51" t="s">
        <v>6</v>
      </c>
      <c r="D2" s="52" t="s">
        <v>7</v>
      </c>
      <c r="E2" s="53" t="s">
        <v>8</v>
      </c>
      <c r="F2" s="53"/>
      <c r="G2" s="54"/>
      <c r="H2" s="55" t="s">
        <v>9</v>
      </c>
      <c r="I2" s="55"/>
      <c r="J2" s="55"/>
      <c r="K2" s="96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34"/>
      <c r="Z2" s="34"/>
    </row>
    <row r="3" s="1" customFormat="1" customHeight="1" spans="1:26">
      <c r="A3" s="56" t="s">
        <v>10</v>
      </c>
      <c r="B3" s="5"/>
      <c r="C3" s="6">
        <v>45516</v>
      </c>
      <c r="D3" s="7" t="s">
        <v>11</v>
      </c>
      <c r="E3" s="57" t="s">
        <v>12</v>
      </c>
      <c r="F3" s="57"/>
      <c r="G3" s="58"/>
      <c r="H3" s="59"/>
      <c r="I3" s="59"/>
      <c r="J3" s="59"/>
      <c r="K3" s="96"/>
      <c r="L3" s="97"/>
      <c r="M3" s="97"/>
      <c r="N3" s="98"/>
      <c r="O3" s="23"/>
      <c r="P3" s="23"/>
      <c r="Q3" s="23"/>
      <c r="R3" s="23"/>
      <c r="S3" s="23"/>
      <c r="T3" s="23"/>
      <c r="U3" s="23"/>
      <c r="V3" s="23"/>
      <c r="W3" s="23"/>
      <c r="X3" s="23"/>
      <c r="Y3" s="34"/>
      <c r="Z3" s="34"/>
    </row>
    <row r="4" s="1" customFormat="1" customHeight="1" spans="1:26">
      <c r="A4" s="56" t="s">
        <v>13</v>
      </c>
      <c r="B4" s="5"/>
      <c r="C4" s="6" t="s">
        <v>14</v>
      </c>
      <c r="D4" s="7" t="s">
        <v>15</v>
      </c>
      <c r="E4" s="57" t="s">
        <v>16</v>
      </c>
      <c r="F4" s="57"/>
      <c r="G4" s="60"/>
      <c r="H4" s="59"/>
      <c r="I4" s="59"/>
      <c r="J4" s="59"/>
      <c r="K4" s="99"/>
      <c r="L4" s="100"/>
      <c r="M4" s="100"/>
      <c r="N4" s="101"/>
      <c r="O4" s="23"/>
      <c r="P4" s="23"/>
      <c r="Q4" s="23"/>
      <c r="R4" s="23"/>
      <c r="S4" s="23"/>
      <c r="T4" s="23"/>
      <c r="U4" s="23"/>
      <c r="V4" s="23"/>
      <c r="W4" s="23"/>
      <c r="X4" s="23"/>
      <c r="Y4" s="34"/>
      <c r="Z4" s="34"/>
    </row>
    <row r="5" s="1" customFormat="1" customHeight="1" spans="1:26">
      <c r="A5" s="56" t="s">
        <v>17</v>
      </c>
      <c r="B5" s="5"/>
      <c r="C5" s="6" t="s">
        <v>18</v>
      </c>
      <c r="D5" s="7" t="s">
        <v>19</v>
      </c>
      <c r="E5" s="57" t="s">
        <v>20</v>
      </c>
      <c r="F5" s="57"/>
      <c r="G5" s="60"/>
      <c r="H5" s="61" t="s">
        <v>21</v>
      </c>
      <c r="I5" s="102"/>
      <c r="J5" s="103"/>
      <c r="K5" s="104" t="s">
        <v>22</v>
      </c>
      <c r="L5" s="104"/>
      <c r="M5" s="104"/>
      <c r="N5" s="105"/>
      <c r="O5" s="23"/>
      <c r="P5" s="23"/>
      <c r="Q5" s="23"/>
      <c r="R5" s="23"/>
      <c r="S5" s="23"/>
      <c r="T5" s="23"/>
      <c r="U5" s="23"/>
      <c r="V5" s="23"/>
      <c r="W5" s="23"/>
      <c r="X5" s="23"/>
      <c r="Y5" s="34"/>
      <c r="Z5" s="34"/>
    </row>
    <row r="6" s="1" customFormat="1" customHeight="1" spans="1:26">
      <c r="A6" s="62" t="s">
        <v>23</v>
      </c>
      <c r="B6" s="63"/>
      <c r="C6" s="64" t="s">
        <v>24</v>
      </c>
      <c r="D6" s="65" t="s">
        <v>25</v>
      </c>
      <c r="E6" s="66" t="s">
        <v>26</v>
      </c>
      <c r="F6" s="66"/>
      <c r="G6" s="67"/>
      <c r="H6" s="68" t="s">
        <v>27</v>
      </c>
      <c r="I6" s="106"/>
      <c r="J6" s="107"/>
      <c r="K6" s="108">
        <v>0</v>
      </c>
      <c r="L6" s="108"/>
      <c r="M6" s="108"/>
      <c r="N6" s="109"/>
      <c r="O6" s="23"/>
      <c r="P6" s="23"/>
      <c r="Q6" s="23"/>
      <c r="R6" s="23"/>
      <c r="S6" s="23"/>
      <c r="T6" s="23"/>
      <c r="U6" s="23"/>
      <c r="V6" s="23"/>
      <c r="W6" s="23"/>
      <c r="X6" s="35"/>
      <c r="Y6" s="34"/>
      <c r="Z6" s="34"/>
    </row>
    <row r="7" s="1" customFormat="1" customHeight="1" spans="1:25">
      <c r="A7" s="69"/>
      <c r="B7" s="70" t="s">
        <v>28</v>
      </c>
      <c r="C7" s="71"/>
      <c r="D7" s="71"/>
      <c r="E7" s="71"/>
      <c r="F7" s="72"/>
      <c r="G7" s="73" t="s">
        <v>29</v>
      </c>
      <c r="H7" s="74" t="s">
        <v>30</v>
      </c>
      <c r="I7" s="74" t="s">
        <v>31</v>
      </c>
      <c r="J7" s="74" t="s">
        <v>32</v>
      </c>
      <c r="K7" s="74" t="s">
        <v>33</v>
      </c>
      <c r="L7" s="74" t="s">
        <v>34</v>
      </c>
      <c r="M7" s="74" t="s">
        <v>35</v>
      </c>
      <c r="N7" s="110" t="s">
        <v>36</v>
      </c>
      <c r="O7" s="26"/>
      <c r="P7" s="27"/>
      <c r="Q7" s="26"/>
      <c r="R7" s="26"/>
      <c r="S7" s="26"/>
      <c r="T7" s="27"/>
      <c r="U7" s="26"/>
      <c r="V7" s="26"/>
      <c r="W7" s="27"/>
      <c r="X7" s="29"/>
      <c r="Y7" s="34"/>
    </row>
    <row r="8" s="1" customFormat="1" ht="15" customHeight="1" spans="1:25">
      <c r="A8" s="75"/>
      <c r="B8" s="76"/>
      <c r="C8" s="76"/>
      <c r="D8" s="76"/>
      <c r="E8" s="76"/>
      <c r="F8" s="71"/>
      <c r="G8" s="77"/>
      <c r="H8" s="78"/>
      <c r="I8" s="78"/>
      <c r="J8" s="78"/>
      <c r="K8" s="78"/>
      <c r="L8" s="78"/>
      <c r="M8" s="78"/>
      <c r="N8" s="111"/>
      <c r="O8" s="29"/>
      <c r="P8" s="29"/>
      <c r="Q8" s="29"/>
      <c r="R8" s="28"/>
      <c r="S8" s="29"/>
      <c r="T8" s="29"/>
      <c r="U8" s="29"/>
      <c r="V8" s="28"/>
      <c r="W8" s="29"/>
      <c r="X8" s="29"/>
      <c r="Y8" s="34"/>
    </row>
    <row r="9" s="1" customFormat="1" ht="30" customHeight="1" spans="1:25">
      <c r="A9" s="79">
        <v>1</v>
      </c>
      <c r="B9" s="80" t="s">
        <v>37</v>
      </c>
      <c r="C9" s="81"/>
      <c r="D9" s="81"/>
      <c r="E9" s="82"/>
      <c r="F9" s="83" t="s">
        <v>38</v>
      </c>
      <c r="G9" s="84">
        <v>0.25</v>
      </c>
      <c r="H9" s="113">
        <f>I9-0.25</f>
        <v>14.25</v>
      </c>
      <c r="I9" s="114">
        <v>14.5</v>
      </c>
      <c r="J9" s="113">
        <f t="shared" ref="J9:M9" si="0">I9+0.25</f>
        <v>14.75</v>
      </c>
      <c r="K9" s="113">
        <f t="shared" si="0"/>
        <v>15</v>
      </c>
      <c r="L9" s="113">
        <f t="shared" si="0"/>
        <v>15.25</v>
      </c>
      <c r="M9" s="113">
        <f t="shared" si="0"/>
        <v>15.5</v>
      </c>
      <c r="N9" s="112"/>
      <c r="O9" s="36"/>
      <c r="P9" s="36"/>
      <c r="Q9" s="37"/>
      <c r="R9" s="36"/>
      <c r="S9" s="36"/>
      <c r="T9" s="36"/>
      <c r="U9" s="37"/>
      <c r="V9" s="36"/>
      <c r="W9" s="36"/>
      <c r="X9" s="38"/>
      <c r="Y9" s="34"/>
    </row>
    <row r="10" s="1" customFormat="1" ht="30" customHeight="1" spans="1:25">
      <c r="A10" s="79">
        <f t="shared" ref="A10:A33" si="1">A9+1</f>
        <v>2</v>
      </c>
      <c r="B10" s="80" t="s">
        <v>39</v>
      </c>
      <c r="C10" s="81"/>
      <c r="D10" s="81"/>
      <c r="E10" s="82"/>
      <c r="F10" s="83" t="s">
        <v>40</v>
      </c>
      <c r="G10" s="84">
        <v>0.25</v>
      </c>
      <c r="H10" s="113">
        <f>I10-0.25</f>
        <v>14.75</v>
      </c>
      <c r="I10" s="114">
        <v>15</v>
      </c>
      <c r="J10" s="113">
        <f t="shared" ref="J10:M10" si="2">I10+0.25</f>
        <v>15.25</v>
      </c>
      <c r="K10" s="113">
        <f t="shared" si="2"/>
        <v>15.5</v>
      </c>
      <c r="L10" s="113">
        <f t="shared" si="2"/>
        <v>15.75</v>
      </c>
      <c r="M10" s="113">
        <f t="shared" si="2"/>
        <v>16</v>
      </c>
      <c r="N10" s="112"/>
      <c r="O10" s="36"/>
      <c r="P10" s="36"/>
      <c r="Q10" s="37"/>
      <c r="R10" s="36"/>
      <c r="S10" s="36"/>
      <c r="T10" s="36"/>
      <c r="U10" s="37"/>
      <c r="V10" s="36"/>
      <c r="W10" s="36"/>
      <c r="X10" s="38"/>
      <c r="Y10" s="34"/>
    </row>
    <row r="11" s="1" customFormat="1" ht="30" customHeight="1" spans="1:25">
      <c r="A11" s="79">
        <f t="shared" si="1"/>
        <v>3</v>
      </c>
      <c r="B11" s="80" t="s">
        <v>41</v>
      </c>
      <c r="C11" s="81"/>
      <c r="D11" s="81"/>
      <c r="E11" s="82"/>
      <c r="F11" s="86" t="s">
        <v>42</v>
      </c>
      <c r="G11" s="84">
        <v>0.125</v>
      </c>
      <c r="H11" s="113">
        <f>I11</f>
        <v>2</v>
      </c>
      <c r="I11" s="114">
        <v>2</v>
      </c>
      <c r="J11" s="113">
        <f t="shared" ref="J11:M11" si="3">I11</f>
        <v>2</v>
      </c>
      <c r="K11" s="113">
        <f t="shared" si="3"/>
        <v>2</v>
      </c>
      <c r="L11" s="113">
        <f t="shared" si="3"/>
        <v>2</v>
      </c>
      <c r="M11" s="113">
        <f t="shared" si="3"/>
        <v>2</v>
      </c>
      <c r="N11" s="112"/>
      <c r="O11" s="36"/>
      <c r="P11" s="36"/>
      <c r="Q11" s="37"/>
      <c r="R11" s="36"/>
      <c r="S11" s="36"/>
      <c r="T11" s="36"/>
      <c r="U11" s="37"/>
      <c r="V11" s="36"/>
      <c r="W11" s="36"/>
      <c r="X11" s="38"/>
      <c r="Y11" s="34"/>
    </row>
    <row r="12" s="1" customFormat="1" ht="30" customHeight="1" spans="1:25">
      <c r="A12" s="79">
        <f t="shared" si="1"/>
        <v>4</v>
      </c>
      <c r="B12" s="80" t="s">
        <v>43</v>
      </c>
      <c r="C12" s="81"/>
      <c r="D12" s="81"/>
      <c r="E12" s="82"/>
      <c r="F12" s="86" t="s">
        <v>44</v>
      </c>
      <c r="G12" s="84">
        <v>0.25</v>
      </c>
      <c r="H12" s="113">
        <f t="shared" ref="H12:H15" si="4">I12-0.5</f>
        <v>45.25</v>
      </c>
      <c r="I12" s="114">
        <v>45.75</v>
      </c>
      <c r="J12" s="113">
        <f t="shared" ref="J12:M12" si="5">I12+0.5</f>
        <v>46.25</v>
      </c>
      <c r="K12" s="113">
        <f t="shared" si="5"/>
        <v>46.75</v>
      </c>
      <c r="L12" s="113">
        <f t="shared" si="5"/>
        <v>47.25</v>
      </c>
      <c r="M12" s="113">
        <f t="shared" si="5"/>
        <v>47.75</v>
      </c>
      <c r="N12" s="112"/>
      <c r="O12" s="36"/>
      <c r="P12" s="36"/>
      <c r="Q12" s="37"/>
      <c r="R12" s="36"/>
      <c r="S12" s="36"/>
      <c r="T12" s="36"/>
      <c r="U12" s="37"/>
      <c r="V12" s="36"/>
      <c r="W12" s="36"/>
      <c r="X12" s="38"/>
      <c r="Y12" s="34"/>
    </row>
    <row r="13" s="1" customFormat="1" ht="30" customHeight="1" spans="1:25">
      <c r="A13" s="79">
        <f t="shared" si="1"/>
        <v>5</v>
      </c>
      <c r="B13" s="80" t="s">
        <v>45</v>
      </c>
      <c r="C13" s="81"/>
      <c r="D13" s="81"/>
      <c r="E13" s="82"/>
      <c r="F13" s="86" t="s">
        <v>46</v>
      </c>
      <c r="G13" s="84">
        <v>0.25</v>
      </c>
      <c r="H13" s="113">
        <f t="shared" si="4"/>
        <v>45.5</v>
      </c>
      <c r="I13" s="114">
        <v>46</v>
      </c>
      <c r="J13" s="113">
        <f t="shared" ref="J13:M13" si="6">I13+0.5</f>
        <v>46.5</v>
      </c>
      <c r="K13" s="113">
        <f t="shared" si="6"/>
        <v>47</v>
      </c>
      <c r="L13" s="113">
        <f t="shared" si="6"/>
        <v>47.5</v>
      </c>
      <c r="M13" s="113">
        <f t="shared" si="6"/>
        <v>48</v>
      </c>
      <c r="N13" s="112"/>
      <c r="O13" s="36"/>
      <c r="P13" s="36"/>
      <c r="Q13" s="37"/>
      <c r="R13" s="36"/>
      <c r="S13" s="36"/>
      <c r="T13" s="36"/>
      <c r="U13" s="37"/>
      <c r="V13" s="36"/>
      <c r="W13" s="36"/>
      <c r="X13" s="38"/>
      <c r="Y13" s="34"/>
    </row>
    <row r="14" s="1" customFormat="1" ht="30" customHeight="1" spans="1:25">
      <c r="A14" s="79">
        <f t="shared" si="1"/>
        <v>6</v>
      </c>
      <c r="B14" s="80" t="s">
        <v>47</v>
      </c>
      <c r="C14" s="81"/>
      <c r="D14" s="81"/>
      <c r="E14" s="82"/>
      <c r="F14" s="86" t="s">
        <v>48</v>
      </c>
      <c r="G14" s="84">
        <v>0.25</v>
      </c>
      <c r="H14" s="113">
        <f t="shared" si="4"/>
        <v>45.75</v>
      </c>
      <c r="I14" s="114">
        <v>46.25</v>
      </c>
      <c r="J14" s="113">
        <f t="shared" ref="J14:M14" si="7">I14+0.5</f>
        <v>46.75</v>
      </c>
      <c r="K14" s="113">
        <f t="shared" si="7"/>
        <v>47.25</v>
      </c>
      <c r="L14" s="113">
        <f t="shared" si="7"/>
        <v>47.75</v>
      </c>
      <c r="M14" s="113">
        <f t="shared" si="7"/>
        <v>48.25</v>
      </c>
      <c r="N14" s="112"/>
      <c r="O14" s="36"/>
      <c r="P14" s="36"/>
      <c r="Q14" s="37"/>
      <c r="R14" s="36"/>
      <c r="S14" s="36"/>
      <c r="T14" s="36"/>
      <c r="U14" s="37"/>
      <c r="V14" s="36"/>
      <c r="W14" s="36"/>
      <c r="X14" s="38"/>
      <c r="Y14" s="34"/>
    </row>
    <row r="15" s="1" customFormat="1" ht="30" customHeight="1" spans="1:25">
      <c r="A15" s="79">
        <f t="shared" si="1"/>
        <v>7</v>
      </c>
      <c r="B15" s="87" t="s">
        <v>49</v>
      </c>
      <c r="C15" s="88"/>
      <c r="D15" s="88"/>
      <c r="E15" s="89"/>
      <c r="F15" s="83" t="s">
        <v>50</v>
      </c>
      <c r="G15" s="84">
        <v>0.125</v>
      </c>
      <c r="H15" s="113">
        <f t="shared" si="4"/>
        <v>12.75</v>
      </c>
      <c r="I15" s="114">
        <v>13.25</v>
      </c>
      <c r="J15" s="113">
        <f t="shared" ref="J15:M15" si="8">I15+0.5</f>
        <v>13.75</v>
      </c>
      <c r="K15" s="113">
        <f t="shared" si="8"/>
        <v>14.25</v>
      </c>
      <c r="L15" s="113">
        <f t="shared" si="8"/>
        <v>14.75</v>
      </c>
      <c r="M15" s="113">
        <f t="shared" si="8"/>
        <v>15.25</v>
      </c>
      <c r="N15" s="112"/>
      <c r="O15" s="36"/>
      <c r="P15" s="36"/>
      <c r="Q15" s="37"/>
      <c r="R15" s="36"/>
      <c r="S15" s="36"/>
      <c r="T15" s="36"/>
      <c r="U15" s="37"/>
      <c r="V15" s="36"/>
      <c r="W15" s="36"/>
      <c r="X15" s="38"/>
      <c r="Y15" s="34"/>
    </row>
    <row r="16" s="1" customFormat="1" ht="30" customHeight="1" spans="1:25">
      <c r="A16" s="79">
        <f t="shared" si="1"/>
        <v>8</v>
      </c>
      <c r="B16" s="87" t="s">
        <v>51</v>
      </c>
      <c r="C16" s="88"/>
      <c r="D16" s="88"/>
      <c r="E16" s="89"/>
      <c r="F16" s="86" t="s">
        <v>52</v>
      </c>
      <c r="G16" s="90">
        <v>0</v>
      </c>
      <c r="H16" s="113">
        <f>I16</f>
        <v>1</v>
      </c>
      <c r="I16" s="114">
        <v>1</v>
      </c>
      <c r="J16" s="113">
        <f t="shared" ref="J16:M16" si="9">I16</f>
        <v>1</v>
      </c>
      <c r="K16" s="113">
        <f t="shared" si="9"/>
        <v>1</v>
      </c>
      <c r="L16" s="113">
        <f t="shared" si="9"/>
        <v>1</v>
      </c>
      <c r="M16" s="113">
        <f t="shared" si="9"/>
        <v>1</v>
      </c>
      <c r="N16" s="112"/>
      <c r="O16" s="36"/>
      <c r="P16" s="36"/>
      <c r="Q16" s="37"/>
      <c r="R16" s="36"/>
      <c r="S16" s="36"/>
      <c r="T16" s="36"/>
      <c r="U16" s="37"/>
      <c r="V16" s="36"/>
      <c r="W16" s="36"/>
      <c r="X16" s="38"/>
      <c r="Y16" s="34"/>
    </row>
    <row r="17" s="1" customFormat="1" ht="30" customHeight="1" spans="1:25">
      <c r="A17" s="79">
        <f t="shared" si="1"/>
        <v>9</v>
      </c>
      <c r="B17" s="80" t="s">
        <v>53</v>
      </c>
      <c r="C17" s="81"/>
      <c r="D17" s="81"/>
      <c r="E17" s="82"/>
      <c r="F17" s="86" t="s">
        <v>54</v>
      </c>
      <c r="G17" s="90">
        <v>0</v>
      </c>
      <c r="H17" s="113">
        <f>I17</f>
        <v>0.375</v>
      </c>
      <c r="I17" s="114">
        <v>0.375</v>
      </c>
      <c r="J17" s="113">
        <f>I17</f>
        <v>0.375</v>
      </c>
      <c r="K17" s="113">
        <f>I17</f>
        <v>0.375</v>
      </c>
      <c r="L17" s="113">
        <f>I17</f>
        <v>0.375</v>
      </c>
      <c r="M17" s="113">
        <f>J17</f>
        <v>0.375</v>
      </c>
      <c r="N17" s="112"/>
      <c r="O17" s="36"/>
      <c r="P17" s="36"/>
      <c r="Q17" s="37"/>
      <c r="R17" s="36"/>
      <c r="S17" s="36"/>
      <c r="T17" s="36"/>
      <c r="U17" s="37"/>
      <c r="V17" s="36"/>
      <c r="W17" s="36"/>
      <c r="X17" s="38"/>
      <c r="Y17" s="34"/>
    </row>
    <row r="18" s="1" customFormat="1" ht="30" customHeight="1" spans="1:25">
      <c r="A18" s="79">
        <f t="shared" si="1"/>
        <v>10</v>
      </c>
      <c r="B18" s="80" t="s">
        <v>55</v>
      </c>
      <c r="C18" s="81"/>
      <c r="D18" s="81"/>
      <c r="E18" s="82"/>
      <c r="F18" s="86" t="s">
        <v>56</v>
      </c>
      <c r="G18" s="90">
        <v>0.25</v>
      </c>
      <c r="H18" s="113">
        <f>I18-0.25</f>
        <v>8.75</v>
      </c>
      <c r="I18" s="114">
        <v>9</v>
      </c>
      <c r="J18" s="113">
        <f t="shared" ref="J18:M18" si="10">I18+0.25</f>
        <v>9.25</v>
      </c>
      <c r="K18" s="113">
        <f t="shared" si="10"/>
        <v>9.5</v>
      </c>
      <c r="L18" s="113">
        <f t="shared" si="10"/>
        <v>9.75</v>
      </c>
      <c r="M18" s="113">
        <f t="shared" si="10"/>
        <v>10</v>
      </c>
      <c r="N18" s="112"/>
      <c r="O18" s="36"/>
      <c r="P18" s="36"/>
      <c r="Q18" s="37"/>
      <c r="R18" s="36"/>
      <c r="S18" s="36"/>
      <c r="T18" s="36"/>
      <c r="U18" s="37"/>
      <c r="V18" s="36"/>
      <c r="W18" s="36"/>
      <c r="X18" s="38"/>
      <c r="Y18" s="34"/>
    </row>
    <row r="19" s="1" customFormat="1" ht="30" customHeight="1" spans="1:25">
      <c r="A19" s="79">
        <f t="shared" si="1"/>
        <v>11</v>
      </c>
      <c r="B19" s="80" t="s">
        <v>57</v>
      </c>
      <c r="C19" s="81"/>
      <c r="D19" s="81"/>
      <c r="E19" s="82"/>
      <c r="F19" s="86" t="s">
        <v>58</v>
      </c>
      <c r="G19" s="90">
        <v>0.25</v>
      </c>
      <c r="H19" s="113">
        <f>I19-0.5</f>
        <v>12</v>
      </c>
      <c r="I19" s="114">
        <v>12.5</v>
      </c>
      <c r="J19" s="113">
        <f t="shared" ref="J19:M19" si="11">I19+0.5</f>
        <v>13</v>
      </c>
      <c r="K19" s="113">
        <f t="shared" si="11"/>
        <v>13.5</v>
      </c>
      <c r="L19" s="113">
        <f t="shared" si="11"/>
        <v>14</v>
      </c>
      <c r="M19" s="113">
        <f t="shared" si="11"/>
        <v>14.5</v>
      </c>
      <c r="N19" s="112"/>
      <c r="O19" s="36"/>
      <c r="P19" s="36"/>
      <c r="Q19" s="37"/>
      <c r="R19" s="36"/>
      <c r="S19" s="36"/>
      <c r="T19" s="36"/>
      <c r="U19" s="37"/>
      <c r="V19" s="36"/>
      <c r="W19" s="36"/>
      <c r="X19" s="38"/>
      <c r="Y19" s="34"/>
    </row>
    <row r="20" s="1" customFormat="1" ht="30" customHeight="1" spans="1:25">
      <c r="A20" s="79">
        <f t="shared" si="1"/>
        <v>12</v>
      </c>
      <c r="B20" s="80" t="s">
        <v>59</v>
      </c>
      <c r="C20" s="81"/>
      <c r="D20" s="81"/>
      <c r="E20" s="82"/>
      <c r="F20" s="86" t="s">
        <v>60</v>
      </c>
      <c r="G20" s="90">
        <v>0.25</v>
      </c>
      <c r="H20" s="113">
        <f>I20-0.5</f>
        <v>12</v>
      </c>
      <c r="I20" s="114">
        <v>12.5</v>
      </c>
      <c r="J20" s="113">
        <f t="shared" ref="J20:M20" si="12">I20+0.5</f>
        <v>13</v>
      </c>
      <c r="K20" s="113">
        <f t="shared" si="12"/>
        <v>13.5</v>
      </c>
      <c r="L20" s="113">
        <f t="shared" si="12"/>
        <v>14</v>
      </c>
      <c r="M20" s="113">
        <f t="shared" si="12"/>
        <v>14.5</v>
      </c>
      <c r="N20" s="112"/>
      <c r="O20" s="36"/>
      <c r="P20" s="36"/>
      <c r="Q20" s="37"/>
      <c r="R20" s="36"/>
      <c r="S20" s="36"/>
      <c r="T20" s="36"/>
      <c r="U20" s="37"/>
      <c r="V20" s="36"/>
      <c r="W20" s="36"/>
      <c r="X20" s="38"/>
      <c r="Y20" s="34"/>
    </row>
    <row r="21" s="1" customFormat="1" ht="30" customHeight="1" spans="1:25">
      <c r="A21" s="79">
        <f t="shared" si="1"/>
        <v>13</v>
      </c>
      <c r="B21" s="80" t="s">
        <v>61</v>
      </c>
      <c r="C21" s="81"/>
      <c r="D21" s="81"/>
      <c r="E21" s="82"/>
      <c r="F21" s="86" t="s">
        <v>62</v>
      </c>
      <c r="G21" s="90">
        <v>0.25</v>
      </c>
      <c r="H21" s="113">
        <f t="shared" ref="H21:H25" si="13">I21-2</f>
        <v>31.5</v>
      </c>
      <c r="I21" s="114">
        <v>33.5</v>
      </c>
      <c r="J21" s="113">
        <f t="shared" ref="J21:J25" si="14">I21+2</f>
        <v>35.5</v>
      </c>
      <c r="K21" s="113">
        <f t="shared" ref="K21:M21" si="15">J21+2.25</f>
        <v>37.75</v>
      </c>
      <c r="L21" s="113">
        <f t="shared" si="15"/>
        <v>40</v>
      </c>
      <c r="M21" s="113">
        <f t="shared" si="15"/>
        <v>42.25</v>
      </c>
      <c r="N21" s="112"/>
      <c r="O21" s="36"/>
      <c r="P21" s="36"/>
      <c r="Q21" s="37"/>
      <c r="R21" s="36"/>
      <c r="S21" s="36"/>
      <c r="T21" s="36"/>
      <c r="U21" s="37"/>
      <c r="V21" s="36"/>
      <c r="W21" s="36"/>
      <c r="X21" s="38"/>
      <c r="Y21" s="34"/>
    </row>
    <row r="22" s="1" customFormat="1" ht="30" customHeight="1" spans="1:25">
      <c r="A22" s="79">
        <f t="shared" si="1"/>
        <v>14</v>
      </c>
      <c r="B22" s="80" t="s">
        <v>63</v>
      </c>
      <c r="C22" s="81"/>
      <c r="D22" s="81"/>
      <c r="E22" s="82"/>
      <c r="F22" s="86" t="s">
        <v>64</v>
      </c>
      <c r="G22" s="90">
        <v>0.25</v>
      </c>
      <c r="H22" s="113">
        <f t="shared" si="13"/>
        <v>26.5</v>
      </c>
      <c r="I22" s="114">
        <v>28.5</v>
      </c>
      <c r="J22" s="113">
        <f t="shared" si="14"/>
        <v>30.5</v>
      </c>
      <c r="K22" s="113">
        <f t="shared" ref="K22:M22" si="16">J22+2.25</f>
        <v>32.75</v>
      </c>
      <c r="L22" s="113">
        <f t="shared" si="16"/>
        <v>35</v>
      </c>
      <c r="M22" s="113">
        <f t="shared" si="16"/>
        <v>37.25</v>
      </c>
      <c r="N22" s="112"/>
      <c r="O22" s="37"/>
      <c r="P22" s="36"/>
      <c r="Q22" s="37"/>
      <c r="R22" s="36"/>
      <c r="S22" s="37"/>
      <c r="T22" s="36"/>
      <c r="U22" s="37"/>
      <c r="V22" s="36"/>
      <c r="W22" s="36"/>
      <c r="X22" s="38"/>
      <c r="Y22" s="34"/>
    </row>
    <row r="23" s="1" customFormat="1" ht="30" customHeight="1" spans="1:25">
      <c r="A23" s="79">
        <f t="shared" si="1"/>
        <v>15</v>
      </c>
      <c r="B23" s="87" t="s">
        <v>65</v>
      </c>
      <c r="C23" s="88"/>
      <c r="D23" s="88"/>
      <c r="E23" s="89"/>
      <c r="F23" s="86" t="s">
        <v>66</v>
      </c>
      <c r="G23" s="90">
        <v>0.25</v>
      </c>
      <c r="H23" s="113">
        <f t="shared" si="13"/>
        <v>25.5</v>
      </c>
      <c r="I23" s="114">
        <v>27.5</v>
      </c>
      <c r="J23" s="113">
        <f t="shared" si="14"/>
        <v>29.5</v>
      </c>
      <c r="K23" s="113">
        <f t="shared" ref="K23:M23" si="17">J23+2.25</f>
        <v>31.75</v>
      </c>
      <c r="L23" s="113">
        <f t="shared" si="17"/>
        <v>34</v>
      </c>
      <c r="M23" s="113">
        <f t="shared" si="17"/>
        <v>36.25</v>
      </c>
      <c r="N23" s="112"/>
      <c r="O23" s="36"/>
      <c r="P23" s="36"/>
      <c r="Q23" s="37"/>
      <c r="R23" s="36"/>
      <c r="S23" s="36"/>
      <c r="T23" s="36"/>
      <c r="U23" s="37"/>
      <c r="V23" s="36"/>
      <c r="W23" s="36"/>
      <c r="X23" s="38"/>
      <c r="Y23" s="34"/>
    </row>
    <row r="24" s="1" customFormat="1" ht="30" customHeight="1" spans="1:25">
      <c r="A24" s="79">
        <f t="shared" si="1"/>
        <v>16</v>
      </c>
      <c r="B24" s="87" t="s">
        <v>67</v>
      </c>
      <c r="C24" s="88"/>
      <c r="D24" s="88"/>
      <c r="E24" s="89"/>
      <c r="F24" s="86" t="s">
        <v>68</v>
      </c>
      <c r="G24" s="90">
        <v>0.25</v>
      </c>
      <c r="H24" s="113">
        <f t="shared" si="13"/>
        <v>36</v>
      </c>
      <c r="I24" s="114">
        <v>38</v>
      </c>
      <c r="J24" s="113">
        <f t="shared" si="14"/>
        <v>40</v>
      </c>
      <c r="K24" s="113">
        <f t="shared" ref="K24:M24" si="18">J24+2.25</f>
        <v>42.25</v>
      </c>
      <c r="L24" s="113">
        <f t="shared" si="18"/>
        <v>44.5</v>
      </c>
      <c r="M24" s="113">
        <f t="shared" si="18"/>
        <v>46.75</v>
      </c>
      <c r="N24" s="112"/>
      <c r="O24" s="36"/>
      <c r="P24" s="36"/>
      <c r="Q24" s="37"/>
      <c r="R24" s="36"/>
      <c r="S24" s="36"/>
      <c r="T24" s="36"/>
      <c r="U24" s="37"/>
      <c r="V24" s="36"/>
      <c r="W24" s="36"/>
      <c r="X24" s="38"/>
      <c r="Y24" s="34"/>
    </row>
    <row r="25" s="1" customFormat="1" ht="30" customHeight="1" spans="1:25">
      <c r="A25" s="79">
        <f t="shared" si="1"/>
        <v>17</v>
      </c>
      <c r="B25" s="87" t="s">
        <v>69</v>
      </c>
      <c r="C25" s="88"/>
      <c r="D25" s="88"/>
      <c r="E25" s="89"/>
      <c r="F25" s="86" t="s">
        <v>70</v>
      </c>
      <c r="G25" s="90">
        <v>0.5</v>
      </c>
      <c r="H25" s="113">
        <f t="shared" si="13"/>
        <v>98</v>
      </c>
      <c r="I25" s="114">
        <v>100</v>
      </c>
      <c r="J25" s="113">
        <f t="shared" si="14"/>
        <v>102</v>
      </c>
      <c r="K25" s="113">
        <f t="shared" ref="K25:M25" si="19">J25+2.25</f>
        <v>104.25</v>
      </c>
      <c r="L25" s="113">
        <f t="shared" si="19"/>
        <v>106.5</v>
      </c>
      <c r="M25" s="113">
        <f t="shared" si="19"/>
        <v>108.75</v>
      </c>
      <c r="N25" s="112"/>
      <c r="O25" s="37"/>
      <c r="P25" s="36"/>
      <c r="Q25" s="37"/>
      <c r="R25" s="36"/>
      <c r="S25" s="37"/>
      <c r="T25" s="36"/>
      <c r="U25" s="37"/>
      <c r="V25" s="36"/>
      <c r="W25" s="36"/>
      <c r="X25" s="38"/>
      <c r="Y25" s="34"/>
    </row>
    <row r="26" s="1" customFormat="1" ht="30" customHeight="1" spans="1:25">
      <c r="A26" s="79">
        <f t="shared" si="1"/>
        <v>18</v>
      </c>
      <c r="B26" s="87" t="s">
        <v>71</v>
      </c>
      <c r="C26" s="88"/>
      <c r="D26" s="88"/>
      <c r="E26" s="89"/>
      <c r="F26" s="86" t="s">
        <v>72</v>
      </c>
      <c r="G26" s="84">
        <v>0.25</v>
      </c>
      <c r="H26" s="113">
        <f>I26-0.5</f>
        <v>9.75</v>
      </c>
      <c r="I26" s="114">
        <v>10.25</v>
      </c>
      <c r="J26" s="113">
        <f t="shared" ref="J26:M26" si="20">I26+0.5</f>
        <v>10.75</v>
      </c>
      <c r="K26" s="113">
        <f t="shared" si="20"/>
        <v>11.25</v>
      </c>
      <c r="L26" s="113">
        <f t="shared" si="20"/>
        <v>11.75</v>
      </c>
      <c r="M26" s="113">
        <f t="shared" si="20"/>
        <v>12.25</v>
      </c>
      <c r="N26" s="112"/>
      <c r="O26" s="36"/>
      <c r="P26" s="36"/>
      <c r="Q26" s="37"/>
      <c r="R26" s="36"/>
      <c r="S26" s="36"/>
      <c r="T26" s="36"/>
      <c r="U26" s="37"/>
      <c r="V26" s="36"/>
      <c r="W26" s="36"/>
      <c r="X26" s="38"/>
      <c r="Y26" s="34"/>
    </row>
    <row r="27" s="1" customFormat="1" ht="30" customHeight="1" spans="1:25">
      <c r="A27" s="79">
        <f t="shared" si="1"/>
        <v>19</v>
      </c>
      <c r="B27" s="80" t="s">
        <v>73</v>
      </c>
      <c r="C27" s="81"/>
      <c r="D27" s="81"/>
      <c r="E27" s="82"/>
      <c r="F27" s="91" t="s">
        <v>74</v>
      </c>
      <c r="G27" s="84">
        <v>0.25</v>
      </c>
      <c r="H27" s="113">
        <f>I27-0.25</f>
        <v>28</v>
      </c>
      <c r="I27" s="114">
        <v>28.25</v>
      </c>
      <c r="J27" s="113">
        <f t="shared" ref="J27:M27" si="21">I27+0.25</f>
        <v>28.5</v>
      </c>
      <c r="K27" s="113">
        <f t="shared" si="21"/>
        <v>28.75</v>
      </c>
      <c r="L27" s="113">
        <f t="shared" si="21"/>
        <v>29</v>
      </c>
      <c r="M27" s="113">
        <f t="shared" si="21"/>
        <v>29.25</v>
      </c>
      <c r="N27" s="112"/>
      <c r="O27" s="36"/>
      <c r="P27" s="36"/>
      <c r="Q27" s="37"/>
      <c r="R27" s="36"/>
      <c r="S27" s="36"/>
      <c r="T27" s="36"/>
      <c r="U27" s="37"/>
      <c r="V27" s="36"/>
      <c r="W27" s="36"/>
      <c r="X27" s="38"/>
      <c r="Y27" s="34"/>
    </row>
    <row r="28" s="1" customFormat="1" ht="30" customHeight="1" spans="1:25">
      <c r="A28" s="79">
        <f t="shared" si="1"/>
        <v>20</v>
      </c>
      <c r="B28" s="87" t="s">
        <v>75</v>
      </c>
      <c r="C28" s="88"/>
      <c r="D28" s="88"/>
      <c r="E28" s="89"/>
      <c r="F28" s="86" t="s">
        <v>76</v>
      </c>
      <c r="G28" s="84">
        <v>0.125</v>
      </c>
      <c r="H28" s="113">
        <f>I28-0.25</f>
        <v>8</v>
      </c>
      <c r="I28" s="114">
        <v>8.25</v>
      </c>
      <c r="J28" s="113">
        <f t="shared" ref="J28:M28" si="22">I28+0.25</f>
        <v>8.5</v>
      </c>
      <c r="K28" s="113">
        <f t="shared" si="22"/>
        <v>8.75</v>
      </c>
      <c r="L28" s="113">
        <f t="shared" si="22"/>
        <v>9</v>
      </c>
      <c r="M28" s="113">
        <f t="shared" si="22"/>
        <v>9.25</v>
      </c>
      <c r="N28" s="112"/>
      <c r="O28" s="36"/>
      <c r="P28" s="36"/>
      <c r="Q28" s="37"/>
      <c r="R28" s="36"/>
      <c r="S28" s="36"/>
      <c r="T28" s="36"/>
      <c r="U28" s="37"/>
      <c r="V28" s="36"/>
      <c r="W28" s="36"/>
      <c r="X28" s="38"/>
      <c r="Y28" s="34"/>
    </row>
    <row r="29" s="1" customFormat="1" ht="30" customHeight="1" spans="1:25">
      <c r="A29" s="79">
        <f t="shared" si="1"/>
        <v>21</v>
      </c>
      <c r="B29" s="80" t="s">
        <v>77</v>
      </c>
      <c r="C29" s="81"/>
      <c r="D29" s="81"/>
      <c r="E29" s="82"/>
      <c r="F29" s="86" t="s">
        <v>78</v>
      </c>
      <c r="G29" s="84">
        <v>0.25</v>
      </c>
      <c r="H29" s="113">
        <f>I29-0.125</f>
        <v>8.125</v>
      </c>
      <c r="I29" s="114">
        <v>8.25</v>
      </c>
      <c r="J29" s="113">
        <f t="shared" ref="J29:M29" si="23">I29+0.125</f>
        <v>8.375</v>
      </c>
      <c r="K29" s="113">
        <f t="shared" si="23"/>
        <v>8.5</v>
      </c>
      <c r="L29" s="113">
        <f t="shared" si="23"/>
        <v>8.625</v>
      </c>
      <c r="M29" s="113">
        <f t="shared" si="23"/>
        <v>8.75</v>
      </c>
      <c r="N29" s="112"/>
      <c r="O29" s="36"/>
      <c r="P29" s="36"/>
      <c r="Q29" s="37"/>
      <c r="R29" s="36"/>
      <c r="S29" s="36"/>
      <c r="T29" s="36"/>
      <c r="U29" s="37"/>
      <c r="V29" s="36"/>
      <c r="W29" s="36"/>
      <c r="X29" s="38"/>
      <c r="Y29" s="34"/>
    </row>
    <row r="30" s="1" customFormat="1" ht="30" customHeight="1" spans="1:25">
      <c r="A30" s="79">
        <f t="shared" si="1"/>
        <v>22</v>
      </c>
      <c r="B30" s="80" t="s">
        <v>79</v>
      </c>
      <c r="C30" s="81"/>
      <c r="D30" s="81"/>
      <c r="E30" s="82"/>
      <c r="F30" s="86" t="s">
        <v>80</v>
      </c>
      <c r="G30" s="84">
        <v>0.25</v>
      </c>
      <c r="H30" s="113">
        <f>I30-0.375</f>
        <v>13.5</v>
      </c>
      <c r="I30" s="114">
        <v>13.875</v>
      </c>
      <c r="J30" s="113">
        <f t="shared" ref="J30:M30" si="24">I30+0.375</f>
        <v>14.25</v>
      </c>
      <c r="K30" s="113">
        <f t="shared" si="24"/>
        <v>14.625</v>
      </c>
      <c r="L30" s="113">
        <f t="shared" si="24"/>
        <v>15</v>
      </c>
      <c r="M30" s="113">
        <f t="shared" si="24"/>
        <v>15.375</v>
      </c>
      <c r="N30" s="112"/>
      <c r="O30" s="36"/>
      <c r="P30" s="36"/>
      <c r="Q30" s="37"/>
      <c r="R30" s="36"/>
      <c r="S30" s="36"/>
      <c r="T30" s="36"/>
      <c r="U30" s="37"/>
      <c r="V30" s="36"/>
      <c r="W30" s="36"/>
      <c r="X30" s="38"/>
      <c r="Y30" s="34"/>
    </row>
    <row r="31" s="1" customFormat="1" ht="30" customHeight="1" spans="1:25">
      <c r="A31" s="79">
        <f t="shared" si="1"/>
        <v>23</v>
      </c>
      <c r="B31" s="80" t="s">
        <v>81</v>
      </c>
      <c r="C31" s="81"/>
      <c r="D31" s="81"/>
      <c r="E31" s="82"/>
      <c r="F31" s="86" t="s">
        <v>82</v>
      </c>
      <c r="G31" s="84">
        <v>0.25</v>
      </c>
      <c r="H31" s="113">
        <f t="shared" ref="H31:H33" si="25">I31</f>
        <v>1</v>
      </c>
      <c r="I31" s="114">
        <v>1</v>
      </c>
      <c r="J31" s="113">
        <f t="shared" ref="J31:M31" si="26">I31+0</f>
        <v>1</v>
      </c>
      <c r="K31" s="113">
        <f t="shared" ref="K31:K33" si="27">J31</f>
        <v>1</v>
      </c>
      <c r="L31" s="113">
        <f t="shared" si="26"/>
        <v>1</v>
      </c>
      <c r="M31" s="113">
        <f t="shared" si="26"/>
        <v>1</v>
      </c>
      <c r="N31" s="112"/>
      <c r="O31" s="36"/>
      <c r="P31" s="36"/>
      <c r="Q31" s="37"/>
      <c r="R31" s="36"/>
      <c r="S31" s="36"/>
      <c r="T31" s="36"/>
      <c r="U31" s="37"/>
      <c r="V31" s="36"/>
      <c r="W31" s="36"/>
      <c r="X31" s="38"/>
      <c r="Y31" s="34"/>
    </row>
    <row r="32" s="1" customFormat="1" ht="30" customHeight="1" spans="1:25">
      <c r="A32" s="79">
        <f t="shared" si="1"/>
        <v>24</v>
      </c>
      <c r="B32" s="87" t="s">
        <v>83</v>
      </c>
      <c r="C32" s="88"/>
      <c r="D32" s="88"/>
      <c r="E32" s="89"/>
      <c r="F32" s="92" t="s">
        <v>84</v>
      </c>
      <c r="G32" s="93">
        <v>0.25</v>
      </c>
      <c r="H32" s="113">
        <f t="shared" si="25"/>
        <v>20.5</v>
      </c>
      <c r="I32" s="114">
        <v>20.5</v>
      </c>
      <c r="J32" s="113">
        <f t="shared" ref="J32:M32" si="28">I32+0.5</f>
        <v>21</v>
      </c>
      <c r="K32" s="113">
        <f t="shared" si="27"/>
        <v>21</v>
      </c>
      <c r="L32" s="113">
        <f t="shared" si="28"/>
        <v>21.5</v>
      </c>
      <c r="M32" s="113">
        <f t="shared" si="28"/>
        <v>22</v>
      </c>
      <c r="N32" s="112"/>
      <c r="O32" s="36"/>
      <c r="P32" s="36"/>
      <c r="Q32" s="37"/>
      <c r="R32" s="36"/>
      <c r="S32" s="36"/>
      <c r="T32" s="36"/>
      <c r="U32" s="37"/>
      <c r="V32" s="36"/>
      <c r="W32" s="36"/>
      <c r="X32" s="38"/>
      <c r="Y32" s="34"/>
    </row>
    <row r="33" s="1" customFormat="1" ht="30" customHeight="1" spans="1:25">
      <c r="A33" s="79">
        <f t="shared" si="1"/>
        <v>25</v>
      </c>
      <c r="B33" s="87" t="s">
        <v>85</v>
      </c>
      <c r="C33" s="88"/>
      <c r="D33" s="88"/>
      <c r="E33" s="89"/>
      <c r="F33" s="92" t="s">
        <v>86</v>
      </c>
      <c r="G33" s="90">
        <v>0</v>
      </c>
      <c r="H33" s="113">
        <f t="shared" si="25"/>
        <v>0.5</v>
      </c>
      <c r="I33" s="114">
        <v>0.5</v>
      </c>
      <c r="J33" s="113">
        <f t="shared" ref="J33:M33" si="29">I33</f>
        <v>0.5</v>
      </c>
      <c r="K33" s="113">
        <f t="shared" si="27"/>
        <v>0.5</v>
      </c>
      <c r="L33" s="113">
        <f t="shared" si="29"/>
        <v>0.5</v>
      </c>
      <c r="M33" s="113">
        <f t="shared" si="29"/>
        <v>0.5</v>
      </c>
      <c r="N33" s="112"/>
      <c r="O33" s="36"/>
      <c r="P33" s="36"/>
      <c r="Q33" s="37"/>
      <c r="R33" s="36"/>
      <c r="S33" s="36"/>
      <c r="T33" s="36"/>
      <c r="U33" s="37"/>
      <c r="V33" s="36"/>
      <c r="W33" s="36"/>
      <c r="X33" s="38"/>
      <c r="Y33" s="34"/>
    </row>
    <row r="34" s="1" customFormat="1" customHeight="1" spans="14:26"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="1" customFormat="1" customHeight="1" spans="14:26"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="1" customFormat="1" customHeight="1" spans="14:26"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="1" customFormat="1" customHeight="1" spans="14:26"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="1" customFormat="1" customHeight="1" spans="14:26"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="1" customFormat="1" customHeight="1" spans="14:26"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="1" customFormat="1" customHeight="1" spans="14:26"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="1" customFormat="1" customHeight="1" spans="14:26"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="1" customFormat="1" customHeight="1" spans="14:26"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="1" customFormat="1" customHeight="1" spans="14:26"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="1" customFormat="1" customHeight="1" spans="14:26"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="1" customFormat="1" customHeight="1" spans="14:26"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</sheetData>
  <mergeCells count="55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10">
    <cfRule type="notContainsBlanks" dxfId="0" priority="2">
      <formula>LEN(TRIM(J10))&gt;0</formula>
    </cfRule>
  </conditionalFormatting>
  <conditionalFormatting sqref="J15">
    <cfRule type="notContainsBlanks" dxfId="0" priority="5">
      <formula>LEN(TRIM(J15))&gt;0</formula>
    </cfRule>
  </conditionalFormatting>
  <conditionalFormatting sqref="J18">
    <cfRule type="notContainsBlanks" dxfId="0" priority="1">
      <formula>LEN(TRIM(J18))&gt;0</formula>
    </cfRule>
  </conditionalFormatting>
  <conditionalFormatting sqref="J19">
    <cfRule type="notContainsBlanks" dxfId="0" priority="4">
      <formula>LEN(TRIM(J19))&gt;0</formula>
    </cfRule>
  </conditionalFormatting>
  <conditionalFormatting sqref="J20">
    <cfRule type="notContainsBlanks" dxfId="0" priority="3">
      <formula>LEN(TRIM(J20))&gt;0</formula>
    </cfRule>
  </conditionalFormatting>
  <conditionalFormatting sqref="J9 J11:J14 J16:J17 J21:J33 V9:V33 R9:R33 N9:N33">
    <cfRule type="notContainsBlanks" dxfId="0" priority="6">
      <formula>LEN(TRIM(J9))&gt;0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5"/>
  <sheetViews>
    <sheetView view="pageBreakPreview" zoomScale="55" zoomScaleNormal="70" workbookViewId="0">
      <selection activeCell="T12" sqref="T12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8.0265486725664" style="1" customWidth="1"/>
    <col min="7" max="7" width="9" style="1" customWidth="1"/>
    <col min="8" max="13" width="12.5486725663717" style="1" customWidth="1"/>
    <col min="14" max="14" width="11.3362831858407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42" t="s">
        <v>0</v>
      </c>
      <c r="B1" s="43"/>
      <c r="C1" s="43"/>
      <c r="D1" s="44"/>
      <c r="E1" s="45" t="s">
        <v>1</v>
      </c>
      <c r="F1" s="46"/>
      <c r="G1" s="47" t="s">
        <v>2</v>
      </c>
      <c r="H1" s="48"/>
      <c r="I1" s="94" t="s">
        <v>3</v>
      </c>
      <c r="J1" s="45"/>
      <c r="K1" s="47" t="s">
        <v>4</v>
      </c>
      <c r="L1" s="95"/>
      <c r="M1" s="95"/>
      <c r="N1" s="48"/>
      <c r="O1" s="22"/>
      <c r="P1" s="22"/>
      <c r="Q1" s="22"/>
      <c r="R1" s="22"/>
      <c r="S1" s="22"/>
      <c r="T1" s="22"/>
      <c r="U1" s="22"/>
      <c r="V1" s="22"/>
      <c r="W1" s="22"/>
      <c r="X1" s="22"/>
      <c r="Y1" s="34"/>
      <c r="Z1" s="34"/>
    </row>
    <row r="2" s="1" customFormat="1" customHeight="1" spans="1:26">
      <c r="A2" s="49" t="s">
        <v>5</v>
      </c>
      <c r="B2" s="50"/>
      <c r="C2" s="51" t="s">
        <v>6</v>
      </c>
      <c r="D2" s="52" t="s">
        <v>7</v>
      </c>
      <c r="E2" s="53" t="s">
        <v>8</v>
      </c>
      <c r="F2" s="53"/>
      <c r="G2" s="54"/>
      <c r="H2" s="55" t="s">
        <v>9</v>
      </c>
      <c r="I2" s="55"/>
      <c r="J2" s="55"/>
      <c r="K2" s="96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34"/>
      <c r="Z2" s="34"/>
    </row>
    <row r="3" s="1" customFormat="1" customHeight="1" spans="1:26">
      <c r="A3" s="56" t="s">
        <v>10</v>
      </c>
      <c r="B3" s="5"/>
      <c r="C3" s="6">
        <v>45516</v>
      </c>
      <c r="D3" s="7" t="s">
        <v>11</v>
      </c>
      <c r="E3" s="57" t="s">
        <v>12</v>
      </c>
      <c r="F3" s="57"/>
      <c r="G3" s="58"/>
      <c r="H3" s="59"/>
      <c r="I3" s="59"/>
      <c r="J3" s="59"/>
      <c r="K3" s="96"/>
      <c r="L3" s="97"/>
      <c r="M3" s="97"/>
      <c r="N3" s="98"/>
      <c r="O3" s="23"/>
      <c r="P3" s="23"/>
      <c r="Q3" s="23"/>
      <c r="R3" s="23"/>
      <c r="S3" s="23"/>
      <c r="T3" s="23"/>
      <c r="U3" s="23"/>
      <c r="V3" s="23"/>
      <c r="W3" s="23"/>
      <c r="X3" s="23"/>
      <c r="Y3" s="34"/>
      <c r="Z3" s="34"/>
    </row>
    <row r="4" s="1" customFormat="1" customHeight="1" spans="1:26">
      <c r="A4" s="56" t="s">
        <v>13</v>
      </c>
      <c r="B4" s="5"/>
      <c r="C4" s="6" t="s">
        <v>14</v>
      </c>
      <c r="D4" s="7" t="s">
        <v>15</v>
      </c>
      <c r="E4" s="57" t="s">
        <v>16</v>
      </c>
      <c r="F4" s="57"/>
      <c r="G4" s="60"/>
      <c r="H4" s="59"/>
      <c r="I4" s="59"/>
      <c r="J4" s="59"/>
      <c r="K4" s="99"/>
      <c r="L4" s="100"/>
      <c r="M4" s="100"/>
      <c r="N4" s="101"/>
      <c r="O4" s="23"/>
      <c r="P4" s="23"/>
      <c r="Q4" s="23"/>
      <c r="R4" s="23"/>
      <c r="S4" s="23"/>
      <c r="T4" s="23"/>
      <c r="U4" s="23"/>
      <c r="V4" s="23"/>
      <c r="W4" s="23"/>
      <c r="X4" s="23"/>
      <c r="Y4" s="34"/>
      <c r="Z4" s="34"/>
    </row>
    <row r="5" s="1" customFormat="1" customHeight="1" spans="1:26">
      <c r="A5" s="56" t="s">
        <v>17</v>
      </c>
      <c r="B5" s="5"/>
      <c r="C5" s="6" t="s">
        <v>18</v>
      </c>
      <c r="D5" s="7" t="s">
        <v>19</v>
      </c>
      <c r="E5" s="57" t="s">
        <v>20</v>
      </c>
      <c r="F5" s="57"/>
      <c r="G5" s="60"/>
      <c r="H5" s="61" t="s">
        <v>21</v>
      </c>
      <c r="I5" s="102"/>
      <c r="J5" s="103"/>
      <c r="K5" s="104" t="s">
        <v>22</v>
      </c>
      <c r="L5" s="104"/>
      <c r="M5" s="104"/>
      <c r="N5" s="105"/>
      <c r="O5" s="23"/>
      <c r="P5" s="23"/>
      <c r="Q5" s="23"/>
      <c r="R5" s="23"/>
      <c r="S5" s="23"/>
      <c r="T5" s="23"/>
      <c r="U5" s="23"/>
      <c r="V5" s="23"/>
      <c r="W5" s="23"/>
      <c r="X5" s="23"/>
      <c r="Y5" s="34"/>
      <c r="Z5" s="34"/>
    </row>
    <row r="6" s="1" customFormat="1" customHeight="1" spans="1:26">
      <c r="A6" s="62" t="s">
        <v>23</v>
      </c>
      <c r="B6" s="63"/>
      <c r="C6" s="64" t="s">
        <v>24</v>
      </c>
      <c r="D6" s="65" t="s">
        <v>25</v>
      </c>
      <c r="E6" s="66" t="s">
        <v>26</v>
      </c>
      <c r="F6" s="66"/>
      <c r="G6" s="67"/>
      <c r="H6" s="68" t="s">
        <v>27</v>
      </c>
      <c r="I6" s="106"/>
      <c r="J6" s="107"/>
      <c r="K6" s="108">
        <v>0</v>
      </c>
      <c r="L6" s="108"/>
      <c r="M6" s="108"/>
      <c r="N6" s="109"/>
      <c r="O6" s="23"/>
      <c r="P6" s="23"/>
      <c r="Q6" s="23"/>
      <c r="R6" s="23"/>
      <c r="S6" s="23"/>
      <c r="T6" s="23"/>
      <c r="U6" s="23"/>
      <c r="V6" s="23"/>
      <c r="W6" s="23"/>
      <c r="X6" s="35"/>
      <c r="Y6" s="34"/>
      <c r="Z6" s="34"/>
    </row>
    <row r="7" s="1" customFormat="1" customHeight="1" spans="1:25">
      <c r="A7" s="69"/>
      <c r="B7" s="70" t="s">
        <v>28</v>
      </c>
      <c r="C7" s="71"/>
      <c r="D7" s="71"/>
      <c r="E7" s="71"/>
      <c r="F7" s="72"/>
      <c r="G7" s="73" t="s">
        <v>29</v>
      </c>
      <c r="H7" s="74" t="s">
        <v>30</v>
      </c>
      <c r="I7" s="74" t="s">
        <v>31</v>
      </c>
      <c r="J7" s="74" t="s">
        <v>32</v>
      </c>
      <c r="K7" s="74" t="s">
        <v>33</v>
      </c>
      <c r="L7" s="74" t="s">
        <v>34</v>
      </c>
      <c r="M7" s="74" t="s">
        <v>35</v>
      </c>
      <c r="N7" s="110" t="s">
        <v>36</v>
      </c>
      <c r="O7" s="26"/>
      <c r="P7" s="27"/>
      <c r="Q7" s="26"/>
      <c r="R7" s="26"/>
      <c r="S7" s="26"/>
      <c r="T7" s="27"/>
      <c r="U7" s="26"/>
      <c r="V7" s="26"/>
      <c r="W7" s="27"/>
      <c r="X7" s="29"/>
      <c r="Y7" s="34"/>
    </row>
    <row r="8" s="1" customFormat="1" ht="15" customHeight="1" spans="1:25">
      <c r="A8" s="75"/>
      <c r="B8" s="76"/>
      <c r="C8" s="76"/>
      <c r="D8" s="76"/>
      <c r="E8" s="76"/>
      <c r="F8" s="71"/>
      <c r="G8" s="77"/>
      <c r="H8" s="78"/>
      <c r="I8" s="78"/>
      <c r="J8" s="78"/>
      <c r="K8" s="78"/>
      <c r="L8" s="78"/>
      <c r="M8" s="78"/>
      <c r="N8" s="111"/>
      <c r="O8" s="29"/>
      <c r="P8" s="29"/>
      <c r="Q8" s="29"/>
      <c r="R8" s="28"/>
      <c r="S8" s="29"/>
      <c r="T8" s="29"/>
      <c r="U8" s="29"/>
      <c r="V8" s="28"/>
      <c r="W8" s="29"/>
      <c r="X8" s="29"/>
      <c r="Y8" s="34"/>
    </row>
    <row r="9" s="1" customFormat="1" ht="30" customHeight="1" spans="1:25">
      <c r="A9" s="79">
        <v>1</v>
      </c>
      <c r="B9" s="80" t="s">
        <v>37</v>
      </c>
      <c r="C9" s="81"/>
      <c r="D9" s="81"/>
      <c r="E9" s="82"/>
      <c r="F9" s="83" t="s">
        <v>38</v>
      </c>
      <c r="G9" s="84">
        <v>0.25</v>
      </c>
      <c r="H9" s="85">
        <f>'XS-XXL'!H9*2.54</f>
        <v>36.195</v>
      </c>
      <c r="I9" s="85">
        <f>'XS-XXL'!I9*2.54</f>
        <v>36.83</v>
      </c>
      <c r="J9" s="85">
        <f>'XS-XXL'!J9*2.54</f>
        <v>37.465</v>
      </c>
      <c r="K9" s="85">
        <f>'XS-XXL'!K9*2.54</f>
        <v>38.1</v>
      </c>
      <c r="L9" s="85">
        <f>'XS-XXL'!L9*2.54</f>
        <v>38.735</v>
      </c>
      <c r="M9" s="85">
        <f>'XS-XXL'!M9*2.54</f>
        <v>39.37</v>
      </c>
      <c r="N9" s="112"/>
      <c r="O9" s="36"/>
      <c r="P9" s="36"/>
      <c r="Q9" s="37"/>
      <c r="R9" s="36"/>
      <c r="S9" s="36"/>
      <c r="T9" s="36"/>
      <c r="U9" s="37"/>
      <c r="V9" s="36"/>
      <c r="W9" s="36"/>
      <c r="X9" s="38"/>
      <c r="Y9" s="34"/>
    </row>
    <row r="10" s="1" customFormat="1" ht="30" customHeight="1" spans="1:25">
      <c r="A10" s="79">
        <f t="shared" ref="A10:A33" si="0">A9+1</f>
        <v>2</v>
      </c>
      <c r="B10" s="80" t="s">
        <v>39</v>
      </c>
      <c r="C10" s="81"/>
      <c r="D10" s="81"/>
      <c r="E10" s="82"/>
      <c r="F10" s="83" t="s">
        <v>40</v>
      </c>
      <c r="G10" s="84">
        <v>0.25</v>
      </c>
      <c r="H10" s="85">
        <f>'XS-XXL'!H10*2.54</f>
        <v>37.465</v>
      </c>
      <c r="I10" s="85">
        <f>'XS-XXL'!I10*2.54</f>
        <v>38.1</v>
      </c>
      <c r="J10" s="85">
        <f>'XS-XXL'!J10*2.54</f>
        <v>38.735</v>
      </c>
      <c r="K10" s="85">
        <f>'XS-XXL'!K10*2.54</f>
        <v>39.37</v>
      </c>
      <c r="L10" s="85">
        <f>'XS-XXL'!L10*2.54</f>
        <v>40.005</v>
      </c>
      <c r="M10" s="85">
        <f>'XS-XXL'!M10*2.54</f>
        <v>40.64</v>
      </c>
      <c r="N10" s="112"/>
      <c r="O10" s="36"/>
      <c r="P10" s="36"/>
      <c r="Q10" s="37"/>
      <c r="R10" s="36"/>
      <c r="S10" s="36"/>
      <c r="T10" s="36"/>
      <c r="U10" s="37"/>
      <c r="V10" s="36"/>
      <c r="W10" s="36"/>
      <c r="X10" s="38"/>
      <c r="Y10" s="34"/>
    </row>
    <row r="11" s="1" customFormat="1" ht="30" customHeight="1" spans="1:25">
      <c r="A11" s="79">
        <f t="shared" si="0"/>
        <v>3</v>
      </c>
      <c r="B11" s="80" t="s">
        <v>41</v>
      </c>
      <c r="C11" s="81"/>
      <c r="D11" s="81"/>
      <c r="E11" s="82"/>
      <c r="F11" s="86" t="s">
        <v>42</v>
      </c>
      <c r="G11" s="84">
        <v>0.125</v>
      </c>
      <c r="H11" s="85">
        <f>'XS-XXL'!H11*2.54</f>
        <v>5.08</v>
      </c>
      <c r="I11" s="85">
        <f>'XS-XXL'!I11*2.54</f>
        <v>5.08</v>
      </c>
      <c r="J11" s="85">
        <f>'XS-XXL'!J11*2.54</f>
        <v>5.08</v>
      </c>
      <c r="K11" s="85">
        <f>'XS-XXL'!K11*2.54</f>
        <v>5.08</v>
      </c>
      <c r="L11" s="85">
        <f>'XS-XXL'!L11*2.54</f>
        <v>5.08</v>
      </c>
      <c r="M11" s="85">
        <f>'XS-XXL'!M11*2.54</f>
        <v>5.08</v>
      </c>
      <c r="N11" s="112"/>
      <c r="O11" s="36"/>
      <c r="P11" s="36"/>
      <c r="Q11" s="37"/>
      <c r="R11" s="36"/>
      <c r="S11" s="36"/>
      <c r="T11" s="36"/>
      <c r="U11" s="37"/>
      <c r="V11" s="36"/>
      <c r="W11" s="36"/>
      <c r="X11" s="38"/>
      <c r="Y11" s="34"/>
    </row>
    <row r="12" s="1" customFormat="1" ht="30" customHeight="1" spans="1:25">
      <c r="A12" s="79">
        <f t="shared" si="0"/>
        <v>4</v>
      </c>
      <c r="B12" s="80" t="s">
        <v>43</v>
      </c>
      <c r="C12" s="81"/>
      <c r="D12" s="81"/>
      <c r="E12" s="82"/>
      <c r="F12" s="86" t="s">
        <v>44</v>
      </c>
      <c r="G12" s="84">
        <v>0.25</v>
      </c>
      <c r="H12" s="85">
        <f>'XS-XXL'!H12*2.54</f>
        <v>114.935</v>
      </c>
      <c r="I12" s="85">
        <f>'XS-XXL'!I12*2.54</f>
        <v>116.205</v>
      </c>
      <c r="J12" s="85">
        <f>'XS-XXL'!J12*2.54</f>
        <v>117.475</v>
      </c>
      <c r="K12" s="85">
        <f>'XS-XXL'!K12*2.54</f>
        <v>118.745</v>
      </c>
      <c r="L12" s="85">
        <f>'XS-XXL'!L12*2.54</f>
        <v>120.015</v>
      </c>
      <c r="M12" s="85">
        <f>'XS-XXL'!M12*2.54</f>
        <v>121.285</v>
      </c>
      <c r="N12" s="112"/>
      <c r="O12" s="36"/>
      <c r="P12" s="36"/>
      <c r="Q12" s="37"/>
      <c r="R12" s="36"/>
      <c r="S12" s="36"/>
      <c r="T12" s="36"/>
      <c r="U12" s="37"/>
      <c r="V12" s="36"/>
      <c r="W12" s="36"/>
      <c r="X12" s="38"/>
      <c r="Y12" s="34"/>
    </row>
    <row r="13" s="1" customFormat="1" ht="30" customHeight="1" spans="1:25">
      <c r="A13" s="79">
        <f t="shared" si="0"/>
        <v>5</v>
      </c>
      <c r="B13" s="80" t="s">
        <v>45</v>
      </c>
      <c r="C13" s="81"/>
      <c r="D13" s="81"/>
      <c r="E13" s="82"/>
      <c r="F13" s="86" t="s">
        <v>46</v>
      </c>
      <c r="G13" s="84">
        <v>0.25</v>
      </c>
      <c r="H13" s="85">
        <f>'XS-XXL'!H13*2.54</f>
        <v>115.57</v>
      </c>
      <c r="I13" s="85">
        <f>'XS-XXL'!I13*2.54</f>
        <v>116.84</v>
      </c>
      <c r="J13" s="85">
        <f>'XS-XXL'!J13*2.54</f>
        <v>118.11</v>
      </c>
      <c r="K13" s="85">
        <f>'XS-XXL'!K13*2.54</f>
        <v>119.38</v>
      </c>
      <c r="L13" s="85">
        <f>'XS-XXL'!L13*2.54</f>
        <v>120.65</v>
      </c>
      <c r="M13" s="85">
        <f>'XS-XXL'!M13*2.54</f>
        <v>121.92</v>
      </c>
      <c r="N13" s="112"/>
      <c r="O13" s="36"/>
      <c r="P13" s="36"/>
      <c r="Q13" s="37"/>
      <c r="R13" s="36"/>
      <c r="S13" s="36"/>
      <c r="T13" s="36"/>
      <c r="U13" s="37"/>
      <c r="V13" s="36"/>
      <c r="W13" s="36"/>
      <c r="X13" s="38"/>
      <c r="Y13" s="34"/>
    </row>
    <row r="14" s="1" customFormat="1" ht="30" customHeight="1" spans="1:25">
      <c r="A14" s="79">
        <f t="shared" si="0"/>
        <v>6</v>
      </c>
      <c r="B14" s="80" t="s">
        <v>47</v>
      </c>
      <c r="C14" s="81"/>
      <c r="D14" s="81"/>
      <c r="E14" s="82"/>
      <c r="F14" s="86" t="s">
        <v>48</v>
      </c>
      <c r="G14" s="84">
        <v>0.25</v>
      </c>
      <c r="H14" s="85">
        <f>'XS-XXL'!H14*2.54</f>
        <v>116.205</v>
      </c>
      <c r="I14" s="85">
        <f>'XS-XXL'!I14*2.54</f>
        <v>117.475</v>
      </c>
      <c r="J14" s="85">
        <f>'XS-XXL'!J14*2.54</f>
        <v>118.745</v>
      </c>
      <c r="K14" s="85">
        <f>'XS-XXL'!K14*2.54</f>
        <v>120.015</v>
      </c>
      <c r="L14" s="85">
        <f>'XS-XXL'!L14*2.54</f>
        <v>121.285</v>
      </c>
      <c r="M14" s="85">
        <f>'XS-XXL'!M14*2.54</f>
        <v>122.555</v>
      </c>
      <c r="N14" s="112"/>
      <c r="O14" s="36"/>
      <c r="P14" s="36"/>
      <c r="Q14" s="37"/>
      <c r="R14" s="36"/>
      <c r="S14" s="36"/>
      <c r="T14" s="36"/>
      <c r="U14" s="37"/>
      <c r="V14" s="36"/>
      <c r="W14" s="36"/>
      <c r="X14" s="38"/>
      <c r="Y14" s="34"/>
    </row>
    <row r="15" s="1" customFormat="1" ht="30" customHeight="1" spans="1:25">
      <c r="A15" s="79">
        <f t="shared" si="0"/>
        <v>7</v>
      </c>
      <c r="B15" s="87" t="s">
        <v>49</v>
      </c>
      <c r="C15" s="88"/>
      <c r="D15" s="88"/>
      <c r="E15" s="89"/>
      <c r="F15" s="83" t="s">
        <v>50</v>
      </c>
      <c r="G15" s="84">
        <v>0.125</v>
      </c>
      <c r="H15" s="85">
        <f>'XS-XXL'!H15*2.54</f>
        <v>32.385</v>
      </c>
      <c r="I15" s="85">
        <f>'XS-XXL'!I15*2.54</f>
        <v>33.655</v>
      </c>
      <c r="J15" s="85">
        <f>'XS-XXL'!J15*2.54</f>
        <v>34.925</v>
      </c>
      <c r="K15" s="85">
        <f>'XS-XXL'!K15*2.54</f>
        <v>36.195</v>
      </c>
      <c r="L15" s="85">
        <f>'XS-XXL'!L15*2.54</f>
        <v>37.465</v>
      </c>
      <c r="M15" s="85">
        <f>'XS-XXL'!M15*2.54</f>
        <v>38.735</v>
      </c>
      <c r="N15" s="112"/>
      <c r="O15" s="36"/>
      <c r="P15" s="36"/>
      <c r="Q15" s="37"/>
      <c r="R15" s="36"/>
      <c r="S15" s="36"/>
      <c r="T15" s="36"/>
      <c r="U15" s="37"/>
      <c r="V15" s="36"/>
      <c r="W15" s="36"/>
      <c r="X15" s="38"/>
      <c r="Y15" s="34"/>
    </row>
    <row r="16" s="1" customFormat="1" ht="30" customHeight="1" spans="1:25">
      <c r="A16" s="79">
        <f t="shared" si="0"/>
        <v>8</v>
      </c>
      <c r="B16" s="87" t="s">
        <v>51</v>
      </c>
      <c r="C16" s="88"/>
      <c r="D16" s="88"/>
      <c r="E16" s="89"/>
      <c r="F16" s="86" t="s">
        <v>52</v>
      </c>
      <c r="G16" s="90">
        <v>0</v>
      </c>
      <c r="H16" s="85">
        <f>'XS-XXL'!H16*2.54</f>
        <v>2.54</v>
      </c>
      <c r="I16" s="85">
        <f>'XS-XXL'!I16*2.54</f>
        <v>2.54</v>
      </c>
      <c r="J16" s="85">
        <f>'XS-XXL'!J16*2.54</f>
        <v>2.54</v>
      </c>
      <c r="K16" s="85">
        <f>'XS-XXL'!K16*2.54</f>
        <v>2.54</v>
      </c>
      <c r="L16" s="85">
        <f>'XS-XXL'!L16*2.54</f>
        <v>2.54</v>
      </c>
      <c r="M16" s="85">
        <f>'XS-XXL'!M16*2.54</f>
        <v>2.54</v>
      </c>
      <c r="N16" s="112"/>
      <c r="O16" s="36"/>
      <c r="P16" s="36"/>
      <c r="Q16" s="37"/>
      <c r="R16" s="36"/>
      <c r="S16" s="36"/>
      <c r="T16" s="36"/>
      <c r="U16" s="37"/>
      <c r="V16" s="36"/>
      <c r="W16" s="36"/>
      <c r="X16" s="38"/>
      <c r="Y16" s="34"/>
    </row>
    <row r="17" s="1" customFormat="1" ht="30" customHeight="1" spans="1:25">
      <c r="A17" s="79">
        <f t="shared" si="0"/>
        <v>9</v>
      </c>
      <c r="B17" s="80" t="s">
        <v>53</v>
      </c>
      <c r="C17" s="81"/>
      <c r="D17" s="81"/>
      <c r="E17" s="82"/>
      <c r="F17" s="86" t="s">
        <v>54</v>
      </c>
      <c r="G17" s="90">
        <v>0</v>
      </c>
      <c r="H17" s="85">
        <f>'XS-XXL'!H17*2.54</f>
        <v>0.9525</v>
      </c>
      <c r="I17" s="85">
        <f>'XS-XXL'!I17*2.54</f>
        <v>0.9525</v>
      </c>
      <c r="J17" s="85">
        <f>'XS-XXL'!J17*2.54</f>
        <v>0.9525</v>
      </c>
      <c r="K17" s="85">
        <f>'XS-XXL'!K17*2.54</f>
        <v>0.9525</v>
      </c>
      <c r="L17" s="85">
        <f>'XS-XXL'!L17*2.54</f>
        <v>0.9525</v>
      </c>
      <c r="M17" s="85">
        <f>'XS-XXL'!M17*2.54</f>
        <v>0.9525</v>
      </c>
      <c r="N17" s="112"/>
      <c r="O17" s="36"/>
      <c r="P17" s="36"/>
      <c r="Q17" s="37"/>
      <c r="R17" s="36"/>
      <c r="S17" s="36"/>
      <c r="T17" s="36"/>
      <c r="U17" s="37"/>
      <c r="V17" s="36"/>
      <c r="W17" s="36"/>
      <c r="X17" s="38"/>
      <c r="Y17" s="34"/>
    </row>
    <row r="18" s="1" customFormat="1" ht="30" customHeight="1" spans="1:25">
      <c r="A18" s="79">
        <f t="shared" si="0"/>
        <v>10</v>
      </c>
      <c r="B18" s="80" t="s">
        <v>55</v>
      </c>
      <c r="C18" s="81"/>
      <c r="D18" s="81"/>
      <c r="E18" s="82"/>
      <c r="F18" s="86" t="s">
        <v>56</v>
      </c>
      <c r="G18" s="90">
        <v>0.25</v>
      </c>
      <c r="H18" s="85">
        <f>'XS-XXL'!H18*2.54</f>
        <v>22.225</v>
      </c>
      <c r="I18" s="85">
        <f>'XS-XXL'!I18*2.54</f>
        <v>22.86</v>
      </c>
      <c r="J18" s="85">
        <f>'XS-XXL'!J18*2.54</f>
        <v>23.495</v>
      </c>
      <c r="K18" s="85">
        <f>'XS-XXL'!K18*2.54</f>
        <v>24.13</v>
      </c>
      <c r="L18" s="85">
        <f>'XS-XXL'!L18*2.54</f>
        <v>24.765</v>
      </c>
      <c r="M18" s="85">
        <f>'XS-XXL'!M18*2.54</f>
        <v>25.4</v>
      </c>
      <c r="N18" s="112"/>
      <c r="O18" s="36"/>
      <c r="P18" s="36"/>
      <c r="Q18" s="37"/>
      <c r="R18" s="36"/>
      <c r="S18" s="36"/>
      <c r="T18" s="36"/>
      <c r="U18" s="37"/>
      <c r="V18" s="36"/>
      <c r="W18" s="36"/>
      <c r="X18" s="38"/>
      <c r="Y18" s="34"/>
    </row>
    <row r="19" s="1" customFormat="1" ht="30" customHeight="1" spans="1:25">
      <c r="A19" s="79">
        <f t="shared" si="0"/>
        <v>11</v>
      </c>
      <c r="B19" s="80" t="s">
        <v>57</v>
      </c>
      <c r="C19" s="81"/>
      <c r="D19" s="81"/>
      <c r="E19" s="82"/>
      <c r="F19" s="86" t="s">
        <v>58</v>
      </c>
      <c r="G19" s="90">
        <v>0.25</v>
      </c>
      <c r="H19" s="85">
        <f>'XS-XXL'!H19*2.54</f>
        <v>30.48</v>
      </c>
      <c r="I19" s="85">
        <f>'XS-XXL'!I19*2.54</f>
        <v>31.75</v>
      </c>
      <c r="J19" s="85">
        <f>'XS-XXL'!J19*2.54</f>
        <v>33.02</v>
      </c>
      <c r="K19" s="85">
        <f>'XS-XXL'!K19*2.54</f>
        <v>34.29</v>
      </c>
      <c r="L19" s="85">
        <f>'XS-XXL'!L19*2.54</f>
        <v>35.56</v>
      </c>
      <c r="M19" s="85">
        <f>'XS-XXL'!M19*2.54</f>
        <v>36.83</v>
      </c>
      <c r="N19" s="112"/>
      <c r="O19" s="36"/>
      <c r="P19" s="36"/>
      <c r="Q19" s="37"/>
      <c r="R19" s="36"/>
      <c r="S19" s="36"/>
      <c r="T19" s="36"/>
      <c r="U19" s="37"/>
      <c r="V19" s="36"/>
      <c r="W19" s="36"/>
      <c r="X19" s="38"/>
      <c r="Y19" s="34"/>
    </row>
    <row r="20" s="1" customFormat="1" ht="30" customHeight="1" spans="1:25">
      <c r="A20" s="79">
        <f t="shared" si="0"/>
        <v>12</v>
      </c>
      <c r="B20" s="80" t="s">
        <v>59</v>
      </c>
      <c r="C20" s="81"/>
      <c r="D20" s="81"/>
      <c r="E20" s="82"/>
      <c r="F20" s="86" t="s">
        <v>60</v>
      </c>
      <c r="G20" s="90">
        <v>0.25</v>
      </c>
      <c r="H20" s="85">
        <f>'XS-XXL'!H20*2.54</f>
        <v>30.48</v>
      </c>
      <c r="I20" s="85">
        <f>'XS-XXL'!I20*2.54</f>
        <v>31.75</v>
      </c>
      <c r="J20" s="85">
        <f>'XS-XXL'!J20*2.54</f>
        <v>33.02</v>
      </c>
      <c r="K20" s="85">
        <f>'XS-XXL'!K20*2.54</f>
        <v>34.29</v>
      </c>
      <c r="L20" s="85">
        <f>'XS-XXL'!L20*2.54</f>
        <v>35.56</v>
      </c>
      <c r="M20" s="85">
        <f>'XS-XXL'!M20*2.54</f>
        <v>36.83</v>
      </c>
      <c r="N20" s="112"/>
      <c r="O20" s="36"/>
      <c r="P20" s="36"/>
      <c r="Q20" s="37"/>
      <c r="R20" s="36"/>
      <c r="S20" s="36"/>
      <c r="T20" s="36"/>
      <c r="U20" s="37"/>
      <c r="V20" s="36"/>
      <c r="W20" s="36"/>
      <c r="X20" s="38"/>
      <c r="Y20" s="34"/>
    </row>
    <row r="21" s="1" customFormat="1" ht="30" customHeight="1" spans="1:25">
      <c r="A21" s="79">
        <f t="shared" si="0"/>
        <v>13</v>
      </c>
      <c r="B21" s="80" t="s">
        <v>61</v>
      </c>
      <c r="C21" s="81"/>
      <c r="D21" s="81"/>
      <c r="E21" s="82"/>
      <c r="F21" s="86" t="s">
        <v>62</v>
      </c>
      <c r="G21" s="90">
        <v>0.25</v>
      </c>
      <c r="H21" s="85">
        <f>'XS-XXL'!H21*2.54</f>
        <v>80.01</v>
      </c>
      <c r="I21" s="85">
        <f>'XS-XXL'!I21*2.54</f>
        <v>85.09</v>
      </c>
      <c r="J21" s="85">
        <f>'XS-XXL'!J21*2.54</f>
        <v>90.17</v>
      </c>
      <c r="K21" s="85">
        <f>'XS-XXL'!K21*2.54</f>
        <v>95.885</v>
      </c>
      <c r="L21" s="85">
        <f>'XS-XXL'!L21*2.54</f>
        <v>101.6</v>
      </c>
      <c r="M21" s="85">
        <f>'XS-XXL'!M21*2.54</f>
        <v>107.315</v>
      </c>
      <c r="N21" s="112"/>
      <c r="O21" s="36"/>
      <c r="P21" s="36"/>
      <c r="Q21" s="37"/>
      <c r="R21" s="36"/>
      <c r="S21" s="36"/>
      <c r="T21" s="36"/>
      <c r="U21" s="37"/>
      <c r="V21" s="36"/>
      <c r="W21" s="36"/>
      <c r="X21" s="38"/>
      <c r="Y21" s="34"/>
    </row>
    <row r="22" s="1" customFormat="1" ht="30" customHeight="1" spans="1:25">
      <c r="A22" s="79">
        <f t="shared" si="0"/>
        <v>14</v>
      </c>
      <c r="B22" s="80" t="s">
        <v>63</v>
      </c>
      <c r="C22" s="81"/>
      <c r="D22" s="81"/>
      <c r="E22" s="82"/>
      <c r="F22" s="86" t="s">
        <v>64</v>
      </c>
      <c r="G22" s="90">
        <v>0.25</v>
      </c>
      <c r="H22" s="85">
        <f>'XS-XXL'!H22*2.54</f>
        <v>67.31</v>
      </c>
      <c r="I22" s="85">
        <f>'XS-XXL'!I22*2.54</f>
        <v>72.39</v>
      </c>
      <c r="J22" s="85">
        <f>'XS-XXL'!J22*2.54</f>
        <v>77.47</v>
      </c>
      <c r="K22" s="85">
        <f>'XS-XXL'!K22*2.54</f>
        <v>83.185</v>
      </c>
      <c r="L22" s="85">
        <f>'XS-XXL'!L22*2.54</f>
        <v>88.9</v>
      </c>
      <c r="M22" s="85">
        <f>'XS-XXL'!M22*2.54</f>
        <v>94.615</v>
      </c>
      <c r="N22" s="112"/>
      <c r="O22" s="37"/>
      <c r="P22" s="36"/>
      <c r="Q22" s="37"/>
      <c r="R22" s="36"/>
      <c r="S22" s="37"/>
      <c r="T22" s="36"/>
      <c r="U22" s="37"/>
      <c r="V22" s="36"/>
      <c r="W22" s="36"/>
      <c r="X22" s="38"/>
      <c r="Y22" s="34"/>
    </row>
    <row r="23" s="1" customFormat="1" ht="30" customHeight="1" spans="1:25">
      <c r="A23" s="79">
        <f t="shared" si="0"/>
        <v>15</v>
      </c>
      <c r="B23" s="87" t="s">
        <v>65</v>
      </c>
      <c r="C23" s="88"/>
      <c r="D23" s="88"/>
      <c r="E23" s="89"/>
      <c r="F23" s="86" t="s">
        <v>66</v>
      </c>
      <c r="G23" s="90">
        <v>0.25</v>
      </c>
      <c r="H23" s="85">
        <f>'XS-XXL'!H23*2.54</f>
        <v>64.77</v>
      </c>
      <c r="I23" s="85">
        <f>'XS-XXL'!I23*2.54</f>
        <v>69.85</v>
      </c>
      <c r="J23" s="85">
        <f>'XS-XXL'!J23*2.54</f>
        <v>74.93</v>
      </c>
      <c r="K23" s="85">
        <f>'XS-XXL'!K23*2.54</f>
        <v>80.645</v>
      </c>
      <c r="L23" s="85">
        <f>'XS-XXL'!L23*2.54</f>
        <v>86.36</v>
      </c>
      <c r="M23" s="85">
        <f>'XS-XXL'!M23*2.54</f>
        <v>92.075</v>
      </c>
      <c r="N23" s="112"/>
      <c r="O23" s="36"/>
      <c r="P23" s="36"/>
      <c r="Q23" s="37"/>
      <c r="R23" s="36"/>
      <c r="S23" s="36"/>
      <c r="T23" s="36"/>
      <c r="U23" s="37"/>
      <c r="V23" s="36"/>
      <c r="W23" s="36"/>
      <c r="X23" s="38"/>
      <c r="Y23" s="34"/>
    </row>
    <row r="24" s="1" customFormat="1" ht="30" customHeight="1" spans="1:25">
      <c r="A24" s="79">
        <f t="shared" si="0"/>
        <v>16</v>
      </c>
      <c r="B24" s="87" t="s">
        <v>67</v>
      </c>
      <c r="C24" s="88"/>
      <c r="D24" s="88"/>
      <c r="E24" s="89"/>
      <c r="F24" s="86" t="s">
        <v>68</v>
      </c>
      <c r="G24" s="90">
        <v>0.25</v>
      </c>
      <c r="H24" s="85">
        <f>'XS-XXL'!H24*2.54</f>
        <v>91.44</v>
      </c>
      <c r="I24" s="85">
        <f>'XS-XXL'!I24*2.54</f>
        <v>96.52</v>
      </c>
      <c r="J24" s="85">
        <f>'XS-XXL'!J24*2.54</f>
        <v>101.6</v>
      </c>
      <c r="K24" s="85">
        <f>'XS-XXL'!K24*2.54</f>
        <v>107.315</v>
      </c>
      <c r="L24" s="85">
        <f>'XS-XXL'!L24*2.54</f>
        <v>113.03</v>
      </c>
      <c r="M24" s="85">
        <f>'XS-XXL'!M24*2.54</f>
        <v>118.745</v>
      </c>
      <c r="N24" s="112"/>
      <c r="O24" s="36"/>
      <c r="P24" s="36"/>
      <c r="Q24" s="37"/>
      <c r="R24" s="36"/>
      <c r="S24" s="36"/>
      <c r="T24" s="36"/>
      <c r="U24" s="37"/>
      <c r="V24" s="36"/>
      <c r="W24" s="36"/>
      <c r="X24" s="38"/>
      <c r="Y24" s="34"/>
    </row>
    <row r="25" s="1" customFormat="1" ht="30" customHeight="1" spans="1:25">
      <c r="A25" s="79">
        <f t="shared" si="0"/>
        <v>17</v>
      </c>
      <c r="B25" s="87" t="s">
        <v>69</v>
      </c>
      <c r="C25" s="88"/>
      <c r="D25" s="88"/>
      <c r="E25" s="89"/>
      <c r="F25" s="86" t="s">
        <v>70</v>
      </c>
      <c r="G25" s="90">
        <v>0.5</v>
      </c>
      <c r="H25" s="85">
        <f>'XS-XXL'!H25*2.54</f>
        <v>248.92</v>
      </c>
      <c r="I25" s="85">
        <f>'XS-XXL'!I25*2.54</f>
        <v>254</v>
      </c>
      <c r="J25" s="85">
        <f>'XS-XXL'!J25*2.54</f>
        <v>259.08</v>
      </c>
      <c r="K25" s="85">
        <f>'XS-XXL'!K25*2.54</f>
        <v>264.795</v>
      </c>
      <c r="L25" s="85">
        <f>'XS-XXL'!L25*2.54</f>
        <v>270.51</v>
      </c>
      <c r="M25" s="85">
        <f>'XS-XXL'!M25*2.54</f>
        <v>276.225</v>
      </c>
      <c r="N25" s="112"/>
      <c r="O25" s="37"/>
      <c r="P25" s="36"/>
      <c r="Q25" s="37"/>
      <c r="R25" s="36"/>
      <c r="S25" s="37"/>
      <c r="T25" s="36"/>
      <c r="U25" s="37"/>
      <c r="V25" s="36"/>
      <c r="W25" s="36"/>
      <c r="X25" s="38"/>
      <c r="Y25" s="34"/>
    </row>
    <row r="26" s="1" customFormat="1" ht="30" customHeight="1" spans="1:25">
      <c r="A26" s="79">
        <f t="shared" si="0"/>
        <v>18</v>
      </c>
      <c r="B26" s="87" t="s">
        <v>71</v>
      </c>
      <c r="C26" s="88"/>
      <c r="D26" s="88"/>
      <c r="E26" s="89"/>
      <c r="F26" s="86" t="s">
        <v>72</v>
      </c>
      <c r="G26" s="84">
        <v>0.25</v>
      </c>
      <c r="H26" s="85">
        <f>'XS-XXL'!H26*2.54</f>
        <v>24.765</v>
      </c>
      <c r="I26" s="85">
        <f>'XS-XXL'!I26*2.54</f>
        <v>26.035</v>
      </c>
      <c r="J26" s="85">
        <f>'XS-XXL'!J26*2.54</f>
        <v>27.305</v>
      </c>
      <c r="K26" s="85">
        <f>'XS-XXL'!K26*2.54</f>
        <v>28.575</v>
      </c>
      <c r="L26" s="85">
        <f>'XS-XXL'!L26*2.54</f>
        <v>29.845</v>
      </c>
      <c r="M26" s="85">
        <f>'XS-XXL'!M26*2.54</f>
        <v>31.115</v>
      </c>
      <c r="N26" s="112"/>
      <c r="O26" s="36"/>
      <c r="P26" s="36"/>
      <c r="Q26" s="37"/>
      <c r="R26" s="36"/>
      <c r="S26" s="36"/>
      <c r="T26" s="36"/>
      <c r="U26" s="37"/>
      <c r="V26" s="36"/>
      <c r="W26" s="36"/>
      <c r="X26" s="38"/>
      <c r="Y26" s="34"/>
    </row>
    <row r="27" s="1" customFormat="1" ht="30" customHeight="1" spans="1:25">
      <c r="A27" s="79">
        <f t="shared" si="0"/>
        <v>19</v>
      </c>
      <c r="B27" s="80" t="s">
        <v>73</v>
      </c>
      <c r="C27" s="81"/>
      <c r="D27" s="81"/>
      <c r="E27" s="82"/>
      <c r="F27" s="91" t="s">
        <v>74</v>
      </c>
      <c r="G27" s="84">
        <v>0.25</v>
      </c>
      <c r="H27" s="85">
        <f>'XS-XXL'!H27*2.54</f>
        <v>71.12</v>
      </c>
      <c r="I27" s="85">
        <f>'XS-XXL'!I27*2.54</f>
        <v>71.755</v>
      </c>
      <c r="J27" s="85">
        <f>'XS-XXL'!J27*2.54</f>
        <v>72.39</v>
      </c>
      <c r="K27" s="85">
        <f>'XS-XXL'!K27*2.54</f>
        <v>73.025</v>
      </c>
      <c r="L27" s="85">
        <f>'XS-XXL'!L27*2.54</f>
        <v>73.66</v>
      </c>
      <c r="M27" s="85">
        <f>'XS-XXL'!M27*2.54</f>
        <v>74.295</v>
      </c>
      <c r="N27" s="112"/>
      <c r="O27" s="36"/>
      <c r="P27" s="36"/>
      <c r="Q27" s="37"/>
      <c r="R27" s="36"/>
      <c r="S27" s="36"/>
      <c r="T27" s="36"/>
      <c r="U27" s="37"/>
      <c r="V27" s="36"/>
      <c r="W27" s="36"/>
      <c r="X27" s="38"/>
      <c r="Y27" s="34"/>
    </row>
    <row r="28" s="1" customFormat="1" ht="30" customHeight="1" spans="1:25">
      <c r="A28" s="79">
        <f t="shared" si="0"/>
        <v>20</v>
      </c>
      <c r="B28" s="87" t="s">
        <v>75</v>
      </c>
      <c r="C28" s="88"/>
      <c r="D28" s="88"/>
      <c r="E28" s="89"/>
      <c r="F28" s="86" t="s">
        <v>76</v>
      </c>
      <c r="G28" s="84">
        <v>0.125</v>
      </c>
      <c r="H28" s="85">
        <f>'XS-XXL'!H28*2.54</f>
        <v>20.32</v>
      </c>
      <c r="I28" s="85">
        <f>'XS-XXL'!I28*2.54</f>
        <v>20.955</v>
      </c>
      <c r="J28" s="85">
        <f>'XS-XXL'!J28*2.54</f>
        <v>21.59</v>
      </c>
      <c r="K28" s="85">
        <f>'XS-XXL'!K28*2.54</f>
        <v>22.225</v>
      </c>
      <c r="L28" s="85">
        <f>'XS-XXL'!L28*2.54</f>
        <v>22.86</v>
      </c>
      <c r="M28" s="85">
        <f>'XS-XXL'!M28*2.54</f>
        <v>23.495</v>
      </c>
      <c r="N28" s="112"/>
      <c r="O28" s="36"/>
      <c r="P28" s="36"/>
      <c r="Q28" s="37"/>
      <c r="R28" s="36"/>
      <c r="S28" s="36"/>
      <c r="T28" s="36"/>
      <c r="U28" s="37"/>
      <c r="V28" s="36"/>
      <c r="W28" s="36"/>
      <c r="X28" s="38"/>
      <c r="Y28" s="34"/>
    </row>
    <row r="29" s="1" customFormat="1" ht="30" customHeight="1" spans="1:25">
      <c r="A29" s="79">
        <f t="shared" si="0"/>
        <v>21</v>
      </c>
      <c r="B29" s="80" t="s">
        <v>77</v>
      </c>
      <c r="C29" s="81"/>
      <c r="D29" s="81"/>
      <c r="E29" s="82"/>
      <c r="F29" s="86" t="s">
        <v>78</v>
      </c>
      <c r="G29" s="84">
        <v>0.25</v>
      </c>
      <c r="H29" s="85">
        <f>'XS-XXL'!H29*2.54</f>
        <v>20.6375</v>
      </c>
      <c r="I29" s="85">
        <f>'XS-XXL'!I29*2.54</f>
        <v>20.955</v>
      </c>
      <c r="J29" s="85">
        <f>'XS-XXL'!J29*2.54</f>
        <v>21.2725</v>
      </c>
      <c r="K29" s="85">
        <f>'XS-XXL'!K29*2.54</f>
        <v>21.59</v>
      </c>
      <c r="L29" s="85">
        <f>'XS-XXL'!L29*2.54</f>
        <v>21.9075</v>
      </c>
      <c r="M29" s="85">
        <f>'XS-XXL'!M29*2.54</f>
        <v>22.225</v>
      </c>
      <c r="N29" s="112"/>
      <c r="O29" s="36"/>
      <c r="P29" s="36"/>
      <c r="Q29" s="37"/>
      <c r="R29" s="36"/>
      <c r="S29" s="36"/>
      <c r="T29" s="36"/>
      <c r="U29" s="37"/>
      <c r="V29" s="36"/>
      <c r="W29" s="36"/>
      <c r="X29" s="38"/>
      <c r="Y29" s="34"/>
    </row>
    <row r="30" s="1" customFormat="1" ht="30" customHeight="1" spans="1:25">
      <c r="A30" s="79">
        <f t="shared" si="0"/>
        <v>22</v>
      </c>
      <c r="B30" s="80" t="s">
        <v>79</v>
      </c>
      <c r="C30" s="81"/>
      <c r="D30" s="81"/>
      <c r="E30" s="82"/>
      <c r="F30" s="86" t="s">
        <v>80</v>
      </c>
      <c r="G30" s="84">
        <v>0.25</v>
      </c>
      <c r="H30" s="85">
        <f>'XS-XXL'!H30*2.54</f>
        <v>34.29</v>
      </c>
      <c r="I30" s="85">
        <f>'XS-XXL'!I30*2.54</f>
        <v>35.2425</v>
      </c>
      <c r="J30" s="85">
        <f>'XS-XXL'!J30*2.54</f>
        <v>36.195</v>
      </c>
      <c r="K30" s="85">
        <f>'XS-XXL'!K30*2.54</f>
        <v>37.1475</v>
      </c>
      <c r="L30" s="85">
        <f>'XS-XXL'!L30*2.54</f>
        <v>38.1</v>
      </c>
      <c r="M30" s="85">
        <f>'XS-XXL'!M30*2.54</f>
        <v>39.0525</v>
      </c>
      <c r="N30" s="112"/>
      <c r="O30" s="36"/>
      <c r="P30" s="36"/>
      <c r="Q30" s="37"/>
      <c r="R30" s="36"/>
      <c r="S30" s="36"/>
      <c r="T30" s="36"/>
      <c r="U30" s="37"/>
      <c r="V30" s="36"/>
      <c r="W30" s="36"/>
      <c r="X30" s="38"/>
      <c r="Y30" s="34"/>
    </row>
    <row r="31" s="1" customFormat="1" ht="30" customHeight="1" spans="1:25">
      <c r="A31" s="79">
        <f t="shared" si="0"/>
        <v>23</v>
      </c>
      <c r="B31" s="80" t="s">
        <v>81</v>
      </c>
      <c r="C31" s="81"/>
      <c r="D31" s="81"/>
      <c r="E31" s="82"/>
      <c r="F31" s="86" t="s">
        <v>82</v>
      </c>
      <c r="G31" s="84">
        <v>0.25</v>
      </c>
      <c r="H31" s="85">
        <f>'XS-XXL'!H31*2.54</f>
        <v>2.54</v>
      </c>
      <c r="I31" s="85">
        <f>'XS-XXL'!I31*2.54</f>
        <v>2.54</v>
      </c>
      <c r="J31" s="85">
        <f>'XS-XXL'!J31*2.54</f>
        <v>2.54</v>
      </c>
      <c r="K31" s="85">
        <f>'XS-XXL'!K31*2.54</f>
        <v>2.54</v>
      </c>
      <c r="L31" s="85">
        <f>'XS-XXL'!L31*2.54</f>
        <v>2.54</v>
      </c>
      <c r="M31" s="85">
        <f>'XS-XXL'!M31*2.54</f>
        <v>2.54</v>
      </c>
      <c r="N31" s="112"/>
      <c r="O31" s="36"/>
      <c r="P31" s="36"/>
      <c r="Q31" s="37"/>
      <c r="R31" s="36"/>
      <c r="S31" s="36"/>
      <c r="T31" s="36"/>
      <c r="U31" s="37"/>
      <c r="V31" s="36"/>
      <c r="W31" s="36"/>
      <c r="X31" s="38"/>
      <c r="Y31" s="34"/>
    </row>
    <row r="32" s="1" customFormat="1" ht="30" customHeight="1" spans="1:25">
      <c r="A32" s="79">
        <f t="shared" si="0"/>
        <v>24</v>
      </c>
      <c r="B32" s="87" t="s">
        <v>83</v>
      </c>
      <c r="C32" s="88"/>
      <c r="D32" s="88"/>
      <c r="E32" s="89"/>
      <c r="F32" s="92" t="s">
        <v>84</v>
      </c>
      <c r="G32" s="93">
        <v>0.25</v>
      </c>
      <c r="H32" s="85">
        <f>'XS-XXL'!H32*2.54</f>
        <v>52.07</v>
      </c>
      <c r="I32" s="85">
        <f>'XS-XXL'!I32*2.54</f>
        <v>52.07</v>
      </c>
      <c r="J32" s="85">
        <f>'XS-XXL'!J32*2.54</f>
        <v>53.34</v>
      </c>
      <c r="K32" s="85">
        <f>'XS-XXL'!K32*2.54</f>
        <v>53.34</v>
      </c>
      <c r="L32" s="85">
        <f>'XS-XXL'!L32*2.54</f>
        <v>54.61</v>
      </c>
      <c r="M32" s="85">
        <f>'XS-XXL'!M32*2.54</f>
        <v>55.88</v>
      </c>
      <c r="N32" s="112"/>
      <c r="O32" s="36"/>
      <c r="P32" s="36"/>
      <c r="Q32" s="37"/>
      <c r="R32" s="36"/>
      <c r="S32" s="36"/>
      <c r="T32" s="36"/>
      <c r="U32" s="37"/>
      <c r="V32" s="36"/>
      <c r="W32" s="36"/>
      <c r="X32" s="38"/>
      <c r="Y32" s="34"/>
    </row>
    <row r="33" s="1" customFormat="1" ht="30" customHeight="1" spans="1:25">
      <c r="A33" s="79">
        <f t="shared" si="0"/>
        <v>25</v>
      </c>
      <c r="B33" s="87" t="s">
        <v>85</v>
      </c>
      <c r="C33" s="88"/>
      <c r="D33" s="88"/>
      <c r="E33" s="89"/>
      <c r="F33" s="92" t="s">
        <v>86</v>
      </c>
      <c r="G33" s="90">
        <v>0</v>
      </c>
      <c r="H33" s="85">
        <f>'XS-XXL'!H33*2.54</f>
        <v>1.27</v>
      </c>
      <c r="I33" s="85">
        <f>'XS-XXL'!I33*2.54</f>
        <v>1.27</v>
      </c>
      <c r="J33" s="85">
        <f>'XS-XXL'!J33*2.54</f>
        <v>1.27</v>
      </c>
      <c r="K33" s="85">
        <f>'XS-XXL'!K33*2.54</f>
        <v>1.27</v>
      </c>
      <c r="L33" s="85">
        <f>'XS-XXL'!L33*2.54</f>
        <v>1.27</v>
      </c>
      <c r="M33" s="85">
        <f>'XS-XXL'!M33*2.54</f>
        <v>1.27</v>
      </c>
      <c r="N33" s="112"/>
      <c r="O33" s="36"/>
      <c r="P33" s="36"/>
      <c r="Q33" s="37"/>
      <c r="R33" s="36"/>
      <c r="S33" s="36"/>
      <c r="T33" s="36"/>
      <c r="U33" s="37"/>
      <c r="V33" s="36"/>
      <c r="W33" s="36"/>
      <c r="X33" s="38"/>
      <c r="Y33" s="34"/>
    </row>
    <row r="34" s="1" customFormat="1" customHeight="1" spans="14:26"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="1" customFormat="1" customHeight="1" spans="14:26"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="1" customFormat="1" customHeight="1" spans="14:26"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="1" customFormat="1" customHeight="1" spans="14:26"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="1" customFormat="1" customHeight="1" spans="14:26"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="1" customFormat="1" customHeight="1" spans="14:26"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="1" customFormat="1" customHeight="1" spans="14:26"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="1" customFormat="1" customHeight="1" spans="14:26"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="1" customFormat="1" customHeight="1" spans="14:26"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="1" customFormat="1" customHeight="1" spans="14:26"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="1" customFormat="1" customHeight="1" spans="14:26"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="1" customFormat="1" customHeight="1" spans="14:26"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</sheetData>
  <mergeCells count="55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9:J33 V9:V33 R9:R33 N9:N33">
    <cfRule type="notContainsBlanks" dxfId="0" priority="6">
      <formula>LEN(TRIM(J9))&gt;0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5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tabSelected="1" view="pageBreakPreview" zoomScale="55" zoomScaleNormal="85" workbookViewId="0">
      <selection activeCell="P22" sqref="P22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8.6902654867257" style="1" customWidth="1"/>
    <col min="7" max="7" width="10.3362831858407" style="1" customWidth="1"/>
    <col min="8" max="11" width="12.5486725663717" style="1" customWidth="1"/>
    <col min="12" max="12" width="5.66371681415929" style="1" customWidth="1"/>
    <col min="13" max="13" width="7.16814159292035" style="1" customWidth="1"/>
    <col min="14" max="14" width="7.83185840707965" style="1" customWidth="1"/>
    <col min="15" max="15" width="6.83185840707965" style="1" customWidth="1"/>
    <col min="16" max="16" width="8.83185840707965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9.02654867256637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3"/>
      <c r="I1" s="3"/>
      <c r="J1" s="3"/>
      <c r="K1" s="3"/>
      <c r="L1" s="22"/>
      <c r="M1" s="22"/>
      <c r="N1" s="22"/>
      <c r="O1" s="22"/>
      <c r="P1" s="22"/>
      <c r="Q1" s="22"/>
      <c r="R1" s="22"/>
      <c r="S1" s="22"/>
      <c r="T1" s="22"/>
      <c r="U1" s="22"/>
      <c r="V1" s="34"/>
      <c r="W1" s="34"/>
    </row>
    <row r="2" s="1" customFormat="1" ht="15.75" customHeight="1" spans="1:23">
      <c r="A2" s="5" t="s">
        <v>5</v>
      </c>
      <c r="B2" s="5"/>
      <c r="C2" s="6" t="s">
        <v>6</v>
      </c>
      <c r="D2" s="7" t="s">
        <v>7</v>
      </c>
      <c r="E2" s="8" t="s">
        <v>8</v>
      </c>
      <c r="F2" s="8"/>
      <c r="G2" s="8"/>
      <c r="H2" s="3"/>
      <c r="I2" s="3"/>
      <c r="J2" s="3"/>
      <c r="K2" s="3"/>
      <c r="L2" s="23"/>
      <c r="M2" s="23"/>
      <c r="N2" s="23"/>
      <c r="O2" s="23"/>
      <c r="P2" s="23"/>
      <c r="Q2" s="23"/>
      <c r="R2" s="23"/>
      <c r="S2" s="23"/>
      <c r="T2" s="23"/>
      <c r="U2" s="23"/>
      <c r="V2" s="34"/>
      <c r="W2" s="34"/>
    </row>
    <row r="3" s="1" customFormat="1" ht="15.75" customHeight="1" spans="1:23">
      <c r="A3" s="5" t="s">
        <v>10</v>
      </c>
      <c r="B3" s="5"/>
      <c r="C3" s="6">
        <v>45516</v>
      </c>
      <c r="D3" s="7" t="s">
        <v>11</v>
      </c>
      <c r="E3" s="8" t="s">
        <v>12</v>
      </c>
      <c r="F3" s="8"/>
      <c r="G3" s="8"/>
      <c r="H3" s="3"/>
      <c r="I3" s="3"/>
      <c r="J3" s="3"/>
      <c r="K3" s="3"/>
      <c r="L3" s="23"/>
      <c r="M3" s="23"/>
      <c r="N3" s="23"/>
      <c r="O3" s="23"/>
      <c r="P3" s="23"/>
      <c r="Q3" s="23"/>
      <c r="R3" s="23"/>
      <c r="S3" s="23"/>
      <c r="T3" s="23"/>
      <c r="U3" s="23"/>
      <c r="V3" s="34"/>
      <c r="W3" s="34"/>
    </row>
    <row r="4" s="1" customFormat="1" ht="15.75" customHeight="1" spans="1:23">
      <c r="A4" s="5" t="s">
        <v>13</v>
      </c>
      <c r="B4" s="5"/>
      <c r="C4" s="6" t="s">
        <v>14</v>
      </c>
      <c r="D4" s="7" t="s">
        <v>15</v>
      </c>
      <c r="E4" s="8" t="s">
        <v>87</v>
      </c>
      <c r="F4" s="8"/>
      <c r="G4" s="8"/>
      <c r="H4" s="3"/>
      <c r="I4" s="3"/>
      <c r="J4" s="3"/>
      <c r="K4" s="3"/>
      <c r="L4" s="23"/>
      <c r="M4" s="23"/>
      <c r="N4" s="23"/>
      <c r="O4" s="23"/>
      <c r="P4" s="23"/>
      <c r="Q4" s="23"/>
      <c r="R4" s="23"/>
      <c r="S4" s="23"/>
      <c r="T4" s="23"/>
      <c r="U4" s="23"/>
      <c r="V4" s="34"/>
      <c r="W4" s="34"/>
    </row>
    <row r="5" s="1" customFormat="1" ht="17" customHeight="1" spans="1:23">
      <c r="A5" s="5" t="s">
        <v>17</v>
      </c>
      <c r="B5" s="5"/>
      <c r="C5" s="6" t="s">
        <v>88</v>
      </c>
      <c r="D5" s="7" t="s">
        <v>19</v>
      </c>
      <c r="E5" s="8" t="s">
        <v>20</v>
      </c>
      <c r="F5" s="8"/>
      <c r="G5" s="8"/>
      <c r="H5" s="3"/>
      <c r="I5" s="3"/>
      <c r="J5" s="3"/>
      <c r="K5" s="3"/>
      <c r="L5" s="23"/>
      <c r="M5" s="23"/>
      <c r="N5" s="23"/>
      <c r="O5" s="23"/>
      <c r="P5" s="23"/>
      <c r="Q5" s="23"/>
      <c r="R5" s="23"/>
      <c r="S5" s="23"/>
      <c r="T5" s="23"/>
      <c r="U5" s="23"/>
      <c r="V5" s="34"/>
      <c r="W5" s="34"/>
    </row>
    <row r="6" s="1" customFormat="1" ht="15.75" customHeight="1" spans="1:23">
      <c r="A6" s="5" t="s">
        <v>23</v>
      </c>
      <c r="B6" s="5"/>
      <c r="C6" s="6" t="s">
        <v>89</v>
      </c>
      <c r="D6" s="7" t="s">
        <v>25</v>
      </c>
      <c r="E6" s="8" t="s">
        <v>26</v>
      </c>
      <c r="F6" s="8"/>
      <c r="G6" s="8"/>
      <c r="H6" s="3"/>
      <c r="I6" s="3"/>
      <c r="J6" s="3"/>
      <c r="K6" s="3"/>
      <c r="L6" s="23"/>
      <c r="M6" s="23"/>
      <c r="N6" s="23"/>
      <c r="O6" s="23"/>
      <c r="P6" s="23"/>
      <c r="Q6" s="23"/>
      <c r="R6" s="23"/>
      <c r="S6" s="23"/>
      <c r="T6" s="23"/>
      <c r="U6" s="35"/>
      <c r="V6" s="34"/>
      <c r="W6" s="34"/>
    </row>
    <row r="7" s="1" customFormat="1" ht="15.75" customHeight="1" spans="1:23">
      <c r="A7" s="9" t="s">
        <v>28</v>
      </c>
      <c r="B7" s="9"/>
      <c r="C7" s="9"/>
      <c r="D7" s="9"/>
      <c r="E7" s="9"/>
      <c r="F7" s="9"/>
      <c r="G7" s="10" t="s">
        <v>29</v>
      </c>
      <c r="H7" s="10" t="s">
        <v>90</v>
      </c>
      <c r="I7" s="24" t="s">
        <v>89</v>
      </c>
      <c r="J7" s="25" t="s">
        <v>91</v>
      </c>
      <c r="K7" s="10" t="s">
        <v>92</v>
      </c>
      <c r="L7" s="26"/>
      <c r="M7" s="26"/>
      <c r="N7" s="27"/>
      <c r="O7" s="26"/>
      <c r="P7" s="26"/>
      <c r="Q7" s="26"/>
      <c r="R7" s="27"/>
      <c r="S7" s="26"/>
      <c r="T7" s="26"/>
      <c r="U7" s="27"/>
      <c r="V7" s="29"/>
      <c r="W7" s="34"/>
    </row>
    <row r="8" s="1" customFormat="1" ht="15" customHeight="1" spans="1:23">
      <c r="A8" s="9"/>
      <c r="B8" s="9"/>
      <c r="C8" s="9"/>
      <c r="D8" s="9"/>
      <c r="E8" s="9"/>
      <c r="F8" s="9"/>
      <c r="G8" s="11"/>
      <c r="H8" s="11"/>
      <c r="I8" s="11"/>
      <c r="J8" s="11"/>
      <c r="K8" s="11"/>
      <c r="L8" s="28"/>
      <c r="M8" s="29"/>
      <c r="N8" s="29"/>
      <c r="O8" s="29"/>
      <c r="P8" s="28"/>
      <c r="Q8" s="29"/>
      <c r="R8" s="29"/>
      <c r="S8" s="29"/>
      <c r="T8" s="28"/>
      <c r="U8" s="29"/>
      <c r="V8" s="29"/>
      <c r="W8" s="34"/>
    </row>
    <row r="9" s="1" customFormat="1" ht="22" customHeight="1" spans="1:23">
      <c r="A9" s="12" t="s">
        <v>37</v>
      </c>
      <c r="B9" s="12"/>
      <c r="C9" s="12"/>
      <c r="D9" s="12"/>
      <c r="E9" s="12"/>
      <c r="F9" s="13" t="s">
        <v>38</v>
      </c>
      <c r="G9" s="14">
        <v>0.125</v>
      </c>
      <c r="H9" s="39">
        <v>15.75</v>
      </c>
      <c r="I9" s="41">
        <v>16</v>
      </c>
      <c r="J9" s="41">
        <v>16.25</v>
      </c>
      <c r="K9" s="41">
        <v>16.5</v>
      </c>
      <c r="L9" s="30"/>
      <c r="M9" s="30"/>
      <c r="N9" s="30"/>
      <c r="O9" s="30"/>
      <c r="P9" s="30"/>
      <c r="Q9" s="36"/>
      <c r="R9" s="36"/>
      <c r="S9" s="37"/>
      <c r="T9" s="36"/>
      <c r="U9" s="36"/>
      <c r="V9" s="38"/>
      <c r="W9" s="34"/>
    </row>
    <row r="10" s="1" customFormat="1" ht="22" customHeight="1" spans="1:23">
      <c r="A10" s="12" t="s">
        <v>39</v>
      </c>
      <c r="B10" s="12"/>
      <c r="C10" s="12"/>
      <c r="D10" s="12"/>
      <c r="E10" s="12"/>
      <c r="F10" s="13" t="s">
        <v>40</v>
      </c>
      <c r="G10" s="14">
        <v>0.125</v>
      </c>
      <c r="H10" s="39">
        <v>15.5</v>
      </c>
      <c r="I10" s="41">
        <v>15.75</v>
      </c>
      <c r="J10" s="41">
        <v>16</v>
      </c>
      <c r="K10" s="41">
        <v>16.25</v>
      </c>
      <c r="L10" s="30"/>
      <c r="M10" s="30"/>
      <c r="N10" s="30"/>
      <c r="O10" s="30"/>
      <c r="P10" s="30"/>
      <c r="Q10" s="36"/>
      <c r="R10" s="36"/>
      <c r="S10" s="37"/>
      <c r="T10" s="36"/>
      <c r="U10" s="36"/>
      <c r="V10" s="38"/>
      <c r="W10" s="34"/>
    </row>
    <row r="11" s="1" customFormat="1" ht="22" customHeight="1" spans="1:23">
      <c r="A11" s="12" t="s">
        <v>41</v>
      </c>
      <c r="B11" s="12"/>
      <c r="C11" s="12"/>
      <c r="D11" s="12"/>
      <c r="E11" s="12"/>
      <c r="F11" s="13" t="s">
        <v>42</v>
      </c>
      <c r="G11" s="14">
        <v>0.25</v>
      </c>
      <c r="H11" s="39">
        <v>2</v>
      </c>
      <c r="I11" s="41">
        <v>2</v>
      </c>
      <c r="J11" s="40">
        <v>2</v>
      </c>
      <c r="K11" s="40">
        <v>2</v>
      </c>
      <c r="L11" s="30"/>
      <c r="M11" s="30"/>
      <c r="N11" s="30"/>
      <c r="O11" s="30"/>
      <c r="P11" s="30"/>
      <c r="Q11" s="36"/>
      <c r="R11" s="36"/>
      <c r="S11" s="37"/>
      <c r="T11" s="36"/>
      <c r="U11" s="36"/>
      <c r="V11" s="38"/>
      <c r="W11" s="34"/>
    </row>
    <row r="12" s="1" customFormat="1" ht="22" customHeight="1" spans="1:23">
      <c r="A12" s="12" t="s">
        <v>43</v>
      </c>
      <c r="B12" s="12"/>
      <c r="C12" s="12"/>
      <c r="D12" s="12"/>
      <c r="E12" s="12"/>
      <c r="F12" s="13" t="s">
        <v>44</v>
      </c>
      <c r="G12" s="14">
        <v>0.125</v>
      </c>
      <c r="H12" s="39">
        <v>42.75</v>
      </c>
      <c r="I12" s="41">
        <v>43</v>
      </c>
      <c r="J12" s="41">
        <v>43.25</v>
      </c>
      <c r="K12" s="41">
        <v>43.5</v>
      </c>
      <c r="L12" s="31"/>
      <c r="M12" s="31"/>
      <c r="N12" s="31"/>
      <c r="O12" s="31"/>
      <c r="P12" s="31"/>
      <c r="Q12" s="36"/>
      <c r="R12" s="36"/>
      <c r="S12" s="37"/>
      <c r="T12" s="36"/>
      <c r="U12" s="36"/>
      <c r="V12" s="38"/>
      <c r="W12" s="34"/>
    </row>
    <row r="13" s="1" customFormat="1" ht="22" customHeight="1" spans="1:23">
      <c r="A13" s="12" t="s">
        <v>45</v>
      </c>
      <c r="B13" s="12"/>
      <c r="C13" s="12"/>
      <c r="D13" s="12"/>
      <c r="E13" s="12"/>
      <c r="F13" s="13" t="s">
        <v>46</v>
      </c>
      <c r="G13" s="14">
        <v>0.125</v>
      </c>
      <c r="H13" s="39">
        <v>42.75</v>
      </c>
      <c r="I13" s="41">
        <v>43</v>
      </c>
      <c r="J13" s="41">
        <v>43.25</v>
      </c>
      <c r="K13" s="41">
        <v>43.5</v>
      </c>
      <c r="L13" s="31"/>
      <c r="M13" s="31"/>
      <c r="N13" s="31"/>
      <c r="O13" s="31"/>
      <c r="P13" s="31"/>
      <c r="Q13" s="36"/>
      <c r="R13" s="36"/>
      <c r="S13" s="37"/>
      <c r="T13" s="36"/>
      <c r="U13" s="36"/>
      <c r="V13" s="38"/>
      <c r="W13" s="34"/>
    </row>
    <row r="14" s="1" customFormat="1" ht="22" customHeight="1" spans="1:23">
      <c r="A14" s="12" t="s">
        <v>47</v>
      </c>
      <c r="B14" s="12"/>
      <c r="C14" s="12"/>
      <c r="D14" s="12"/>
      <c r="E14" s="12"/>
      <c r="F14" s="13" t="s">
        <v>48</v>
      </c>
      <c r="G14" s="14">
        <v>0.125</v>
      </c>
      <c r="H14" s="39">
        <v>42.75</v>
      </c>
      <c r="I14" s="41">
        <v>43</v>
      </c>
      <c r="J14" s="41">
        <v>43.25</v>
      </c>
      <c r="K14" s="41">
        <v>43.5</v>
      </c>
      <c r="L14" s="31"/>
      <c r="M14" s="31"/>
      <c r="N14" s="31"/>
      <c r="O14" s="31"/>
      <c r="P14" s="31"/>
      <c r="Q14" s="36"/>
      <c r="R14" s="36"/>
      <c r="S14" s="37"/>
      <c r="T14" s="36"/>
      <c r="U14" s="36"/>
      <c r="V14" s="38"/>
      <c r="W14" s="34"/>
    </row>
    <row r="15" s="1" customFormat="1" ht="22" customHeight="1" spans="1:23">
      <c r="A15" s="12" t="s">
        <v>49</v>
      </c>
      <c r="B15" s="12"/>
      <c r="C15" s="12"/>
      <c r="D15" s="12"/>
      <c r="E15" s="12"/>
      <c r="F15" s="16" t="s">
        <v>50</v>
      </c>
      <c r="G15" s="17">
        <v>0</v>
      </c>
      <c r="H15" s="39">
        <f t="shared" ref="H15:H20" si="0">I15-1/2</f>
        <v>15</v>
      </c>
      <c r="I15" s="41">
        <v>15.5</v>
      </c>
      <c r="J15" s="40">
        <f t="shared" ref="J15:J20" si="1">I15+1/2</f>
        <v>16</v>
      </c>
      <c r="K15" s="40">
        <f t="shared" ref="K15:K20" si="2">J15+1/2</f>
        <v>16.5</v>
      </c>
      <c r="L15" s="30"/>
      <c r="M15" s="30"/>
      <c r="N15" s="30"/>
      <c r="O15" s="30"/>
      <c r="P15" s="30"/>
      <c r="Q15" s="36"/>
      <c r="R15" s="36"/>
      <c r="S15" s="37"/>
      <c r="T15" s="36"/>
      <c r="U15" s="36"/>
      <c r="V15" s="38"/>
      <c r="W15" s="34"/>
    </row>
    <row r="16" s="1" customFormat="1" ht="22" customHeight="1" spans="1:23">
      <c r="A16" s="12" t="s">
        <v>51</v>
      </c>
      <c r="B16" s="12"/>
      <c r="C16" s="12"/>
      <c r="D16" s="12"/>
      <c r="E16" s="12"/>
      <c r="F16" s="16" t="s">
        <v>52</v>
      </c>
      <c r="G16" s="17">
        <v>0</v>
      </c>
      <c r="H16" s="40">
        <v>1.1875</v>
      </c>
      <c r="I16" s="41">
        <v>1.25</v>
      </c>
      <c r="J16" s="41">
        <v>1.3125</v>
      </c>
      <c r="K16" s="41">
        <v>1.375</v>
      </c>
      <c r="L16" s="30"/>
      <c r="M16" s="30"/>
      <c r="N16" s="30"/>
      <c r="O16" s="30"/>
      <c r="P16" s="30"/>
      <c r="Q16" s="36"/>
      <c r="R16" s="36"/>
      <c r="S16" s="37"/>
      <c r="T16" s="36"/>
      <c r="U16" s="36"/>
      <c r="V16" s="38"/>
      <c r="W16" s="34"/>
    </row>
    <row r="17" s="1" customFormat="1" ht="22" customHeight="1" spans="1:23">
      <c r="A17" s="12" t="s">
        <v>53</v>
      </c>
      <c r="B17" s="12"/>
      <c r="C17" s="12"/>
      <c r="D17" s="12"/>
      <c r="E17" s="12"/>
      <c r="F17" s="13" t="s">
        <v>54</v>
      </c>
      <c r="G17" s="18">
        <v>0.125</v>
      </c>
      <c r="H17" s="39">
        <v>0.5</v>
      </c>
      <c r="I17" s="41">
        <v>0.5</v>
      </c>
      <c r="J17" s="40">
        <v>0.5</v>
      </c>
      <c r="K17" s="40">
        <v>0.5</v>
      </c>
      <c r="L17" s="30"/>
      <c r="M17" s="30"/>
      <c r="N17" s="30"/>
      <c r="O17" s="30"/>
      <c r="P17" s="30"/>
      <c r="Q17" s="36"/>
      <c r="R17" s="36"/>
      <c r="S17" s="37"/>
      <c r="T17" s="36"/>
      <c r="U17" s="36"/>
      <c r="V17" s="38"/>
      <c r="W17" s="34"/>
    </row>
    <row r="18" s="1" customFormat="1" ht="22" customHeight="1" spans="1:23">
      <c r="A18" s="12" t="s">
        <v>55</v>
      </c>
      <c r="B18" s="12"/>
      <c r="C18" s="12"/>
      <c r="D18" s="12"/>
      <c r="E18" s="12"/>
      <c r="F18" s="13" t="s">
        <v>56</v>
      </c>
      <c r="G18" s="14">
        <v>0.125</v>
      </c>
      <c r="H18" s="39">
        <v>9.5</v>
      </c>
      <c r="I18" s="41">
        <v>9.75</v>
      </c>
      <c r="J18" s="40">
        <v>10</v>
      </c>
      <c r="K18" s="40">
        <v>10.25</v>
      </c>
      <c r="L18" s="30"/>
      <c r="M18" s="30"/>
      <c r="N18" s="30"/>
      <c r="O18" s="30"/>
      <c r="P18" s="30"/>
      <c r="Q18" s="36"/>
      <c r="R18" s="36"/>
      <c r="S18" s="37"/>
      <c r="T18" s="36"/>
      <c r="U18" s="36"/>
      <c r="V18" s="38"/>
      <c r="W18" s="34"/>
    </row>
    <row r="19" s="1" customFormat="1" ht="22" customHeight="1" spans="1:23">
      <c r="A19" s="12" t="s">
        <v>57</v>
      </c>
      <c r="B19" s="12"/>
      <c r="C19" s="12"/>
      <c r="D19" s="12"/>
      <c r="E19" s="12"/>
      <c r="F19" s="13" t="s">
        <v>93</v>
      </c>
      <c r="G19" s="14">
        <v>0.125</v>
      </c>
      <c r="H19" s="39">
        <f t="shared" si="0"/>
        <v>13.5</v>
      </c>
      <c r="I19" s="41">
        <v>14</v>
      </c>
      <c r="J19" s="40">
        <f t="shared" si="1"/>
        <v>14.5</v>
      </c>
      <c r="K19" s="40">
        <f t="shared" si="2"/>
        <v>15</v>
      </c>
      <c r="L19" s="30"/>
      <c r="M19" s="30"/>
      <c r="N19" s="30"/>
      <c r="O19" s="30"/>
      <c r="P19" s="30"/>
      <c r="Q19" s="36"/>
      <c r="R19" s="36"/>
      <c r="S19" s="37"/>
      <c r="T19" s="36"/>
      <c r="U19" s="36"/>
      <c r="V19" s="38"/>
      <c r="W19" s="34"/>
    </row>
    <row r="20" s="1" customFormat="1" ht="22" customHeight="1" spans="1:23">
      <c r="A20" s="12" t="s">
        <v>59</v>
      </c>
      <c r="B20" s="12"/>
      <c r="C20" s="12"/>
      <c r="D20" s="12"/>
      <c r="E20" s="12"/>
      <c r="F20" s="13" t="s">
        <v>94</v>
      </c>
      <c r="G20" s="14">
        <v>0.125</v>
      </c>
      <c r="H20" s="39">
        <f t="shared" si="0"/>
        <v>13.5</v>
      </c>
      <c r="I20" s="41">
        <v>14</v>
      </c>
      <c r="J20" s="40">
        <f t="shared" si="1"/>
        <v>14.5</v>
      </c>
      <c r="K20" s="40">
        <f t="shared" si="2"/>
        <v>15</v>
      </c>
      <c r="L20" s="30"/>
      <c r="M20" s="30"/>
      <c r="N20" s="30"/>
      <c r="O20" s="30"/>
      <c r="P20" s="30"/>
      <c r="Q20" s="36"/>
      <c r="R20" s="36"/>
      <c r="S20" s="37"/>
      <c r="T20" s="36"/>
      <c r="U20" s="36"/>
      <c r="V20" s="38"/>
      <c r="W20" s="34"/>
    </row>
    <row r="21" s="1" customFormat="1" ht="22" customHeight="1" spans="1:23">
      <c r="A21" s="12" t="s">
        <v>61</v>
      </c>
      <c r="B21" s="12"/>
      <c r="C21" s="12"/>
      <c r="D21" s="12"/>
      <c r="E21" s="12"/>
      <c r="F21" s="13" t="s">
        <v>62</v>
      </c>
      <c r="G21" s="14">
        <v>0.25</v>
      </c>
      <c r="H21" s="40">
        <v>37.5</v>
      </c>
      <c r="I21" s="41">
        <v>39.5</v>
      </c>
      <c r="J21" s="40">
        <v>42</v>
      </c>
      <c r="K21" s="40">
        <v>44.5</v>
      </c>
      <c r="L21" s="30"/>
      <c r="M21" s="30"/>
      <c r="N21" s="30"/>
      <c r="O21" s="30"/>
      <c r="P21" s="30"/>
      <c r="Q21" s="36"/>
      <c r="R21" s="36"/>
      <c r="S21" s="37"/>
      <c r="T21" s="36"/>
      <c r="U21" s="36"/>
      <c r="V21" s="38"/>
      <c r="W21" s="34"/>
    </row>
    <row r="22" s="1" customFormat="1" ht="22" customHeight="1" spans="1:23">
      <c r="A22" s="12" t="s">
        <v>63</v>
      </c>
      <c r="B22" s="12"/>
      <c r="C22" s="12"/>
      <c r="D22" s="12"/>
      <c r="E22" s="12"/>
      <c r="F22" s="13" t="s">
        <v>64</v>
      </c>
      <c r="G22" s="14">
        <v>0.25</v>
      </c>
      <c r="H22" s="40">
        <v>36</v>
      </c>
      <c r="I22" s="41">
        <v>38</v>
      </c>
      <c r="J22" s="40">
        <v>40.5</v>
      </c>
      <c r="K22" s="40">
        <v>43</v>
      </c>
      <c r="L22" s="30"/>
      <c r="M22" s="30"/>
      <c r="N22" s="30"/>
      <c r="O22" s="30"/>
      <c r="P22" s="30"/>
      <c r="Q22" s="37"/>
      <c r="R22" s="36"/>
      <c r="S22" s="37"/>
      <c r="T22" s="36"/>
      <c r="U22" s="36"/>
      <c r="V22" s="38"/>
      <c r="W22" s="34"/>
    </row>
    <row r="23" s="1" customFormat="1" ht="22" customHeight="1" spans="1:23">
      <c r="A23" s="12" t="s">
        <v>65</v>
      </c>
      <c r="B23" s="12"/>
      <c r="C23" s="12"/>
      <c r="D23" s="12"/>
      <c r="E23" s="12"/>
      <c r="F23" s="16" t="s">
        <v>66</v>
      </c>
      <c r="G23" s="14">
        <v>0.25</v>
      </c>
      <c r="H23" s="40">
        <v>36</v>
      </c>
      <c r="I23" s="41">
        <v>38</v>
      </c>
      <c r="J23" s="40">
        <v>40.5</v>
      </c>
      <c r="K23" s="40">
        <v>43</v>
      </c>
      <c r="L23" s="30"/>
      <c r="M23" s="30"/>
      <c r="N23" s="30"/>
      <c r="O23" s="30"/>
      <c r="P23" s="30"/>
      <c r="Q23" s="36"/>
      <c r="R23" s="36"/>
      <c r="S23" s="37"/>
      <c r="T23" s="36"/>
      <c r="U23" s="36"/>
      <c r="V23" s="38"/>
      <c r="W23" s="34"/>
    </row>
    <row r="24" s="1" customFormat="1" ht="22" customHeight="1" spans="1:23">
      <c r="A24" s="12" t="s">
        <v>67</v>
      </c>
      <c r="B24" s="12"/>
      <c r="C24" s="12"/>
      <c r="D24" s="12"/>
      <c r="E24" s="12"/>
      <c r="F24" s="16" t="s">
        <v>95</v>
      </c>
      <c r="G24" s="14">
        <v>0.25</v>
      </c>
      <c r="H24" s="40">
        <v>48</v>
      </c>
      <c r="I24" s="41">
        <v>50</v>
      </c>
      <c r="J24" s="40">
        <v>52.5</v>
      </c>
      <c r="K24" s="40">
        <v>55</v>
      </c>
      <c r="L24" s="31"/>
      <c r="M24" s="31"/>
      <c r="N24" s="31"/>
      <c r="O24" s="31"/>
      <c r="P24" s="31"/>
      <c r="Q24" s="36"/>
      <c r="R24" s="36"/>
      <c r="S24" s="37"/>
      <c r="T24" s="36"/>
      <c r="U24" s="36"/>
      <c r="V24" s="38"/>
      <c r="W24" s="34"/>
    </row>
    <row r="25" s="1" customFormat="1" ht="22" customHeight="1" spans="1:23">
      <c r="A25" s="12" t="s">
        <v>96</v>
      </c>
      <c r="B25" s="12"/>
      <c r="C25" s="12"/>
      <c r="D25" s="12"/>
      <c r="E25" s="12"/>
      <c r="F25" s="16" t="s">
        <v>70</v>
      </c>
      <c r="G25" s="14">
        <v>0.5</v>
      </c>
      <c r="H25" s="40">
        <v>102</v>
      </c>
      <c r="I25" s="41">
        <v>104</v>
      </c>
      <c r="J25" s="40">
        <v>106.5</v>
      </c>
      <c r="K25" s="40">
        <v>109</v>
      </c>
      <c r="L25" s="31"/>
      <c r="M25" s="31"/>
      <c r="N25" s="31"/>
      <c r="O25" s="31"/>
      <c r="P25" s="31"/>
      <c r="Q25" s="37"/>
      <c r="R25" s="36"/>
      <c r="S25" s="37"/>
      <c r="T25" s="36"/>
      <c r="U25" s="36"/>
      <c r="V25" s="38"/>
      <c r="W25" s="34"/>
    </row>
    <row r="26" s="1" customFormat="1" ht="22" customHeight="1" spans="1:23">
      <c r="A26" s="12" t="s">
        <v>71</v>
      </c>
      <c r="B26" s="12"/>
      <c r="C26" s="12"/>
      <c r="D26" s="12"/>
      <c r="E26" s="12"/>
      <c r="F26" s="16" t="s">
        <v>72</v>
      </c>
      <c r="G26" s="14">
        <v>0.125</v>
      </c>
      <c r="H26" s="39">
        <f>I26-1/4</f>
        <v>10.25</v>
      </c>
      <c r="I26" s="41">
        <v>10.5</v>
      </c>
      <c r="J26" s="40">
        <f>I26+1/4</f>
        <v>10.75</v>
      </c>
      <c r="K26" s="40">
        <f>J26+1/4</f>
        <v>11</v>
      </c>
      <c r="L26" s="32"/>
      <c r="M26" s="32"/>
      <c r="N26" s="32"/>
      <c r="O26" s="32"/>
      <c r="P26" s="32"/>
      <c r="Q26" s="36"/>
      <c r="R26" s="36"/>
      <c r="S26" s="37"/>
      <c r="T26" s="36"/>
      <c r="U26" s="36"/>
      <c r="V26" s="38"/>
      <c r="W26" s="34"/>
    </row>
    <row r="27" s="1" customFormat="1" ht="22" customHeight="1" spans="1:23">
      <c r="A27" s="12" t="s">
        <v>97</v>
      </c>
      <c r="B27" s="12"/>
      <c r="C27" s="12"/>
      <c r="D27" s="12"/>
      <c r="E27" s="12"/>
      <c r="F27" s="13" t="s">
        <v>74</v>
      </c>
      <c r="G27" s="14">
        <v>0.25</v>
      </c>
      <c r="H27" s="39">
        <f>I27-0.5</f>
        <v>31.75</v>
      </c>
      <c r="I27" s="41">
        <v>32.25</v>
      </c>
      <c r="J27" s="40">
        <f>I27+5/8</f>
        <v>32.875</v>
      </c>
      <c r="K27" s="40">
        <f>J27+5/8</f>
        <v>33.5</v>
      </c>
      <c r="L27" s="33"/>
      <c r="M27" s="33"/>
      <c r="N27" s="33"/>
      <c r="O27" s="33"/>
      <c r="P27" s="33"/>
      <c r="Q27" s="36"/>
      <c r="R27" s="36"/>
      <c r="S27" s="37"/>
      <c r="T27" s="36"/>
      <c r="U27" s="36"/>
      <c r="V27" s="38"/>
      <c r="W27" s="34"/>
    </row>
    <row r="28" s="1" customFormat="1" ht="22" customHeight="1" spans="1:23">
      <c r="A28" s="12" t="s">
        <v>75</v>
      </c>
      <c r="B28" s="12"/>
      <c r="C28" s="12"/>
      <c r="D28" s="12"/>
      <c r="E28" s="12"/>
      <c r="F28" s="19" t="s">
        <v>76</v>
      </c>
      <c r="G28" s="14">
        <v>0.125</v>
      </c>
      <c r="H28" s="40">
        <v>10</v>
      </c>
      <c r="I28" s="41">
        <v>10.25</v>
      </c>
      <c r="J28" s="40">
        <v>10.5</v>
      </c>
      <c r="K28" s="40">
        <v>10.75</v>
      </c>
      <c r="L28" s="32"/>
      <c r="M28" s="32"/>
      <c r="N28" s="32"/>
      <c r="O28" s="32"/>
      <c r="P28" s="32"/>
      <c r="Q28" s="36"/>
      <c r="R28" s="36"/>
      <c r="S28" s="37"/>
      <c r="T28" s="36"/>
      <c r="U28" s="36"/>
      <c r="V28" s="38"/>
      <c r="W28" s="34"/>
    </row>
    <row r="29" s="1" customFormat="1" ht="22" customHeight="1" spans="1:23">
      <c r="A29" s="12" t="s">
        <v>77</v>
      </c>
      <c r="B29" s="12"/>
      <c r="C29" s="12"/>
      <c r="D29" s="12"/>
      <c r="E29" s="12"/>
      <c r="F29" s="20" t="s">
        <v>78</v>
      </c>
      <c r="G29" s="14">
        <v>0.125</v>
      </c>
      <c r="H29" s="40">
        <v>8.375</v>
      </c>
      <c r="I29" s="41">
        <v>8.5</v>
      </c>
      <c r="J29" s="41">
        <v>8.625</v>
      </c>
      <c r="K29" s="41">
        <v>8.75</v>
      </c>
      <c r="L29" s="32"/>
      <c r="M29" s="32"/>
      <c r="N29" s="32"/>
      <c r="O29" s="32"/>
      <c r="P29" s="32"/>
      <c r="Q29" s="36"/>
      <c r="R29" s="36"/>
      <c r="S29" s="37"/>
      <c r="T29" s="36"/>
      <c r="U29" s="36"/>
      <c r="V29" s="38"/>
      <c r="W29" s="34"/>
    </row>
    <row r="30" s="1" customFormat="1" ht="22" customHeight="1" spans="1:23">
      <c r="A30" s="12" t="s">
        <v>79</v>
      </c>
      <c r="B30" s="12"/>
      <c r="C30" s="12"/>
      <c r="D30" s="12"/>
      <c r="E30" s="12"/>
      <c r="F30" s="20" t="s">
        <v>80</v>
      </c>
      <c r="G30" s="14">
        <v>0.125</v>
      </c>
      <c r="H30" s="39">
        <f>I30-3/8</f>
        <v>17.625</v>
      </c>
      <c r="I30" s="41">
        <v>18</v>
      </c>
      <c r="J30" s="40">
        <f>I30+3/8</f>
        <v>18.375</v>
      </c>
      <c r="K30" s="40">
        <f>J30+3/8</f>
        <v>18.75</v>
      </c>
      <c r="L30" s="33"/>
      <c r="M30" s="33"/>
      <c r="N30" s="33"/>
      <c r="O30" s="33"/>
      <c r="P30" s="33"/>
      <c r="Q30" s="36"/>
      <c r="R30" s="36"/>
      <c r="S30" s="37"/>
      <c r="T30" s="36"/>
      <c r="U30" s="36"/>
      <c r="V30" s="38"/>
      <c r="W30" s="34"/>
    </row>
    <row r="31" s="1" customFormat="1" ht="22" customHeight="1" spans="1:23">
      <c r="A31" s="12" t="s">
        <v>81</v>
      </c>
      <c r="B31" s="12"/>
      <c r="C31" s="12"/>
      <c r="D31" s="12"/>
      <c r="E31" s="12"/>
      <c r="F31" s="20" t="s">
        <v>82</v>
      </c>
      <c r="G31" s="14">
        <v>0.125</v>
      </c>
      <c r="H31" s="40">
        <v>1.625</v>
      </c>
      <c r="I31" s="41">
        <v>1.75</v>
      </c>
      <c r="J31" s="41">
        <v>1.875</v>
      </c>
      <c r="K31" s="41">
        <v>2</v>
      </c>
      <c r="L31" s="32"/>
      <c r="M31" s="32"/>
      <c r="N31" s="32"/>
      <c r="O31" s="32"/>
      <c r="P31" s="32"/>
      <c r="Q31" s="36"/>
      <c r="R31" s="36"/>
      <c r="S31" s="37"/>
      <c r="T31" s="36"/>
      <c r="U31" s="36"/>
      <c r="V31" s="38"/>
      <c r="W31" s="34"/>
    </row>
    <row r="32" s="1" customFormat="1" ht="22" customHeight="1" spans="1:23">
      <c r="A32" s="12" t="s">
        <v>83</v>
      </c>
      <c r="B32" s="12"/>
      <c r="C32" s="12"/>
      <c r="D32" s="12"/>
      <c r="E32" s="12"/>
      <c r="F32" s="19" t="s">
        <v>84</v>
      </c>
      <c r="G32" s="21">
        <v>0.25</v>
      </c>
      <c r="H32" s="40">
        <v>19.75</v>
      </c>
      <c r="I32" s="41">
        <v>20</v>
      </c>
      <c r="J32" s="41">
        <v>20.25</v>
      </c>
      <c r="K32" s="41">
        <v>20.25</v>
      </c>
      <c r="L32" s="33"/>
      <c r="M32" s="33"/>
      <c r="N32" s="33"/>
      <c r="O32" s="33"/>
      <c r="P32" s="33"/>
      <c r="Q32" s="36"/>
      <c r="R32" s="36"/>
      <c r="S32" s="37"/>
      <c r="T32" s="36"/>
      <c r="U32" s="36"/>
      <c r="V32" s="38"/>
      <c r="W32" s="34"/>
    </row>
    <row r="33" s="1" customFormat="1" ht="22" customHeight="1" spans="1:23">
      <c r="A33" s="12" t="s">
        <v>85</v>
      </c>
      <c r="B33" s="12"/>
      <c r="C33" s="12"/>
      <c r="D33" s="12"/>
      <c r="E33" s="12"/>
      <c r="F33" s="19" t="s">
        <v>86</v>
      </c>
      <c r="G33" s="18">
        <v>0</v>
      </c>
      <c r="H33" s="39">
        <v>0.5</v>
      </c>
      <c r="I33" s="41">
        <v>0.5</v>
      </c>
      <c r="J33" s="40">
        <v>0.5</v>
      </c>
      <c r="K33" s="40">
        <v>0.5</v>
      </c>
      <c r="L33" s="32"/>
      <c r="M33" s="32"/>
      <c r="N33" s="32"/>
      <c r="O33" s="32"/>
      <c r="P33" s="32"/>
      <c r="Q33" s="36"/>
      <c r="R33" s="36"/>
      <c r="S33" s="37"/>
      <c r="T33" s="36"/>
      <c r="U33" s="36"/>
      <c r="V33" s="38"/>
      <c r="W33" s="34"/>
    </row>
    <row r="34" s="1" customFormat="1" ht="15.75" customHeight="1" spans="12:23"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="1" customFormat="1" ht="15.75" customHeight="1" spans="12:23"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="1" customFormat="1" ht="15.75" customHeight="1" spans="12:23"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="1" customFormat="1" ht="15.75" customHeight="1" spans="12:23"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="1" customFormat="1" ht="15.75" customHeight="1" spans="12:23"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="1" customFormat="1" ht="15.75" customHeight="1" spans="12:23"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="1" customFormat="1" ht="15.75" customHeight="1" spans="12:23"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="1" customFormat="1" ht="15.75" customHeight="1" spans="12:23"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="1" customFormat="1" ht="15.75" customHeight="1" spans="12:23"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="1" customFormat="1" ht="15.75" customHeight="1" spans="12:23"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="1" customFormat="1" ht="15.75" customHeight="1" spans="12:23"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</sheetData>
  <mergeCells count="43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H1:K6"/>
    <mergeCell ref="A7:E8"/>
  </mergeCells>
  <pageMargins left="0.751388888888889" right="0.751388888888889" top="0.2125" bottom="0.2125" header="0.5" footer="0.5"/>
  <pageSetup paperSize="9" scale="6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view="pageBreakPreview" zoomScale="55" zoomScaleNormal="85" workbookViewId="0">
      <selection activeCell="Q25" sqref="Q25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8.6902654867257" style="1" customWidth="1"/>
    <col min="7" max="7" width="10.3362831858407" style="1" customWidth="1"/>
    <col min="8" max="11" width="12.5486725663717" style="1" customWidth="1"/>
    <col min="12" max="12" width="5.66371681415929" style="1" customWidth="1"/>
    <col min="13" max="13" width="7.16814159292035" style="1" customWidth="1"/>
    <col min="14" max="14" width="7.83185840707965" style="1" customWidth="1"/>
    <col min="15" max="15" width="6.83185840707965" style="1" customWidth="1"/>
    <col min="16" max="16" width="8.83185840707965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9.02654867256637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3"/>
      <c r="I1" s="3"/>
      <c r="J1" s="3"/>
      <c r="K1" s="3"/>
      <c r="L1" s="22"/>
      <c r="M1" s="22"/>
      <c r="N1" s="22"/>
      <c r="O1" s="22"/>
      <c r="P1" s="22"/>
      <c r="Q1" s="22"/>
      <c r="R1" s="22"/>
      <c r="S1" s="22"/>
      <c r="T1" s="22"/>
      <c r="U1" s="22"/>
      <c r="V1" s="34"/>
      <c r="W1" s="34"/>
    </row>
    <row r="2" s="1" customFormat="1" ht="15.75" customHeight="1" spans="1:23">
      <c r="A2" s="5" t="s">
        <v>5</v>
      </c>
      <c r="B2" s="5"/>
      <c r="C2" s="6" t="s">
        <v>6</v>
      </c>
      <c r="D2" s="7" t="s">
        <v>7</v>
      </c>
      <c r="E2" s="8" t="s">
        <v>8</v>
      </c>
      <c r="F2" s="8"/>
      <c r="G2" s="8"/>
      <c r="H2" s="3"/>
      <c r="I2" s="3"/>
      <c r="J2" s="3"/>
      <c r="K2" s="3"/>
      <c r="L2" s="23"/>
      <c r="M2" s="23"/>
      <c r="N2" s="23"/>
      <c r="O2" s="23"/>
      <c r="P2" s="23"/>
      <c r="Q2" s="23"/>
      <c r="R2" s="23"/>
      <c r="S2" s="23"/>
      <c r="T2" s="23"/>
      <c r="U2" s="23"/>
      <c r="V2" s="34"/>
      <c r="W2" s="34"/>
    </row>
    <row r="3" s="1" customFormat="1" ht="15.75" customHeight="1" spans="1:23">
      <c r="A3" s="5" t="s">
        <v>10</v>
      </c>
      <c r="B3" s="5"/>
      <c r="C3" s="6">
        <v>45516</v>
      </c>
      <c r="D3" s="7" t="s">
        <v>11</v>
      </c>
      <c r="E3" s="8" t="s">
        <v>12</v>
      </c>
      <c r="F3" s="8"/>
      <c r="G3" s="8"/>
      <c r="H3" s="3"/>
      <c r="I3" s="3"/>
      <c r="J3" s="3"/>
      <c r="K3" s="3"/>
      <c r="L3" s="23"/>
      <c r="M3" s="23"/>
      <c r="N3" s="23"/>
      <c r="O3" s="23"/>
      <c r="P3" s="23"/>
      <c r="Q3" s="23"/>
      <c r="R3" s="23"/>
      <c r="S3" s="23"/>
      <c r="T3" s="23"/>
      <c r="U3" s="23"/>
      <c r="V3" s="34"/>
      <c r="W3" s="34"/>
    </row>
    <row r="4" s="1" customFormat="1" ht="15.75" customHeight="1" spans="1:23">
      <c r="A4" s="5" t="s">
        <v>13</v>
      </c>
      <c r="B4" s="5"/>
      <c r="C4" s="6" t="s">
        <v>14</v>
      </c>
      <c r="D4" s="7" t="s">
        <v>15</v>
      </c>
      <c r="E4" s="8" t="s">
        <v>87</v>
      </c>
      <c r="F4" s="8"/>
      <c r="G4" s="8"/>
      <c r="H4" s="3"/>
      <c r="I4" s="3"/>
      <c r="J4" s="3"/>
      <c r="K4" s="3"/>
      <c r="L4" s="23"/>
      <c r="M4" s="23"/>
      <c r="N4" s="23"/>
      <c r="O4" s="23"/>
      <c r="P4" s="23"/>
      <c r="Q4" s="23"/>
      <c r="R4" s="23"/>
      <c r="S4" s="23"/>
      <c r="T4" s="23"/>
      <c r="U4" s="23"/>
      <c r="V4" s="34"/>
      <c r="W4" s="34"/>
    </row>
    <row r="5" s="1" customFormat="1" ht="17" customHeight="1" spans="1:23">
      <c r="A5" s="5" t="s">
        <v>17</v>
      </c>
      <c r="B5" s="5"/>
      <c r="C5" s="6" t="s">
        <v>88</v>
      </c>
      <c r="D5" s="7" t="s">
        <v>19</v>
      </c>
      <c r="E5" s="8" t="s">
        <v>20</v>
      </c>
      <c r="F5" s="8"/>
      <c r="G5" s="8"/>
      <c r="H5" s="3"/>
      <c r="I5" s="3"/>
      <c r="J5" s="3"/>
      <c r="K5" s="3"/>
      <c r="L5" s="23"/>
      <c r="M5" s="23"/>
      <c r="N5" s="23"/>
      <c r="O5" s="23"/>
      <c r="P5" s="23"/>
      <c r="Q5" s="23"/>
      <c r="R5" s="23"/>
      <c r="S5" s="23"/>
      <c r="T5" s="23"/>
      <c r="U5" s="23"/>
      <c r="V5" s="34"/>
      <c r="W5" s="34"/>
    </row>
    <row r="6" s="1" customFormat="1" ht="15.75" customHeight="1" spans="1:23">
      <c r="A6" s="5" t="s">
        <v>23</v>
      </c>
      <c r="B6" s="5"/>
      <c r="C6" s="6" t="s">
        <v>89</v>
      </c>
      <c r="D6" s="7" t="s">
        <v>25</v>
      </c>
      <c r="E6" s="8" t="s">
        <v>26</v>
      </c>
      <c r="F6" s="8"/>
      <c r="G6" s="8"/>
      <c r="H6" s="3"/>
      <c r="I6" s="3"/>
      <c r="J6" s="3"/>
      <c r="K6" s="3"/>
      <c r="L6" s="23"/>
      <c r="M6" s="23"/>
      <c r="N6" s="23"/>
      <c r="O6" s="23"/>
      <c r="P6" s="23"/>
      <c r="Q6" s="23"/>
      <c r="R6" s="23"/>
      <c r="S6" s="23"/>
      <c r="T6" s="23"/>
      <c r="U6" s="35"/>
      <c r="V6" s="34"/>
      <c r="W6" s="34"/>
    </row>
    <row r="7" s="1" customFormat="1" ht="15.75" customHeight="1" spans="1:23">
      <c r="A7" s="9" t="s">
        <v>28</v>
      </c>
      <c r="B7" s="9"/>
      <c r="C7" s="9"/>
      <c r="D7" s="9"/>
      <c r="E7" s="9"/>
      <c r="F7" s="9"/>
      <c r="G7" s="10" t="s">
        <v>29</v>
      </c>
      <c r="H7" s="10" t="s">
        <v>90</v>
      </c>
      <c r="I7" s="24" t="s">
        <v>89</v>
      </c>
      <c r="J7" s="25" t="s">
        <v>91</v>
      </c>
      <c r="K7" s="10" t="s">
        <v>92</v>
      </c>
      <c r="L7" s="26"/>
      <c r="M7" s="26"/>
      <c r="N7" s="27"/>
      <c r="O7" s="26"/>
      <c r="P7" s="26"/>
      <c r="Q7" s="26"/>
      <c r="R7" s="27"/>
      <c r="S7" s="26"/>
      <c r="T7" s="26"/>
      <c r="U7" s="27"/>
      <c r="V7" s="29"/>
      <c r="W7" s="34"/>
    </row>
    <row r="8" s="1" customFormat="1" ht="15" customHeight="1" spans="1:23">
      <c r="A8" s="9"/>
      <c r="B8" s="9"/>
      <c r="C8" s="9"/>
      <c r="D8" s="9"/>
      <c r="E8" s="9"/>
      <c r="F8" s="9"/>
      <c r="G8" s="11"/>
      <c r="H8" s="11"/>
      <c r="I8" s="11"/>
      <c r="J8" s="11"/>
      <c r="K8" s="11"/>
      <c r="L8" s="28"/>
      <c r="M8" s="29"/>
      <c r="N8" s="29"/>
      <c r="O8" s="29"/>
      <c r="P8" s="28"/>
      <c r="Q8" s="29"/>
      <c r="R8" s="29"/>
      <c r="S8" s="29"/>
      <c r="T8" s="28"/>
      <c r="U8" s="29"/>
      <c r="V8" s="29"/>
      <c r="W8" s="34"/>
    </row>
    <row r="9" s="1" customFormat="1" ht="22" customHeight="1" spans="1:23">
      <c r="A9" s="12" t="s">
        <v>37</v>
      </c>
      <c r="B9" s="12"/>
      <c r="C9" s="12"/>
      <c r="D9" s="12"/>
      <c r="E9" s="12"/>
      <c r="F9" s="13" t="s">
        <v>38</v>
      </c>
      <c r="G9" s="14">
        <v>0.125</v>
      </c>
      <c r="H9" s="15">
        <f>'1X-3X'!H9*2.54</f>
        <v>40.005</v>
      </c>
      <c r="I9" s="15">
        <f>'1X-3X'!I9*2.54</f>
        <v>40.64</v>
      </c>
      <c r="J9" s="15">
        <f>'1X-3X'!J9*2.54</f>
        <v>41.275</v>
      </c>
      <c r="K9" s="15">
        <f>'1X-3X'!K9*2.54</f>
        <v>41.91</v>
      </c>
      <c r="L9" s="30"/>
      <c r="M9" s="30"/>
      <c r="N9" s="30"/>
      <c r="O9" s="30"/>
      <c r="P9" s="30"/>
      <c r="Q9" s="36"/>
      <c r="R9" s="36"/>
      <c r="S9" s="37"/>
      <c r="T9" s="36"/>
      <c r="U9" s="36"/>
      <c r="V9" s="38"/>
      <c r="W9" s="34"/>
    </row>
    <row r="10" s="1" customFormat="1" ht="22" customHeight="1" spans="1:23">
      <c r="A10" s="12" t="s">
        <v>39</v>
      </c>
      <c r="B10" s="12"/>
      <c r="C10" s="12"/>
      <c r="D10" s="12"/>
      <c r="E10" s="12"/>
      <c r="F10" s="13" t="s">
        <v>40</v>
      </c>
      <c r="G10" s="14">
        <v>0.125</v>
      </c>
      <c r="H10" s="15">
        <f>'1X-3X'!H10*2.54</f>
        <v>39.37</v>
      </c>
      <c r="I10" s="15">
        <f>'1X-3X'!I10*2.54</f>
        <v>40.005</v>
      </c>
      <c r="J10" s="15">
        <f>'1X-3X'!J10*2.54</f>
        <v>40.64</v>
      </c>
      <c r="K10" s="15">
        <f>'1X-3X'!K10*2.54</f>
        <v>41.275</v>
      </c>
      <c r="L10" s="30"/>
      <c r="M10" s="30"/>
      <c r="N10" s="30"/>
      <c r="O10" s="30"/>
      <c r="P10" s="30"/>
      <c r="Q10" s="36"/>
      <c r="R10" s="36"/>
      <c r="S10" s="37"/>
      <c r="T10" s="36"/>
      <c r="U10" s="36"/>
      <c r="V10" s="38"/>
      <c r="W10" s="34"/>
    </row>
    <row r="11" s="1" customFormat="1" ht="22" customHeight="1" spans="1:23">
      <c r="A11" s="12" t="s">
        <v>41</v>
      </c>
      <c r="B11" s="12"/>
      <c r="C11" s="12"/>
      <c r="D11" s="12"/>
      <c r="E11" s="12"/>
      <c r="F11" s="13" t="s">
        <v>42</v>
      </c>
      <c r="G11" s="14">
        <v>0.25</v>
      </c>
      <c r="H11" s="15">
        <f>'1X-3X'!H11*2.54</f>
        <v>5.08</v>
      </c>
      <c r="I11" s="15">
        <f>'1X-3X'!I11*2.54</f>
        <v>5.08</v>
      </c>
      <c r="J11" s="15">
        <f>'1X-3X'!J11*2.54</f>
        <v>5.08</v>
      </c>
      <c r="K11" s="15">
        <f>'1X-3X'!K11*2.54</f>
        <v>5.08</v>
      </c>
      <c r="L11" s="30"/>
      <c r="M11" s="30"/>
      <c r="N11" s="30"/>
      <c r="O11" s="30"/>
      <c r="P11" s="30"/>
      <c r="Q11" s="36"/>
      <c r="R11" s="36"/>
      <c r="S11" s="37"/>
      <c r="T11" s="36"/>
      <c r="U11" s="36"/>
      <c r="V11" s="38"/>
      <c r="W11" s="34"/>
    </row>
    <row r="12" s="1" customFormat="1" ht="22" customHeight="1" spans="1:23">
      <c r="A12" s="12" t="s">
        <v>43</v>
      </c>
      <c r="B12" s="12"/>
      <c r="C12" s="12"/>
      <c r="D12" s="12"/>
      <c r="E12" s="12"/>
      <c r="F12" s="13" t="s">
        <v>44</v>
      </c>
      <c r="G12" s="14">
        <v>0.125</v>
      </c>
      <c r="H12" s="15">
        <f>'1X-3X'!H12*2.54</f>
        <v>108.585</v>
      </c>
      <c r="I12" s="15">
        <f>'1X-3X'!I12*2.54</f>
        <v>109.22</v>
      </c>
      <c r="J12" s="15">
        <f>'1X-3X'!J12*2.54</f>
        <v>109.855</v>
      </c>
      <c r="K12" s="15">
        <f>'1X-3X'!K12*2.54</f>
        <v>110.49</v>
      </c>
      <c r="L12" s="31"/>
      <c r="M12" s="31"/>
      <c r="N12" s="31"/>
      <c r="O12" s="31"/>
      <c r="P12" s="31"/>
      <c r="Q12" s="36"/>
      <c r="R12" s="36"/>
      <c r="S12" s="37"/>
      <c r="T12" s="36"/>
      <c r="U12" s="36"/>
      <c r="V12" s="38"/>
      <c r="W12" s="34"/>
    </row>
    <row r="13" s="1" customFormat="1" ht="22" customHeight="1" spans="1:23">
      <c r="A13" s="12" t="s">
        <v>45</v>
      </c>
      <c r="B13" s="12"/>
      <c r="C13" s="12"/>
      <c r="D13" s="12"/>
      <c r="E13" s="12"/>
      <c r="F13" s="13" t="s">
        <v>46</v>
      </c>
      <c r="G13" s="14">
        <v>0.125</v>
      </c>
      <c r="H13" s="15">
        <f>'1X-3X'!H13*2.54</f>
        <v>108.585</v>
      </c>
      <c r="I13" s="15">
        <f>'1X-3X'!I13*2.54</f>
        <v>109.22</v>
      </c>
      <c r="J13" s="15">
        <f>'1X-3X'!J13*2.54</f>
        <v>109.855</v>
      </c>
      <c r="K13" s="15">
        <f>'1X-3X'!K13*2.54</f>
        <v>110.49</v>
      </c>
      <c r="L13" s="31"/>
      <c r="M13" s="31"/>
      <c r="N13" s="31"/>
      <c r="O13" s="31"/>
      <c r="P13" s="31"/>
      <c r="Q13" s="36"/>
      <c r="R13" s="36"/>
      <c r="S13" s="37"/>
      <c r="T13" s="36"/>
      <c r="U13" s="36"/>
      <c r="V13" s="38"/>
      <c r="W13" s="34"/>
    </row>
    <row r="14" s="1" customFormat="1" ht="22" customHeight="1" spans="1:23">
      <c r="A14" s="12" t="s">
        <v>47</v>
      </c>
      <c r="B14" s="12"/>
      <c r="C14" s="12"/>
      <c r="D14" s="12"/>
      <c r="E14" s="12"/>
      <c r="F14" s="13" t="s">
        <v>48</v>
      </c>
      <c r="G14" s="14">
        <v>0.125</v>
      </c>
      <c r="H14" s="15">
        <f>'1X-3X'!H14*2.54</f>
        <v>108.585</v>
      </c>
      <c r="I14" s="15">
        <f>'1X-3X'!I14*2.54</f>
        <v>109.22</v>
      </c>
      <c r="J14" s="15">
        <f>'1X-3X'!J14*2.54</f>
        <v>109.855</v>
      </c>
      <c r="K14" s="15">
        <f>'1X-3X'!K14*2.54</f>
        <v>110.49</v>
      </c>
      <c r="L14" s="31"/>
      <c r="M14" s="31"/>
      <c r="N14" s="31"/>
      <c r="O14" s="31"/>
      <c r="P14" s="31"/>
      <c r="Q14" s="36"/>
      <c r="R14" s="36"/>
      <c r="S14" s="37"/>
      <c r="T14" s="36"/>
      <c r="U14" s="36"/>
      <c r="V14" s="38"/>
      <c r="W14" s="34"/>
    </row>
    <row r="15" s="1" customFormat="1" ht="22" customHeight="1" spans="1:23">
      <c r="A15" s="12" t="s">
        <v>49</v>
      </c>
      <c r="B15" s="12"/>
      <c r="C15" s="12"/>
      <c r="D15" s="12"/>
      <c r="E15" s="12"/>
      <c r="F15" s="16" t="s">
        <v>50</v>
      </c>
      <c r="G15" s="17">
        <v>0</v>
      </c>
      <c r="H15" s="15">
        <f>'1X-3X'!H15*2.54</f>
        <v>38.1</v>
      </c>
      <c r="I15" s="15">
        <f>'1X-3X'!I15*2.54</f>
        <v>39.37</v>
      </c>
      <c r="J15" s="15">
        <f>'1X-3X'!J15*2.54</f>
        <v>40.64</v>
      </c>
      <c r="K15" s="15">
        <f>'1X-3X'!K15*2.54</f>
        <v>41.91</v>
      </c>
      <c r="L15" s="30"/>
      <c r="M15" s="30"/>
      <c r="N15" s="30"/>
      <c r="O15" s="30"/>
      <c r="P15" s="30"/>
      <c r="Q15" s="36"/>
      <c r="R15" s="36"/>
      <c r="S15" s="37"/>
      <c r="T15" s="36"/>
      <c r="U15" s="36"/>
      <c r="V15" s="38"/>
      <c r="W15" s="34"/>
    </row>
    <row r="16" s="1" customFormat="1" ht="22" customHeight="1" spans="1:23">
      <c r="A16" s="12" t="s">
        <v>51</v>
      </c>
      <c r="B16" s="12"/>
      <c r="C16" s="12"/>
      <c r="D16" s="12"/>
      <c r="E16" s="12"/>
      <c r="F16" s="16" t="s">
        <v>52</v>
      </c>
      <c r="G16" s="17">
        <v>0</v>
      </c>
      <c r="H16" s="15">
        <f>'1X-3X'!H16*2.54</f>
        <v>3.01625</v>
      </c>
      <c r="I16" s="15">
        <f>'1X-3X'!I16*2.54</f>
        <v>3.175</v>
      </c>
      <c r="J16" s="15">
        <f>'1X-3X'!J16*2.54</f>
        <v>3.33375</v>
      </c>
      <c r="K16" s="15">
        <f>'1X-3X'!K16*2.54</f>
        <v>3.4925</v>
      </c>
      <c r="L16" s="30"/>
      <c r="M16" s="30"/>
      <c r="N16" s="30"/>
      <c r="O16" s="30"/>
      <c r="P16" s="30"/>
      <c r="Q16" s="36"/>
      <c r="R16" s="36"/>
      <c r="S16" s="37"/>
      <c r="T16" s="36"/>
      <c r="U16" s="36"/>
      <c r="V16" s="38"/>
      <c r="W16" s="34"/>
    </row>
    <row r="17" s="1" customFormat="1" ht="22" customHeight="1" spans="1:23">
      <c r="A17" s="12" t="s">
        <v>53</v>
      </c>
      <c r="B17" s="12"/>
      <c r="C17" s="12"/>
      <c r="D17" s="12"/>
      <c r="E17" s="12"/>
      <c r="F17" s="13" t="s">
        <v>54</v>
      </c>
      <c r="G17" s="18">
        <v>0.125</v>
      </c>
      <c r="H17" s="15">
        <f>'1X-3X'!H17*2.54</f>
        <v>1.27</v>
      </c>
      <c r="I17" s="15">
        <f>'1X-3X'!I17*2.54</f>
        <v>1.27</v>
      </c>
      <c r="J17" s="15">
        <f>'1X-3X'!J17*2.54</f>
        <v>1.27</v>
      </c>
      <c r="K17" s="15">
        <f>'1X-3X'!K17*2.54</f>
        <v>1.27</v>
      </c>
      <c r="L17" s="30"/>
      <c r="M17" s="30"/>
      <c r="N17" s="30"/>
      <c r="O17" s="30"/>
      <c r="P17" s="30"/>
      <c r="Q17" s="36"/>
      <c r="R17" s="36"/>
      <c r="S17" s="37"/>
      <c r="T17" s="36"/>
      <c r="U17" s="36"/>
      <c r="V17" s="38"/>
      <c r="W17" s="34"/>
    </row>
    <row r="18" s="1" customFormat="1" ht="22" customHeight="1" spans="1:23">
      <c r="A18" s="12" t="s">
        <v>55</v>
      </c>
      <c r="B18" s="12"/>
      <c r="C18" s="12"/>
      <c r="D18" s="12"/>
      <c r="E18" s="12"/>
      <c r="F18" s="13" t="s">
        <v>56</v>
      </c>
      <c r="G18" s="14">
        <v>0.125</v>
      </c>
      <c r="H18" s="15">
        <f>'1X-3X'!H18*2.54</f>
        <v>24.13</v>
      </c>
      <c r="I18" s="15">
        <f>'1X-3X'!I18*2.54</f>
        <v>24.765</v>
      </c>
      <c r="J18" s="15">
        <f>'1X-3X'!J18*2.54</f>
        <v>25.4</v>
      </c>
      <c r="K18" s="15">
        <f>'1X-3X'!K18*2.54</f>
        <v>26.035</v>
      </c>
      <c r="L18" s="30"/>
      <c r="M18" s="30"/>
      <c r="N18" s="30"/>
      <c r="O18" s="30"/>
      <c r="P18" s="30"/>
      <c r="Q18" s="36"/>
      <c r="R18" s="36"/>
      <c r="S18" s="37"/>
      <c r="T18" s="36"/>
      <c r="U18" s="36"/>
      <c r="V18" s="38"/>
      <c r="W18" s="34"/>
    </row>
    <row r="19" s="1" customFormat="1" ht="22" customHeight="1" spans="1:23">
      <c r="A19" s="12" t="s">
        <v>57</v>
      </c>
      <c r="B19" s="12"/>
      <c r="C19" s="12"/>
      <c r="D19" s="12"/>
      <c r="E19" s="12"/>
      <c r="F19" s="13" t="s">
        <v>93</v>
      </c>
      <c r="G19" s="14">
        <v>0.125</v>
      </c>
      <c r="H19" s="15">
        <f>'1X-3X'!H19*2.54</f>
        <v>34.29</v>
      </c>
      <c r="I19" s="15">
        <f>'1X-3X'!I19*2.54</f>
        <v>35.56</v>
      </c>
      <c r="J19" s="15">
        <f>'1X-3X'!J19*2.54</f>
        <v>36.83</v>
      </c>
      <c r="K19" s="15">
        <f>'1X-3X'!K19*2.54</f>
        <v>38.1</v>
      </c>
      <c r="L19" s="30"/>
      <c r="M19" s="30"/>
      <c r="N19" s="30"/>
      <c r="O19" s="30"/>
      <c r="P19" s="30"/>
      <c r="Q19" s="36"/>
      <c r="R19" s="36"/>
      <c r="S19" s="37"/>
      <c r="T19" s="36"/>
      <c r="U19" s="36"/>
      <c r="V19" s="38"/>
      <c r="W19" s="34"/>
    </row>
    <row r="20" s="1" customFormat="1" ht="22" customHeight="1" spans="1:23">
      <c r="A20" s="12" t="s">
        <v>59</v>
      </c>
      <c r="B20" s="12"/>
      <c r="C20" s="12"/>
      <c r="D20" s="12"/>
      <c r="E20" s="12"/>
      <c r="F20" s="13" t="s">
        <v>94</v>
      </c>
      <c r="G20" s="14">
        <v>0.125</v>
      </c>
      <c r="H20" s="15">
        <f>'1X-3X'!H20*2.54</f>
        <v>34.29</v>
      </c>
      <c r="I20" s="15">
        <f>'1X-3X'!I20*2.54</f>
        <v>35.56</v>
      </c>
      <c r="J20" s="15">
        <f>'1X-3X'!J20*2.54</f>
        <v>36.83</v>
      </c>
      <c r="K20" s="15">
        <f>'1X-3X'!K20*2.54</f>
        <v>38.1</v>
      </c>
      <c r="L20" s="30"/>
      <c r="M20" s="30"/>
      <c r="N20" s="30"/>
      <c r="O20" s="30"/>
      <c r="P20" s="30"/>
      <c r="Q20" s="36"/>
      <c r="R20" s="36"/>
      <c r="S20" s="37"/>
      <c r="T20" s="36"/>
      <c r="U20" s="36"/>
      <c r="V20" s="38"/>
      <c r="W20" s="34"/>
    </row>
    <row r="21" s="1" customFormat="1" ht="22" customHeight="1" spans="1:23">
      <c r="A21" s="12" t="s">
        <v>61</v>
      </c>
      <c r="B21" s="12"/>
      <c r="C21" s="12"/>
      <c r="D21" s="12"/>
      <c r="E21" s="12"/>
      <c r="F21" s="13" t="s">
        <v>62</v>
      </c>
      <c r="G21" s="14">
        <v>0.25</v>
      </c>
      <c r="H21" s="15">
        <f>'1X-3X'!H21*2.54</f>
        <v>95.25</v>
      </c>
      <c r="I21" s="15">
        <f>'1X-3X'!I21*2.54</f>
        <v>100.33</v>
      </c>
      <c r="J21" s="15">
        <f>'1X-3X'!J21*2.54</f>
        <v>106.68</v>
      </c>
      <c r="K21" s="15">
        <f>'1X-3X'!K21*2.54</f>
        <v>113.03</v>
      </c>
      <c r="L21" s="30"/>
      <c r="M21" s="30"/>
      <c r="N21" s="30"/>
      <c r="O21" s="30"/>
      <c r="P21" s="30"/>
      <c r="Q21" s="36"/>
      <c r="R21" s="36"/>
      <c r="S21" s="37"/>
      <c r="T21" s="36"/>
      <c r="U21" s="36"/>
      <c r="V21" s="38"/>
      <c r="W21" s="34"/>
    </row>
    <row r="22" s="1" customFormat="1" ht="22" customHeight="1" spans="1:23">
      <c r="A22" s="12" t="s">
        <v>63</v>
      </c>
      <c r="B22" s="12"/>
      <c r="C22" s="12"/>
      <c r="D22" s="12"/>
      <c r="E22" s="12"/>
      <c r="F22" s="13" t="s">
        <v>64</v>
      </c>
      <c r="G22" s="14">
        <v>0.25</v>
      </c>
      <c r="H22" s="15">
        <f>'1X-3X'!H22*2.54</f>
        <v>91.44</v>
      </c>
      <c r="I22" s="15">
        <f>'1X-3X'!I22*2.54</f>
        <v>96.52</v>
      </c>
      <c r="J22" s="15">
        <f>'1X-3X'!J22*2.54</f>
        <v>102.87</v>
      </c>
      <c r="K22" s="15">
        <f>'1X-3X'!K22*2.54</f>
        <v>109.22</v>
      </c>
      <c r="L22" s="30"/>
      <c r="M22" s="30"/>
      <c r="N22" s="30"/>
      <c r="O22" s="30"/>
      <c r="P22" s="30"/>
      <c r="Q22" s="37"/>
      <c r="R22" s="36"/>
      <c r="S22" s="37"/>
      <c r="T22" s="36"/>
      <c r="U22" s="36"/>
      <c r="V22" s="38"/>
      <c r="W22" s="34"/>
    </row>
    <row r="23" s="1" customFormat="1" ht="22" customHeight="1" spans="1:23">
      <c r="A23" s="12" t="s">
        <v>65</v>
      </c>
      <c r="B23" s="12"/>
      <c r="C23" s="12"/>
      <c r="D23" s="12"/>
      <c r="E23" s="12"/>
      <c r="F23" s="16" t="s">
        <v>66</v>
      </c>
      <c r="G23" s="14">
        <v>0.25</v>
      </c>
      <c r="H23" s="15">
        <f>'1X-3X'!H23*2.54</f>
        <v>91.44</v>
      </c>
      <c r="I23" s="15">
        <f>'1X-3X'!I23*2.54</f>
        <v>96.52</v>
      </c>
      <c r="J23" s="15">
        <f>'1X-3X'!J23*2.54</f>
        <v>102.87</v>
      </c>
      <c r="K23" s="15">
        <f>'1X-3X'!K23*2.54</f>
        <v>109.22</v>
      </c>
      <c r="L23" s="30"/>
      <c r="M23" s="30"/>
      <c r="N23" s="30"/>
      <c r="O23" s="30"/>
      <c r="P23" s="30"/>
      <c r="Q23" s="36"/>
      <c r="R23" s="36"/>
      <c r="S23" s="37"/>
      <c r="T23" s="36"/>
      <c r="U23" s="36"/>
      <c r="V23" s="38"/>
      <c r="W23" s="34"/>
    </row>
    <row r="24" s="1" customFormat="1" ht="22" customHeight="1" spans="1:23">
      <c r="A24" s="12" t="s">
        <v>67</v>
      </c>
      <c r="B24" s="12"/>
      <c r="C24" s="12"/>
      <c r="D24" s="12"/>
      <c r="E24" s="12"/>
      <c r="F24" s="16" t="s">
        <v>95</v>
      </c>
      <c r="G24" s="14">
        <v>0.25</v>
      </c>
      <c r="H24" s="15">
        <f>'1X-3X'!H24*2.54</f>
        <v>121.92</v>
      </c>
      <c r="I24" s="15">
        <f>'1X-3X'!I24*2.54</f>
        <v>127</v>
      </c>
      <c r="J24" s="15">
        <f>'1X-3X'!J24*2.54</f>
        <v>133.35</v>
      </c>
      <c r="K24" s="15">
        <f>'1X-3X'!K24*2.54</f>
        <v>139.7</v>
      </c>
      <c r="L24" s="31"/>
      <c r="M24" s="31"/>
      <c r="N24" s="31"/>
      <c r="O24" s="31"/>
      <c r="P24" s="31"/>
      <c r="Q24" s="36"/>
      <c r="R24" s="36"/>
      <c r="S24" s="37"/>
      <c r="T24" s="36"/>
      <c r="U24" s="36"/>
      <c r="V24" s="38"/>
      <c r="W24" s="34"/>
    </row>
    <row r="25" s="1" customFormat="1" ht="22" customHeight="1" spans="1:23">
      <c r="A25" s="12" t="s">
        <v>96</v>
      </c>
      <c r="B25" s="12"/>
      <c r="C25" s="12"/>
      <c r="D25" s="12"/>
      <c r="E25" s="12"/>
      <c r="F25" s="16" t="s">
        <v>70</v>
      </c>
      <c r="G25" s="14">
        <v>0.5</v>
      </c>
      <c r="H25" s="15">
        <f>'1X-3X'!H25*2.54</f>
        <v>259.08</v>
      </c>
      <c r="I25" s="15">
        <f>'1X-3X'!I25*2.54</f>
        <v>264.16</v>
      </c>
      <c r="J25" s="15">
        <f>'1X-3X'!J25*2.54</f>
        <v>270.51</v>
      </c>
      <c r="K25" s="15">
        <f>'1X-3X'!K25*2.54</f>
        <v>276.86</v>
      </c>
      <c r="L25" s="31"/>
      <c r="M25" s="31"/>
      <c r="N25" s="31"/>
      <c r="O25" s="31"/>
      <c r="P25" s="31"/>
      <c r="Q25" s="37"/>
      <c r="R25" s="36"/>
      <c r="S25" s="37"/>
      <c r="T25" s="36"/>
      <c r="U25" s="36"/>
      <c r="V25" s="38"/>
      <c r="W25" s="34"/>
    </row>
    <row r="26" s="1" customFormat="1" ht="22" customHeight="1" spans="1:23">
      <c r="A26" s="12" t="s">
        <v>71</v>
      </c>
      <c r="B26" s="12"/>
      <c r="C26" s="12"/>
      <c r="D26" s="12"/>
      <c r="E26" s="12"/>
      <c r="F26" s="16" t="s">
        <v>72</v>
      </c>
      <c r="G26" s="14">
        <v>0.125</v>
      </c>
      <c r="H26" s="15">
        <f>'1X-3X'!H26*2.54</f>
        <v>26.035</v>
      </c>
      <c r="I26" s="15">
        <f>'1X-3X'!I26*2.54</f>
        <v>26.67</v>
      </c>
      <c r="J26" s="15">
        <f>'1X-3X'!J26*2.54</f>
        <v>27.305</v>
      </c>
      <c r="K26" s="15">
        <f>'1X-3X'!K26*2.54</f>
        <v>27.94</v>
      </c>
      <c r="L26" s="32"/>
      <c r="M26" s="32"/>
      <c r="N26" s="32"/>
      <c r="O26" s="32"/>
      <c r="P26" s="32"/>
      <c r="Q26" s="36"/>
      <c r="R26" s="36"/>
      <c r="S26" s="37"/>
      <c r="T26" s="36"/>
      <c r="U26" s="36"/>
      <c r="V26" s="38"/>
      <c r="W26" s="34"/>
    </row>
    <row r="27" s="1" customFormat="1" ht="22" customHeight="1" spans="1:23">
      <c r="A27" s="12" t="s">
        <v>97</v>
      </c>
      <c r="B27" s="12"/>
      <c r="C27" s="12"/>
      <c r="D27" s="12"/>
      <c r="E27" s="12"/>
      <c r="F27" s="13" t="s">
        <v>74</v>
      </c>
      <c r="G27" s="14">
        <v>0.25</v>
      </c>
      <c r="H27" s="15">
        <f>'1X-3X'!H27*2.54</f>
        <v>80.645</v>
      </c>
      <c r="I27" s="15">
        <f>'1X-3X'!I27*2.54</f>
        <v>81.915</v>
      </c>
      <c r="J27" s="15">
        <f>'1X-3X'!J27*2.54</f>
        <v>83.5025</v>
      </c>
      <c r="K27" s="15">
        <f>'1X-3X'!K27*2.54</f>
        <v>85.09</v>
      </c>
      <c r="L27" s="33"/>
      <c r="M27" s="33"/>
      <c r="N27" s="33"/>
      <c r="O27" s="33"/>
      <c r="P27" s="33"/>
      <c r="Q27" s="36"/>
      <c r="R27" s="36"/>
      <c r="S27" s="37"/>
      <c r="T27" s="36"/>
      <c r="U27" s="36"/>
      <c r="V27" s="38"/>
      <c r="W27" s="34"/>
    </row>
    <row r="28" s="1" customFormat="1" ht="22" customHeight="1" spans="1:23">
      <c r="A28" s="12" t="s">
        <v>75</v>
      </c>
      <c r="B28" s="12"/>
      <c r="C28" s="12"/>
      <c r="D28" s="12"/>
      <c r="E28" s="12"/>
      <c r="F28" s="19" t="s">
        <v>76</v>
      </c>
      <c r="G28" s="14">
        <v>0.125</v>
      </c>
      <c r="H28" s="15">
        <f>'1X-3X'!H28*2.54</f>
        <v>25.4</v>
      </c>
      <c r="I28" s="15">
        <f>'1X-3X'!I28*2.54</f>
        <v>26.035</v>
      </c>
      <c r="J28" s="15">
        <f>'1X-3X'!J28*2.54</f>
        <v>26.67</v>
      </c>
      <c r="K28" s="15">
        <f>'1X-3X'!K28*2.54</f>
        <v>27.305</v>
      </c>
      <c r="L28" s="32"/>
      <c r="M28" s="32"/>
      <c r="N28" s="32"/>
      <c r="O28" s="32"/>
      <c r="P28" s="32"/>
      <c r="Q28" s="36"/>
      <c r="R28" s="36"/>
      <c r="S28" s="37"/>
      <c r="T28" s="36"/>
      <c r="U28" s="36"/>
      <c r="V28" s="38"/>
      <c r="W28" s="34"/>
    </row>
    <row r="29" s="1" customFormat="1" ht="22" customHeight="1" spans="1:23">
      <c r="A29" s="12" t="s">
        <v>77</v>
      </c>
      <c r="B29" s="12"/>
      <c r="C29" s="12"/>
      <c r="D29" s="12"/>
      <c r="E29" s="12"/>
      <c r="F29" s="20" t="s">
        <v>78</v>
      </c>
      <c r="G29" s="14">
        <v>0.125</v>
      </c>
      <c r="H29" s="15">
        <f>'1X-3X'!H29*2.54</f>
        <v>21.2725</v>
      </c>
      <c r="I29" s="15">
        <f>'1X-3X'!I29*2.54</f>
        <v>21.59</v>
      </c>
      <c r="J29" s="15">
        <f>'1X-3X'!J29*2.54</f>
        <v>21.9075</v>
      </c>
      <c r="K29" s="15">
        <f>'1X-3X'!K29*2.54</f>
        <v>22.225</v>
      </c>
      <c r="L29" s="32"/>
      <c r="M29" s="32"/>
      <c r="N29" s="32"/>
      <c r="O29" s="32"/>
      <c r="P29" s="32"/>
      <c r="Q29" s="36"/>
      <c r="R29" s="36"/>
      <c r="S29" s="37"/>
      <c r="T29" s="36"/>
      <c r="U29" s="36"/>
      <c r="V29" s="38"/>
      <c r="W29" s="34"/>
    </row>
    <row r="30" s="1" customFormat="1" ht="22" customHeight="1" spans="1:23">
      <c r="A30" s="12" t="s">
        <v>79</v>
      </c>
      <c r="B30" s="12"/>
      <c r="C30" s="12"/>
      <c r="D30" s="12"/>
      <c r="E30" s="12"/>
      <c r="F30" s="20" t="s">
        <v>80</v>
      </c>
      <c r="G30" s="14">
        <v>0.125</v>
      </c>
      <c r="H30" s="15">
        <f>'1X-3X'!H30*2.54</f>
        <v>44.7675</v>
      </c>
      <c r="I30" s="15">
        <f>'1X-3X'!I30*2.54</f>
        <v>45.72</v>
      </c>
      <c r="J30" s="15">
        <f>'1X-3X'!J30*2.54</f>
        <v>46.6725</v>
      </c>
      <c r="K30" s="15">
        <f>'1X-3X'!K30*2.54</f>
        <v>47.625</v>
      </c>
      <c r="L30" s="33"/>
      <c r="M30" s="33"/>
      <c r="N30" s="33"/>
      <c r="O30" s="33"/>
      <c r="P30" s="33"/>
      <c r="Q30" s="36"/>
      <c r="R30" s="36"/>
      <c r="S30" s="37"/>
      <c r="T30" s="36"/>
      <c r="U30" s="36"/>
      <c r="V30" s="38"/>
      <c r="W30" s="34"/>
    </row>
    <row r="31" s="1" customFormat="1" ht="22" customHeight="1" spans="1:23">
      <c r="A31" s="12" t="s">
        <v>81</v>
      </c>
      <c r="B31" s="12"/>
      <c r="C31" s="12"/>
      <c r="D31" s="12"/>
      <c r="E31" s="12"/>
      <c r="F31" s="20" t="s">
        <v>82</v>
      </c>
      <c r="G31" s="14">
        <v>0.125</v>
      </c>
      <c r="H31" s="15">
        <f>'1X-3X'!H31*2.54</f>
        <v>4.1275</v>
      </c>
      <c r="I31" s="15">
        <f>'1X-3X'!I31*2.54</f>
        <v>4.445</v>
      </c>
      <c r="J31" s="15">
        <f>'1X-3X'!J31*2.54</f>
        <v>4.7625</v>
      </c>
      <c r="K31" s="15">
        <f>'1X-3X'!K31*2.54</f>
        <v>5.08</v>
      </c>
      <c r="L31" s="32"/>
      <c r="M31" s="32"/>
      <c r="N31" s="32"/>
      <c r="O31" s="32"/>
      <c r="P31" s="32"/>
      <c r="Q31" s="36"/>
      <c r="R31" s="36"/>
      <c r="S31" s="37"/>
      <c r="T31" s="36"/>
      <c r="U31" s="36"/>
      <c r="V31" s="38"/>
      <c r="W31" s="34"/>
    </row>
    <row r="32" s="1" customFormat="1" ht="22" customHeight="1" spans="1:23">
      <c r="A32" s="12" t="s">
        <v>83</v>
      </c>
      <c r="B32" s="12"/>
      <c r="C32" s="12"/>
      <c r="D32" s="12"/>
      <c r="E32" s="12"/>
      <c r="F32" s="19" t="s">
        <v>84</v>
      </c>
      <c r="G32" s="21">
        <v>0.25</v>
      </c>
      <c r="H32" s="15">
        <f>'1X-3X'!H32*2.54</f>
        <v>50.165</v>
      </c>
      <c r="I32" s="15">
        <f>'1X-3X'!I32*2.54</f>
        <v>50.8</v>
      </c>
      <c r="J32" s="15">
        <f>'1X-3X'!J32*2.54</f>
        <v>51.435</v>
      </c>
      <c r="K32" s="15">
        <f>'1X-3X'!K32*2.54</f>
        <v>51.435</v>
      </c>
      <c r="L32" s="33"/>
      <c r="M32" s="33"/>
      <c r="N32" s="33"/>
      <c r="O32" s="33"/>
      <c r="P32" s="33"/>
      <c r="Q32" s="36"/>
      <c r="R32" s="36"/>
      <c r="S32" s="37"/>
      <c r="T32" s="36"/>
      <c r="U32" s="36"/>
      <c r="V32" s="38"/>
      <c r="W32" s="34"/>
    </row>
    <row r="33" s="1" customFormat="1" ht="22" customHeight="1" spans="1:23">
      <c r="A33" s="12" t="s">
        <v>85</v>
      </c>
      <c r="B33" s="12"/>
      <c r="C33" s="12"/>
      <c r="D33" s="12"/>
      <c r="E33" s="12"/>
      <c r="F33" s="19" t="s">
        <v>86</v>
      </c>
      <c r="G33" s="18">
        <v>0</v>
      </c>
      <c r="H33" s="15">
        <f>'1X-3X'!H33*2.54</f>
        <v>1.27</v>
      </c>
      <c r="I33" s="15">
        <f>'1X-3X'!I33*2.54</f>
        <v>1.27</v>
      </c>
      <c r="J33" s="15">
        <f>'1X-3X'!J33*2.54</f>
        <v>1.27</v>
      </c>
      <c r="K33" s="15">
        <f>'1X-3X'!K33*2.54</f>
        <v>1.27</v>
      </c>
      <c r="L33" s="32"/>
      <c r="M33" s="32"/>
      <c r="N33" s="32"/>
      <c r="O33" s="32"/>
      <c r="P33" s="32"/>
      <c r="Q33" s="36"/>
      <c r="R33" s="36"/>
      <c r="S33" s="37"/>
      <c r="T33" s="36"/>
      <c r="U33" s="36"/>
      <c r="V33" s="38"/>
      <c r="W33" s="34"/>
    </row>
    <row r="34" s="1" customFormat="1" ht="15.75" customHeight="1" spans="12:23"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="1" customFormat="1" ht="15.75" customHeight="1" spans="12:23"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="1" customFormat="1" ht="15.75" customHeight="1" spans="12:23"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="1" customFormat="1" ht="15.75" customHeight="1" spans="12:23"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="1" customFormat="1" ht="15.75" customHeight="1" spans="12:23"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="1" customFormat="1" ht="15.75" customHeight="1" spans="12:23"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="1" customFormat="1" ht="15.75" customHeight="1" spans="12:23"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="1" customFormat="1" ht="15.75" customHeight="1" spans="12:23"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="1" customFormat="1" ht="15.75" customHeight="1" spans="12:23"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="1" customFormat="1" ht="15.75" customHeight="1" spans="12:23"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="1" customFormat="1" ht="15.75" customHeight="1" spans="12:23"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</sheetData>
  <mergeCells count="43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H1:K6"/>
    <mergeCell ref="A7:E8"/>
  </mergeCells>
  <pageMargins left="0.751388888888889" right="0.751388888888889" top="0.2125" bottom="0.2125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2025-05-14T04:56:38Z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8C5D1C797213450F8EEC2E658DF5A1B9_12</vt:lpwstr>
  </property>
</Properties>
</file>