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 activeTab="3"/>
  </bookViews>
  <sheets>
    <sheet name="XS-XXL" sheetId="4" r:id="rId1"/>
    <sheet name="XS-XXL (cm)" sheetId="5" r:id="rId2"/>
    <sheet name="1X-3X" sheetId="6" r:id="rId3"/>
    <sheet name="1X-3X (cm)" sheetId="7" r:id="rId4"/>
  </sheets>
  <externalReferences>
    <externalReference r:id="rId5"/>
    <externalReference r:id="rId6"/>
  </externalReferences>
  <definedNames>
    <definedName name="PROBLEM">#REF!</definedName>
    <definedName name="_xlnm.Print_Area" localSheetId="0">'XS-XXL'!$A$1:$M$26</definedName>
    <definedName name="_xlnm.Print_Area" localSheetId="1">'XS-XXL (cm)'!$A$1:$M$26</definedName>
    <definedName name="_xlnm.Print_Area" localSheetId="2">'1X-3X'!$A$1:$L$31</definedName>
    <definedName name="_xlnm.Print_Area" localSheetId="3">'1X-3X (cm)'!$A$1:$L$31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<sst xmlns="http://schemas.openxmlformats.org/spreadsheetml/2006/main" count="174" uniqueCount="72">
  <si>
    <t>GRADED SPEC PAGE</t>
  </si>
  <si>
    <t>STYLE #:</t>
  </si>
  <si>
    <t>BRAND:</t>
  </si>
  <si>
    <t>BIRDY GREY</t>
  </si>
  <si>
    <t>STYLE NAME:</t>
  </si>
  <si>
    <t>LEAD DESIGNER:</t>
  </si>
  <si>
    <t>CALENDAR:</t>
  </si>
  <si>
    <t>STYLE NUMBER:</t>
  </si>
  <si>
    <t>TP COMPLETED BY:</t>
  </si>
  <si>
    <t>SEASON:</t>
  </si>
  <si>
    <t>TECH DESIGNER/PM:</t>
  </si>
  <si>
    <t>HANNAH</t>
  </si>
  <si>
    <t>DELIVERY:</t>
  </si>
  <si>
    <t>VENDOR:</t>
  </si>
  <si>
    <t>REF PATTERN SENT:</t>
  </si>
  <si>
    <t>SIZE RANGE:</t>
  </si>
  <si>
    <t>COLORWAY:</t>
  </si>
  <si>
    <t>PO #:</t>
  </si>
  <si>
    <t>POINT OF MEASURE
(TOTAL CIRCUMFERENCE)</t>
  </si>
  <si>
    <t>TOL +/-</t>
  </si>
  <si>
    <t>XXS</t>
  </si>
  <si>
    <t>S</t>
  </si>
  <si>
    <t>M</t>
  </si>
  <si>
    <t>L</t>
  </si>
  <si>
    <t>XL</t>
  </si>
  <si>
    <t>XXL</t>
  </si>
  <si>
    <t>前上身长-前中领缝到腰缝</t>
  </si>
  <si>
    <t>上身侧缝长，到腰缝-里布</t>
  </si>
  <si>
    <t>上身后中长，到腰缝-里布</t>
  </si>
  <si>
    <t>最高处胸围，前中到后中沿着自然弧度</t>
  </si>
  <si>
    <t>腰围，侧缝到侧缝直量</t>
  </si>
  <si>
    <t>下臀围，要下8 1/2英寸，侧缝到侧缝</t>
  </si>
  <si>
    <t>裙子摆围，直量，开叉对合</t>
  </si>
  <si>
    <t>下裙前中长，腰缝到下摆</t>
  </si>
  <si>
    <t>下裙侧缝长，腰缝到下摆</t>
  </si>
  <si>
    <t>下裙后中长，腰缝到下摆</t>
  </si>
  <si>
    <t>开叉长</t>
  </si>
  <si>
    <t>前中领带宽-丝绒</t>
  </si>
  <si>
    <t>后中领带宽-丝绒</t>
  </si>
  <si>
    <t>领带上口长</t>
  </si>
  <si>
    <t>领带下口长</t>
  </si>
  <si>
    <t>领带和上身拼缝长</t>
  </si>
  <si>
    <t>后中拉链长</t>
  </si>
  <si>
    <t>底摆宽</t>
  </si>
  <si>
    <t>0X</t>
  </si>
  <si>
    <t>1X</t>
  </si>
  <si>
    <t>2X</t>
  </si>
  <si>
    <t>3X</t>
  </si>
  <si>
    <t>COMMENTS</t>
  </si>
  <si>
    <t>前身长-由肩带连接点到腰缝-里布</t>
  </si>
  <si>
    <t>侧上身长-由腋下到腰缝 -里布</t>
  </si>
  <si>
    <t>后上身长-由顶边到腰缝 -里布</t>
  </si>
  <si>
    <t>前身长-由肩带连接点到腰缝-面布</t>
  </si>
  <si>
    <t>侧上身长-由腋下到腰缝-面布</t>
  </si>
  <si>
    <t>后上身长-由顶边到腰缝-面布</t>
  </si>
  <si>
    <t>胸围-胸高点量-自然弧度量后中到前中</t>
  </si>
  <si>
    <t>腰围，直量</t>
  </si>
  <si>
    <t>臀围，腰缝下8 1/2“量，2点量</t>
  </si>
  <si>
    <t>摆围，直量，叉边对齐</t>
  </si>
  <si>
    <t>前中下裙长</t>
  </si>
  <si>
    <t>侧缝下裙长</t>
  </si>
  <si>
    <t>后中下裙长</t>
  </si>
  <si>
    <t>叉长</t>
  </si>
  <si>
    <t>前中领高</t>
  </si>
  <si>
    <t>后中领高</t>
  </si>
  <si>
    <t>前中领高（仅面布）</t>
  </si>
  <si>
    <t>后中领高（仅面布）</t>
  </si>
  <si>
    <t>领子上口长</t>
  </si>
  <si>
    <t>领子下口长</t>
  </si>
  <si>
    <t>领子缝进上身的长度</t>
  </si>
  <si>
    <t xml:space="preserve">后中拉链长 </t>
  </si>
  <si>
    <t>底边高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</si>
</sst>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/?"/>
    <numFmt numFmtId="178" formatCode="0.00_ "/>
    <numFmt numFmtId="179" formatCode="#\ ?/?;\-?/?;0"/>
    <numFmt numFmtId="180" formatCode="#\ ??/??"/>
    <numFmt numFmtId="181" formatCode="m/d"/>
  </numFmts>
  <fonts count="57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6"/>
      <color rgb="FF000000"/>
      <name val="Arial"/>
      <charset val="134"/>
    </font>
    <font>
      <sz val="10"/>
      <name val="宋体"/>
      <charset val="134"/>
      <scheme val="minor"/>
    </font>
    <font>
      <sz val="16"/>
      <name val="Arial"/>
      <charset val="134"/>
    </font>
    <font>
      <sz val="9"/>
      <color theme="1"/>
      <name val="宋体"/>
      <charset val="134"/>
      <scheme val="minor"/>
    </font>
    <font>
      <sz val="18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6"/>
      <color theme="1"/>
      <name val="Arial"/>
      <charset val="134"/>
    </font>
    <font>
      <sz val="18"/>
      <color rgb="FF000000"/>
      <name val="宋体"/>
      <charset val="134"/>
      <scheme val="major"/>
    </font>
    <font>
      <sz val="18"/>
      <color theme="1"/>
      <name val="宋体"/>
      <charset val="134"/>
      <scheme val="major"/>
    </font>
    <font>
      <sz val="18"/>
      <color rgb="FF000000"/>
      <name val="宋体"/>
      <charset val="134"/>
      <scheme val="minor"/>
    </font>
    <font>
      <b/>
      <sz val="15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FF0000"/>
      <name val="Arial"/>
      <charset val="134"/>
    </font>
    <font>
      <b/>
      <sz val="16"/>
      <color theme="1"/>
      <name val="Arial"/>
      <charset val="134"/>
    </font>
    <font>
      <b/>
      <sz val="10"/>
      <color rgb="FF000000"/>
      <name val="宋体"/>
      <charset val="134"/>
      <scheme val="minor"/>
    </font>
    <font>
      <b/>
      <sz val="7"/>
      <color rgb="FF000000"/>
      <name val="宋体"/>
      <charset val="134"/>
      <scheme val="minor"/>
    </font>
    <font>
      <sz val="16"/>
      <color rgb="FF000000"/>
      <name val="Arial"/>
      <charset val="134"/>
    </font>
    <font>
      <b/>
      <sz val="10"/>
      <color rgb="FF000000"/>
      <name val="宋体"/>
      <charset val="134"/>
      <scheme val="major"/>
    </font>
    <font>
      <sz val="14"/>
      <name val="宋体"/>
      <charset val="134"/>
      <scheme val="minor"/>
    </font>
    <font>
      <sz val="9"/>
      <color rgb="FF7F7F7F"/>
      <name val="宋体"/>
      <charset val="134"/>
      <scheme val="minor"/>
    </font>
    <font>
      <sz val="16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1" borderId="42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43" applyNumberFormat="0" applyFill="0" applyAlignment="0" applyProtection="0">
      <alignment vertical="center"/>
    </xf>
    <xf numFmtId="0" fontId="44" fillId="0" borderId="43" applyNumberFormat="0" applyFill="0" applyAlignment="0" applyProtection="0">
      <alignment vertical="center"/>
    </xf>
    <xf numFmtId="0" fontId="45" fillId="0" borderId="4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2" borderId="45" applyNumberFormat="0" applyAlignment="0" applyProtection="0">
      <alignment vertical="center"/>
    </xf>
    <xf numFmtId="0" fontId="47" fillId="13" borderId="46" applyNumberFormat="0" applyAlignment="0" applyProtection="0">
      <alignment vertical="center"/>
    </xf>
    <xf numFmtId="0" fontId="48" fillId="13" borderId="45" applyNumberFormat="0" applyAlignment="0" applyProtection="0">
      <alignment vertical="center"/>
    </xf>
    <xf numFmtId="0" fontId="49" fillId="14" borderId="47" applyNumberFormat="0" applyAlignment="0" applyProtection="0">
      <alignment vertical="center"/>
    </xf>
    <xf numFmtId="0" fontId="50" fillId="0" borderId="48" applyNumberFormat="0" applyFill="0" applyAlignment="0" applyProtection="0">
      <alignment vertical="center"/>
    </xf>
    <xf numFmtId="0" fontId="51" fillId="0" borderId="49" applyNumberFormat="0" applyFill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0" fillId="0" borderId="0"/>
    <xf numFmtId="0" fontId="1" fillId="0" borderId="0"/>
    <xf numFmtId="0" fontId="1" fillId="0" borderId="0"/>
    <xf numFmtId="0" fontId="0" fillId="0" borderId="0"/>
  </cellStyleXfs>
  <cellXfs count="13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14" fillId="0" borderId="11" xfId="49" applyFont="1" applyBorder="1" applyAlignment="1">
      <alignment horizontal="left" wrapText="1"/>
    </xf>
    <xf numFmtId="177" fontId="15" fillId="5" borderId="1" xfId="49" applyNumberFormat="1" applyFont="1" applyFill="1" applyBorder="1" applyAlignment="1">
      <alignment horizontal="center" vertical="center" wrapText="1"/>
    </xf>
    <xf numFmtId="178" fontId="16" fillId="5" borderId="12" xfId="52" applyNumberFormat="1" applyFont="1" applyFill="1" applyBorder="1" applyAlignment="1" applyProtection="1">
      <alignment horizontal="center" vertical="center" wrapText="1"/>
      <protection locked="0"/>
    </xf>
    <xf numFmtId="0" fontId="17" fillId="0" borderId="11" xfId="49" applyFont="1" applyBorder="1" applyAlignment="1">
      <alignment horizontal="left"/>
    </xf>
    <xf numFmtId="0" fontId="17" fillId="0" borderId="11" xfId="49" applyFont="1" applyBorder="1"/>
    <xf numFmtId="0" fontId="14" fillId="0" borderId="13" xfId="50" applyFont="1" applyFill="1" applyBorder="1" applyAlignment="1">
      <alignment vertical="top" wrapText="1"/>
    </xf>
    <xf numFmtId="179" fontId="15" fillId="0" borderId="1" xfId="49" applyNumberFormat="1" applyFont="1" applyFill="1" applyBorder="1" applyAlignment="1">
      <alignment horizontal="center" vertical="center" wrapText="1"/>
    </xf>
    <xf numFmtId="0" fontId="14" fillId="0" borderId="13" xfId="50" applyFont="1" applyFill="1" applyBorder="1" applyAlignment="1">
      <alignment vertical="top"/>
    </xf>
    <xf numFmtId="0" fontId="14" fillId="0" borderId="14" xfId="50" applyFont="1" applyFill="1" applyBorder="1" applyAlignment="1">
      <alignment vertical="top" wrapText="1"/>
    </xf>
    <xf numFmtId="0" fontId="14" fillId="6" borderId="15" xfId="50" applyFont="1" applyFill="1" applyBorder="1" applyAlignment="1">
      <alignment vertical="top" wrapText="1"/>
    </xf>
    <xf numFmtId="0" fontId="14" fillId="0" borderId="15" xfId="50" applyFont="1" applyFill="1" applyBorder="1" applyAlignment="1">
      <alignment vertical="top" wrapText="1"/>
    </xf>
    <xf numFmtId="0" fontId="18" fillId="0" borderId="16" xfId="50" applyFont="1" applyFill="1" applyBorder="1" applyAlignment="1">
      <alignment vertical="top" wrapText="1"/>
    </xf>
    <xf numFmtId="0" fontId="18" fillId="0" borderId="1" xfId="50" applyFont="1" applyFill="1" applyBorder="1" applyAlignment="1">
      <alignment wrapText="1"/>
    </xf>
    <xf numFmtId="0" fontId="18" fillId="0" borderId="1" xfId="50" applyFont="1" applyFill="1" applyBorder="1" applyAlignment="1">
      <alignment vertical="top" wrapText="1"/>
    </xf>
    <xf numFmtId="0" fontId="19" fillId="0" borderId="0" xfId="0" applyFont="1" applyFill="1" applyAlignment="1">
      <alignment wrapText="1"/>
    </xf>
    <xf numFmtId="0" fontId="18" fillId="0" borderId="10" xfId="0" applyFont="1" applyFill="1" applyBorder="1" applyAlignment="1">
      <alignment wrapText="1"/>
    </xf>
    <xf numFmtId="180" fontId="15" fillId="7" borderId="1" xfId="49" applyNumberFormat="1" applyFont="1" applyFill="1" applyBorder="1" applyAlignment="1">
      <alignment horizontal="center" vertical="center" wrapText="1"/>
    </xf>
    <xf numFmtId="0" fontId="18" fillId="0" borderId="7" xfId="50" applyFont="1" applyFill="1" applyBorder="1" applyAlignment="1">
      <alignment vertical="top" wrapText="1"/>
    </xf>
    <xf numFmtId="0" fontId="20" fillId="0" borderId="0" xfId="0" applyFont="1" applyFill="1" applyBorder="1" applyAlignment="1"/>
    <xf numFmtId="0" fontId="21" fillId="5" borderId="0" xfId="0" applyFont="1" applyFill="1" applyBorder="1" applyAlignment="1"/>
    <xf numFmtId="0" fontId="22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21" fillId="8" borderId="0" xfId="0" applyFont="1" applyFill="1" applyBorder="1" applyAlignment="1"/>
    <xf numFmtId="0" fontId="21" fillId="0" borderId="0" xfId="0" applyFont="1" applyFill="1" applyBorder="1" applyAlignment="1">
      <alignment horizontal="center" vertical="center"/>
    </xf>
    <xf numFmtId="180" fontId="16" fillId="5" borderId="12" xfId="52" applyNumberFormat="1" applyFont="1" applyFill="1" applyBorder="1" applyAlignment="1" applyProtection="1">
      <alignment horizontal="center" vertical="center" wrapText="1"/>
      <protection locked="0"/>
    </xf>
    <xf numFmtId="180" fontId="16" fillId="5" borderId="11" xfId="51" applyNumberFormat="1" applyFont="1" applyFill="1" applyBorder="1" applyAlignment="1" applyProtection="1">
      <alignment horizontal="center" vertical="center" wrapText="1"/>
      <protection locked="0"/>
    </xf>
    <xf numFmtId="180" fontId="16" fillId="0" borderId="17" xfId="52" applyNumberFormat="1" applyFont="1" applyBorder="1" applyAlignment="1" applyProtection="1">
      <alignment horizontal="center" vertical="center" wrapText="1"/>
      <protection locked="0"/>
    </xf>
    <xf numFmtId="180" fontId="16" fillId="5" borderId="12" xfId="51" applyNumberFormat="1" applyFont="1" applyFill="1" applyBorder="1" applyAlignment="1" applyProtection="1">
      <alignment horizontal="center" vertical="center" wrapText="1"/>
      <protection locked="0"/>
    </xf>
    <xf numFmtId="180" fontId="26" fillId="9" borderId="17" xfId="51" applyNumberFormat="1" applyFont="1" applyFill="1" applyBorder="1" applyAlignment="1" applyProtection="1">
      <alignment horizontal="center" vertical="center" wrapText="1"/>
      <protection locked="0"/>
    </xf>
    <xf numFmtId="180" fontId="26" fillId="5" borderId="17" xfId="51" applyNumberFormat="1" applyFont="1" applyFill="1" applyBorder="1" applyAlignment="1" applyProtection="1">
      <alignment horizontal="center" vertical="center" wrapText="1"/>
      <protection locked="0"/>
    </xf>
    <xf numFmtId="180" fontId="16" fillId="5" borderId="13" xfId="5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/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176" fontId="6" fillId="0" borderId="26" xfId="0" applyNumberFormat="1" applyFont="1" applyFill="1" applyBorder="1" applyAlignment="1">
      <alignment horizontal="left" vertical="center"/>
    </xf>
    <xf numFmtId="176" fontId="6" fillId="0" borderId="27" xfId="0" applyNumberFormat="1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left" vertical="center"/>
    </xf>
    <xf numFmtId="176" fontId="6" fillId="0" borderId="29" xfId="0" applyNumberFormat="1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30" xfId="0" applyNumberFormat="1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176" fontId="6" fillId="0" borderId="33" xfId="0" applyNumberFormat="1" applyFont="1" applyFill="1" applyBorder="1" applyAlignment="1">
      <alignment horizontal="left" vertical="center"/>
    </xf>
    <xf numFmtId="176" fontId="6" fillId="0" borderId="34" xfId="0" applyNumberFormat="1" applyFont="1" applyFill="1" applyBorder="1" applyAlignment="1">
      <alignment horizontal="left" vertical="center"/>
    </xf>
    <xf numFmtId="0" fontId="27" fillId="0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vertical="center"/>
    </xf>
    <xf numFmtId="0" fontId="29" fillId="0" borderId="38" xfId="0" applyFont="1" applyFill="1" applyBorder="1" applyAlignment="1">
      <alignment horizontal="center"/>
    </xf>
    <xf numFmtId="0" fontId="21" fillId="0" borderId="8" xfId="0" applyFont="1" applyFill="1" applyBorder="1" applyAlignment="1"/>
    <xf numFmtId="0" fontId="21" fillId="0" borderId="9" xfId="0" applyFont="1" applyFill="1" applyBorder="1" applyAlignment="1"/>
    <xf numFmtId="0" fontId="21" fillId="0" borderId="10" xfId="0" applyFont="1" applyFill="1" applyBorder="1" applyAlignment="1"/>
    <xf numFmtId="0" fontId="30" fillId="0" borderId="10" xfId="51" applyFont="1" applyFill="1" applyBorder="1" applyAlignment="1">
      <alignment horizontal="left" vertical="top"/>
    </xf>
    <xf numFmtId="180" fontId="31" fillId="0" borderId="1" xfId="0" applyNumberFormat="1" applyFont="1" applyFill="1" applyBorder="1" applyAlignment="1">
      <alignment horizontal="center" wrapText="1"/>
    </xf>
    <xf numFmtId="178" fontId="4" fillId="0" borderId="1" xfId="0" applyNumberFormat="1" applyFont="1" applyFill="1" applyBorder="1" applyAlignment="1">
      <alignment horizontal="center" wrapText="1"/>
    </xf>
    <xf numFmtId="0" fontId="32" fillId="0" borderId="10" xfId="51" applyFont="1" applyFill="1" applyBorder="1" applyAlignment="1">
      <alignment horizontal="left" vertical="top" wrapText="1"/>
    </xf>
    <xf numFmtId="0" fontId="30" fillId="0" borderId="10" xfId="51" applyFont="1" applyFill="1" applyBorder="1" applyAlignment="1">
      <alignment horizontal="left" vertical="top" wrapText="1"/>
    </xf>
    <xf numFmtId="0" fontId="32" fillId="0" borderId="10" xfId="51" applyFont="1" applyFill="1" applyBorder="1" applyAlignment="1">
      <alignment horizontal="left" vertical="top"/>
    </xf>
    <xf numFmtId="0" fontId="3" fillId="0" borderId="2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33" fillId="0" borderId="39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 wrapText="1"/>
    </xf>
    <xf numFmtId="0" fontId="27" fillId="0" borderId="41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/>
    </xf>
    <xf numFmtId="0" fontId="35" fillId="4" borderId="25" xfId="0" applyFont="1" applyFill="1" applyBorder="1" applyAlignment="1">
      <alignment horizontal="center" vertical="center" wrapText="1"/>
    </xf>
    <xf numFmtId="0" fontId="36" fillId="4" borderId="2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1" fillId="0" borderId="0" xfId="0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wrapText="1"/>
    </xf>
    <xf numFmtId="0" fontId="37" fillId="4" borderId="25" xfId="0" applyFont="1" applyFill="1" applyBorder="1" applyAlignment="1">
      <alignment horizontal="center" vertical="center" wrapText="1"/>
    </xf>
    <xf numFmtId="180" fontId="28" fillId="10" borderId="1" xfId="0" applyNumberFormat="1" applyFont="1" applyFill="1" applyBorder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8" xfId="50"/>
    <cellStyle name="Normal 2 2" xfId="51"/>
    <cellStyle name="Normal 3 3" xf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159099</xdr:colOff>
      <xdr:row>0</xdr:row>
      <xdr:rowOff>196083</xdr:rowOff>
    </xdr:from>
    <xdr:to>
      <xdr:col>16</xdr:col>
      <xdr:colOff>485489</xdr:colOff>
      <xdr:row>13</xdr:row>
      <xdr:rowOff>218308</xdr:rowOff>
    </xdr:to>
    <xdr:pic>
      <xdr:nvPicPr>
        <xdr:cNvPr id="2" name="Picture 1"/>
        <xdr:cNvPicPr>
          <a:picLocks noChangeAspect="1"/>
        </xdr:cNvPicPr>
      </xdr:nvPicPr>
      <xdr:blipFill>
        <a:blip r:embed="rId1" cstate="email"/>
        <a:stretch>
          <a:fillRect/>
        </a:stretch>
      </xdr:blipFill>
      <xdr:spPr>
        <a:xfrm>
          <a:off x="15238095" y="195580"/>
          <a:ext cx="1964690" cy="3381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159099</xdr:colOff>
      <xdr:row>0</xdr:row>
      <xdr:rowOff>196083</xdr:rowOff>
    </xdr:from>
    <xdr:to>
      <xdr:col>16</xdr:col>
      <xdr:colOff>485489</xdr:colOff>
      <xdr:row>13</xdr:row>
      <xdr:rowOff>218308</xdr:rowOff>
    </xdr:to>
    <xdr:pic>
      <xdr:nvPicPr>
        <xdr:cNvPr id="2" name="Picture 1"/>
        <xdr:cNvPicPr>
          <a:picLocks noChangeAspect="1"/>
        </xdr:cNvPicPr>
      </xdr:nvPicPr>
      <xdr:blipFill>
        <a:blip r:embed="rId1" cstate="email"/>
        <a:stretch>
          <a:fillRect/>
        </a:stretch>
      </xdr:blipFill>
      <xdr:spPr>
        <a:xfrm>
          <a:off x="15238095" y="195580"/>
          <a:ext cx="1964690" cy="3381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5272%20DAPHNE%20DRESS,%20VELVET,%20MILLY,%20REG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5272%20DAPHNE%20DRESS,%20VELVET,%20MILLY,%20CURVE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Boning Construction"/>
      <sheetName val="Boning Construction (2)"/>
      <sheetName val="Internal Boning Construction"/>
      <sheetName val="External Boning Construction"/>
      <sheetName val="Print and Artwork Placement"/>
      <sheetName val="Sewing Ref Images"/>
      <sheetName val="Construction Ref Images"/>
      <sheetName val="Reference Images"/>
      <sheetName val="Fabrics (MATTE SATIN)"/>
      <sheetName val="Fabrics (SHINY SATIN)"/>
      <sheetName val="Fabrics (CHIFFON)"/>
      <sheetName val="Fabrics (VELVET)"/>
      <sheetName val="Fabrics (KNIT CREPE)"/>
      <sheetName val="Trims"/>
      <sheetName val="BOM"/>
      <sheetName val="2ND FIT"/>
      <sheetName val="3RD FIT 1.8.25"/>
      <sheetName val="REF PP FIT 1.29.25"/>
      <sheetName val="2ND REF PP 3.7.25"/>
      <sheetName val="SPEC SHEET"/>
      <sheetName val="SPEC SHEET CHECKUP"/>
      <sheetName val="Sheet1"/>
      <sheetName val="Pattern Card"/>
      <sheetName val="Sample Specs"/>
      <sheetName val="GRADED SPEC"/>
      <sheetName val=" Development Comments"/>
      <sheetName val=" 1st Proto"/>
      <sheetName val=" Fit 1"/>
      <sheetName val=" PP 1"/>
      <sheetName val="TOP"/>
    </sheetNames>
    <sheetDataSet>
      <sheetData sheetId="0">
        <row r="1">
          <cell r="E1" t="str">
            <v>BG5272</v>
          </cell>
        </row>
        <row r="2">
          <cell r="B2" t="str">
            <v>DAPHNE DRESS</v>
          </cell>
        </row>
        <row r="2">
          <cell r="D2" t="str">
            <v>SARAH PUNTER</v>
          </cell>
        </row>
        <row r="2">
          <cell r="I2" t="str">
            <v>NEW ORIGINAL SAMPLE </v>
          </cell>
        </row>
        <row r="3">
          <cell r="B3">
            <v>45527</v>
          </cell>
        </row>
        <row r="3">
          <cell r="D3" t="str">
            <v>DIANE C</v>
          </cell>
        </row>
        <row r="4">
          <cell r="B4" t="str">
            <v>FALL 25</v>
          </cell>
        </row>
        <row r="5">
          <cell r="B5" t="str">
            <v>XS-XXL</v>
          </cell>
        </row>
        <row r="5">
          <cell r="I5" t="str">
            <v>YES</v>
          </cell>
        </row>
        <row r="6">
          <cell r="B6" t="str">
            <v>SMALL</v>
          </cell>
        </row>
        <row r="6">
          <cell r="D6" t="str">
            <v>VELVET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FRONT BODICE LENGTH - FROM CF NK SEAM TO WAIST SM</v>
          </cell>
        </row>
        <row r="11">
          <cell r="A11" t="str">
            <v>SS BODICE LENGTH - FROM A/H TOP EDGE TO WAIST SM</v>
          </cell>
        </row>
        <row r="11">
          <cell r="P11">
            <v>6</v>
          </cell>
        </row>
        <row r="12">
          <cell r="A12" t="str">
            <v>CB BODICE LENGTH - FROM TOP EDGE TO WAIST SM</v>
          </cell>
        </row>
        <row r="12">
          <cell r="P12">
            <v>5</v>
          </cell>
        </row>
        <row r="13">
          <cell r="A13" t="str">
            <v>CHEST CIRCUMFERENCE AT APEX - FROM CB TO CF ALONG NATURAL CURVES</v>
          </cell>
        </row>
        <row r="14">
          <cell r="A14" t="str">
            <v>WAIST CIRCUMFERENCE  AT SM -  STRAIGHT ACROSS </v>
          </cell>
        </row>
        <row r="15">
          <cell r="A15" t="str">
            <v>HIP CIRC. - 8 1/2" BELOW WAIST SM - STRAIGHT ACROSS (2PT MEASUREMENT)</v>
          </cell>
        </row>
        <row r="15">
          <cell r="P15">
            <v>36.5</v>
          </cell>
        </row>
        <row r="16">
          <cell r="A16" t="str">
            <v>SKIRT SWEEP (STRAIGHT ACROSS )  SLIT EDGES ALIGNED, FOLD TO SLIT EDGE </v>
          </cell>
        </row>
        <row r="16">
          <cell r="P16">
            <v>78.5</v>
          </cell>
        </row>
        <row r="17">
          <cell r="A17" t="str">
            <v>CF SKIRT LENGTH - FROM WAIST SM  TO HEM EDGE </v>
          </cell>
        </row>
        <row r="18">
          <cell r="A18" t="str">
            <v>SS SKIRT LENGTH -  FROM WAIST SM  TO HEM EDGE </v>
          </cell>
        </row>
        <row r="19">
          <cell r="A19" t="str">
            <v>CB SKIRT  LENGTH - FROM WAIST SM  TO HEM EDGE</v>
          </cell>
        </row>
        <row r="20">
          <cell r="A20" t="str">
            <v>SLIT HEIGHT</v>
          </cell>
        </row>
        <row r="21">
          <cell r="A21" t="str">
            <v>COLLAR HEIGHT AT CF (VELVET LAYER ONLY)</v>
          </cell>
        </row>
        <row r="21">
          <cell r="P21">
            <v>1.375</v>
          </cell>
        </row>
        <row r="22">
          <cell r="A22" t="str">
            <v>COLLAR HEIGHT AT CB (VELVET LAYER ONLY)</v>
          </cell>
        </row>
        <row r="22">
          <cell r="P22">
            <v>1.5</v>
          </cell>
        </row>
        <row r="23">
          <cell r="A23" t="str">
            <v>COLLAR LENGTH AT TOP EDGE</v>
          </cell>
        </row>
        <row r="24">
          <cell r="A24" t="str">
            <v>COLLAR LENGTH AT BOTTOM</v>
          </cell>
        </row>
        <row r="25">
          <cell r="A25" t="str">
            <v>JOIN SEAM WIDTH- COLLAR TO BODICE</v>
          </cell>
        </row>
        <row r="25">
          <cell r="P25">
            <v>4.375</v>
          </cell>
        </row>
        <row r="26">
          <cell r="A26" t="str">
            <v>ZIPPER LENGTH - AT CENTER BACK</v>
          </cell>
        </row>
        <row r="26">
          <cell r="P26">
            <v>11.75</v>
          </cell>
        </row>
        <row r="27">
          <cell r="A27" t="str">
            <v>HEM HEIGHT</v>
          </cell>
        </row>
        <row r="27">
          <cell r="P27">
            <v>0.5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Boning Construction"/>
      <sheetName val="Boning Construction (2)"/>
      <sheetName val="Internal Boning Construction"/>
      <sheetName val="External Boning Construction"/>
      <sheetName val="Print and Artwork Placement"/>
      <sheetName val="Sewing Ref Images"/>
      <sheetName val="Construction Ref Images"/>
      <sheetName val="Reference Images"/>
      <sheetName val="Fabrics (MATTE SATIN)"/>
      <sheetName val="Fabrics (SHINY SATIN)"/>
      <sheetName val="Fabrics (CHIFFON)"/>
      <sheetName val="Fabrics (VELVET)"/>
      <sheetName val="Fabrics (KNIT CREPE)"/>
      <sheetName val="Trims"/>
      <sheetName val="BOM"/>
      <sheetName val="CHINA FIT 3.13.25"/>
      <sheetName val="1ST FIT 2.27.25"/>
      <sheetName val="PP REVIEW 4.10.25"/>
      <sheetName val="SPEC SHEET"/>
      <sheetName val="SPEC SHEET CHECKUP"/>
      <sheetName val="Sheet1"/>
      <sheetName val="Pattern Card"/>
      <sheetName val="Sample Specs"/>
      <sheetName val="GRADED SPEC"/>
      <sheetName val=" Development Comments"/>
      <sheetName val=" 1st Proto"/>
      <sheetName val=" Fit 1"/>
      <sheetName val=" PP 1"/>
      <sheetName val="TOP"/>
    </sheetNames>
    <sheetDataSet>
      <sheetData sheetId="0">
        <row r="1">
          <cell r="E1" t="str">
            <v>BG5272</v>
          </cell>
        </row>
        <row r="2">
          <cell r="B2" t="str">
            <v>DAPHNE DRESS</v>
          </cell>
        </row>
        <row r="2">
          <cell r="D2" t="str">
            <v>SARAH PUNTER</v>
          </cell>
        </row>
        <row r="3">
          <cell r="B3">
            <v>45527</v>
          </cell>
        </row>
        <row r="3">
          <cell r="D3" t="str">
            <v>SOPHIA S</v>
          </cell>
        </row>
        <row r="4">
          <cell r="B4" t="str">
            <v>FALL 25</v>
          </cell>
        </row>
        <row r="4">
          <cell r="D4" t="str">
            <v>SEAN</v>
          </cell>
        </row>
        <row r="5">
          <cell r="B5" t="str">
            <v>0X-3X</v>
          </cell>
        </row>
        <row r="5">
          <cell r="D5" t="str">
            <v>ANY AVAILABLE</v>
          </cell>
        </row>
        <row r="6">
          <cell r="B6" t="str">
            <v>1X</v>
          </cell>
        </row>
        <row r="6">
          <cell r="D6" t="str">
            <v>VELVET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FRONT BODICE LENGTH - FROM CF NK SEAM TO WAIST SM</v>
          </cell>
        </row>
        <row r="10">
          <cell r="Q10">
            <v>14.25</v>
          </cell>
        </row>
        <row r="11">
          <cell r="A11" t="str">
            <v>SS BODICE LENGTH - FROM A/H TOP EDGE TO WAIST SM</v>
          </cell>
        </row>
        <row r="12">
          <cell r="A12" t="str">
            <v>CB BODICE LENGTH - FROM TOP EDGE TO WAIST SM</v>
          </cell>
        </row>
        <row r="12">
          <cell r="Q12">
            <v>4.5</v>
          </cell>
        </row>
        <row r="13">
          <cell r="A13" t="str">
            <v>FRONT BODICE LENGTH (SHELL ONLY) - FROM CF NK SEAM TO WAIST SM</v>
          </cell>
        </row>
        <row r="13">
          <cell r="Q13">
            <v>14.25</v>
          </cell>
        </row>
        <row r="14">
          <cell r="A14" t="str">
            <v>SS BODICE LENGTH (SHELL ONLY) - FROM A/H TOP EDGE TO WAIST SM</v>
          </cell>
        </row>
        <row r="15">
          <cell r="A15" t="str">
            <v>CB BODICE LENGTH (SHELL ONLY) - FROM TOP EDGE TO WAIST SM</v>
          </cell>
        </row>
        <row r="15">
          <cell r="Q15">
            <v>4.5</v>
          </cell>
        </row>
        <row r="16">
          <cell r="A16" t="str">
            <v>CHEST CIRCUMFERENCE AT APEX - FROM CB TO CF ALONG NATURAL CURVES</v>
          </cell>
        </row>
        <row r="16">
          <cell r="Q16">
            <v>40.5</v>
          </cell>
        </row>
        <row r="17">
          <cell r="A17" t="str">
            <v>WAIST CIRCUMFERENCE  AT SM -  STRAIGHT ACROSS </v>
          </cell>
        </row>
        <row r="17">
          <cell r="Q17">
            <v>36.5</v>
          </cell>
        </row>
        <row r="18">
          <cell r="A18" t="str">
            <v>HIP CIRC. - 8 1/2" BELOW WAIST SM - STRAIGHT ACROSS (2PT MEASUREMENT)</v>
          </cell>
        </row>
        <row r="18">
          <cell r="Q18">
            <v>48</v>
          </cell>
        </row>
        <row r="19">
          <cell r="A19" t="str">
            <v>SKIRT SWEEP (STRAIGHT ACROSS )  SLIT EDGES ALIGNED, FOLD TO SLIT EDGE </v>
          </cell>
        </row>
        <row r="19">
          <cell r="Q19">
            <v>92</v>
          </cell>
        </row>
        <row r="20">
          <cell r="A20" t="str">
            <v>CF SKIRT LENGTH - FROM WAIST SM  TO HEM EDGE </v>
          </cell>
        </row>
        <row r="20">
          <cell r="Q20">
            <v>44</v>
          </cell>
        </row>
        <row r="21">
          <cell r="A21" t="str">
            <v>SS SKIRT LENGTH -  FROM WAIST SM  TO HEM EDGE </v>
          </cell>
        </row>
        <row r="21">
          <cell r="Q21">
            <v>44.25</v>
          </cell>
        </row>
        <row r="22">
          <cell r="A22" t="str">
            <v>CB SKIRT  LENGTH - FROM WAIST SM  TO HEM EDGE</v>
          </cell>
        </row>
        <row r="22">
          <cell r="Q22">
            <v>44.5</v>
          </cell>
        </row>
        <row r="23">
          <cell r="A23" t="str">
            <v>SLIT HEIGHT</v>
          </cell>
        </row>
        <row r="23">
          <cell r="Q23">
            <v>31.25</v>
          </cell>
        </row>
        <row r="24">
          <cell r="A24" t="str">
            <v>COLLAR HEIGHT AT CF</v>
          </cell>
        </row>
        <row r="24">
          <cell r="Q24">
            <v>1.5</v>
          </cell>
        </row>
        <row r="25">
          <cell r="A25" t="str">
            <v>COLLAR HEIGHT AT CB</v>
          </cell>
        </row>
        <row r="25">
          <cell r="Q25">
            <v>1.5</v>
          </cell>
        </row>
        <row r="26">
          <cell r="A26" t="str">
            <v>COLLAR HEIGHT AT CF (VELVET LAYER ONLY)</v>
          </cell>
        </row>
        <row r="26">
          <cell r="Q26">
            <v>1.5</v>
          </cell>
        </row>
        <row r="27">
          <cell r="A27" t="str">
            <v>COLLAR HEIGHT AT CB (VELVET LAYER ONLY)</v>
          </cell>
        </row>
        <row r="27">
          <cell r="Q27">
            <v>1.5</v>
          </cell>
        </row>
        <row r="28">
          <cell r="A28" t="str">
            <v>COLLAR LENGTH AT TOP EDGE</v>
          </cell>
        </row>
        <row r="29">
          <cell r="A29" t="str">
            <v>COLLAR LENGTH AT BOTTOM</v>
          </cell>
        </row>
        <row r="29">
          <cell r="Q29">
            <v>17</v>
          </cell>
        </row>
        <row r="30">
          <cell r="A30" t="str">
            <v>JOIN SEAM WIDTH- COLLAR TO BODICE</v>
          </cell>
        </row>
        <row r="30">
          <cell r="Q30">
            <v>5.5</v>
          </cell>
        </row>
        <row r="31">
          <cell r="A31" t="str">
            <v>ZIPPER LENGTH - AT CENTER BACK</v>
          </cell>
        </row>
        <row r="31">
          <cell r="Q31">
            <v>12.5</v>
          </cell>
        </row>
        <row r="32">
          <cell r="A32" t="str">
            <v>HEM HEIGHT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8"/>
  <sheetViews>
    <sheetView view="pageBreakPreview" zoomScale="70" zoomScaleNormal="70" workbookViewId="0">
      <selection activeCell="K15" sqref="K15"/>
    </sheetView>
  </sheetViews>
  <sheetFormatPr defaultColWidth="12.6637168141593" defaultRowHeight="15.75" customHeight="1"/>
  <cols>
    <col min="1" max="1" width="4.16814159292035" style="64" customWidth="1"/>
    <col min="2" max="2" width="16.3362831858407" style="64" customWidth="1"/>
    <col min="3" max="3" width="25.1681415929204" style="64" customWidth="1"/>
    <col min="4" max="4" width="20.3362831858407" style="64" customWidth="1"/>
    <col min="5" max="5" width="19.1681415929204" style="64" customWidth="1"/>
    <col min="6" max="6" width="40.6814159292035" style="64" customWidth="1"/>
    <col min="7" max="7" width="9" style="64" customWidth="1"/>
    <col min="8" max="13" width="12.5486725663717" style="64" customWidth="1"/>
    <col min="14" max="14" width="8.66371681415929" style="64" customWidth="1"/>
    <col min="15" max="15" width="5.50442477876106" style="64" customWidth="1"/>
    <col min="16" max="16" width="8.66371681415929" style="64" customWidth="1"/>
    <col min="17" max="18" width="8.50442477876106" style="64" customWidth="1"/>
    <col min="19" max="19" width="6.66371681415929" style="64" customWidth="1"/>
    <col min="20" max="20" width="10.1681415929204" style="64" customWidth="1"/>
    <col min="21" max="21" width="28.6637168141593" style="64" customWidth="1"/>
    <col min="22" max="16384" width="12.6637168141593" style="64"/>
  </cols>
  <sheetData>
    <row r="1" s="64" customFormat="1" ht="30" customHeight="1" spans="1:22">
      <c r="A1" s="65" t="s">
        <v>0</v>
      </c>
      <c r="B1" s="66"/>
      <c r="C1" s="66"/>
      <c r="D1" s="67"/>
      <c r="E1" s="68" t="s">
        <v>1</v>
      </c>
      <c r="F1" s="69"/>
      <c r="G1" s="70" t="str">
        <f>'[1]Style Summary Cover Page'!E1</f>
        <v>BG5272</v>
      </c>
      <c r="H1" s="71"/>
      <c r="I1" s="112" t="s">
        <v>2</v>
      </c>
      <c r="J1" s="68"/>
      <c r="K1" s="70" t="s">
        <v>3</v>
      </c>
      <c r="L1" s="113"/>
      <c r="M1" s="113"/>
      <c r="N1" s="114"/>
      <c r="O1" s="114"/>
      <c r="P1" s="114"/>
      <c r="Q1" s="114"/>
      <c r="R1" s="114"/>
      <c r="S1" s="114"/>
      <c r="T1" s="114"/>
      <c r="U1" s="133"/>
      <c r="V1" s="133"/>
    </row>
    <row r="2" s="64" customFormat="1" customHeight="1" spans="1:22">
      <c r="A2" s="72" t="s">
        <v>4</v>
      </c>
      <c r="B2" s="73"/>
      <c r="C2" s="74" t="str">
        <f>'[1]Style Summary Cover Page'!B2</f>
        <v>DAPHNE DRESS</v>
      </c>
      <c r="D2" s="75" t="s">
        <v>5</v>
      </c>
      <c r="E2" s="76" t="str">
        <f>'[1]Style Summary Cover Page'!D2</f>
        <v>SARAH PUNTER</v>
      </c>
      <c r="F2" s="76"/>
      <c r="G2" s="77"/>
      <c r="H2" s="78" t="s">
        <v>6</v>
      </c>
      <c r="I2" s="78"/>
      <c r="J2" s="78"/>
      <c r="K2" s="115" t="str">
        <f>'[1]Style Summary Cover Page'!I2</f>
        <v>NEW ORIGINAL SAMPLE </v>
      </c>
      <c r="L2" s="116"/>
      <c r="M2" s="116"/>
      <c r="N2" s="42"/>
      <c r="O2" s="42"/>
      <c r="P2" s="42"/>
      <c r="Q2" s="42"/>
      <c r="R2" s="42"/>
      <c r="S2" s="42"/>
      <c r="T2" s="42"/>
      <c r="U2" s="133"/>
      <c r="V2" s="133"/>
    </row>
    <row r="3" s="64" customFormat="1" customHeight="1" spans="1:22">
      <c r="A3" s="79" t="s">
        <v>7</v>
      </c>
      <c r="B3" s="5"/>
      <c r="C3" s="80">
        <f>'[1]Style Summary Cover Page'!B3</f>
        <v>45527</v>
      </c>
      <c r="D3" s="7" t="s">
        <v>8</v>
      </c>
      <c r="E3" s="81" t="str">
        <f>'[1]Style Summary Cover Page'!D3</f>
        <v>DIANE C</v>
      </c>
      <c r="F3" s="81"/>
      <c r="G3" s="82"/>
      <c r="H3" s="83"/>
      <c r="I3" s="83"/>
      <c r="J3" s="83"/>
      <c r="K3" s="115"/>
      <c r="L3" s="116"/>
      <c r="M3" s="116"/>
      <c r="N3" s="42"/>
      <c r="O3" s="42"/>
      <c r="P3" s="42"/>
      <c r="Q3" s="42"/>
      <c r="R3" s="42"/>
      <c r="S3" s="42"/>
      <c r="T3" s="42"/>
      <c r="U3" s="133"/>
      <c r="V3" s="133"/>
    </row>
    <row r="4" s="64" customFormat="1" customHeight="1" spans="1:22">
      <c r="A4" s="79" t="s">
        <v>9</v>
      </c>
      <c r="B4" s="5"/>
      <c r="C4" s="84" t="str">
        <f>'[1]Style Summary Cover Page'!B4</f>
        <v>FALL 25</v>
      </c>
      <c r="D4" s="7" t="s">
        <v>10</v>
      </c>
      <c r="E4" s="81" t="s">
        <v>11</v>
      </c>
      <c r="F4" s="81"/>
      <c r="G4" s="85"/>
      <c r="H4" s="83"/>
      <c r="I4" s="83"/>
      <c r="J4" s="83"/>
      <c r="K4" s="117"/>
      <c r="L4" s="118"/>
      <c r="M4" s="118"/>
      <c r="N4" s="42"/>
      <c r="O4" s="42"/>
      <c r="P4" s="42"/>
      <c r="Q4" s="42"/>
      <c r="R4" s="42"/>
      <c r="S4" s="42"/>
      <c r="T4" s="42"/>
      <c r="U4" s="133"/>
      <c r="V4" s="133"/>
    </row>
    <row r="5" s="64" customFormat="1" customHeight="1" spans="1:22">
      <c r="A5" s="79" t="s">
        <v>12</v>
      </c>
      <c r="B5" s="5"/>
      <c r="C5" s="84" t="str">
        <f>'[1]Style Summary Cover Page'!B5</f>
        <v>XS-XXL</v>
      </c>
      <c r="D5" s="7" t="s">
        <v>13</v>
      </c>
      <c r="E5" s="81"/>
      <c r="F5" s="81"/>
      <c r="G5" s="85"/>
      <c r="H5" s="86" t="s">
        <v>14</v>
      </c>
      <c r="I5" s="119"/>
      <c r="J5" s="120"/>
      <c r="K5" s="121" t="str">
        <f>'[1]Style Summary Cover Page'!I5</f>
        <v>YES</v>
      </c>
      <c r="L5" s="121"/>
      <c r="M5" s="121"/>
      <c r="N5" s="42"/>
      <c r="O5" s="42"/>
      <c r="P5" s="42"/>
      <c r="Q5" s="42"/>
      <c r="R5" s="42"/>
      <c r="S5" s="42"/>
      <c r="T5" s="42"/>
      <c r="U5" s="133"/>
      <c r="V5" s="133"/>
    </row>
    <row r="6" s="64" customFormat="1" customHeight="1" spans="1:22">
      <c r="A6" s="87" t="s">
        <v>15</v>
      </c>
      <c r="B6" s="88"/>
      <c r="C6" s="89" t="str">
        <f>'[1]Style Summary Cover Page'!B6</f>
        <v>SMALL</v>
      </c>
      <c r="D6" s="90" t="s">
        <v>16</v>
      </c>
      <c r="E6" s="91" t="str">
        <f>'[1]Style Summary Cover Page'!D6</f>
        <v>VELVET</v>
      </c>
      <c r="F6" s="91"/>
      <c r="G6" s="92"/>
      <c r="H6" s="93" t="s">
        <v>17</v>
      </c>
      <c r="I6" s="122"/>
      <c r="J6" s="123"/>
      <c r="K6" s="124">
        <f>'[1]Style Summary Cover Page'!I6</f>
        <v>0</v>
      </c>
      <c r="L6" s="124"/>
      <c r="M6" s="124"/>
      <c r="N6" s="42"/>
      <c r="O6" s="42"/>
      <c r="P6" s="42"/>
      <c r="Q6" s="42"/>
      <c r="R6" s="42"/>
      <c r="S6" s="42"/>
      <c r="T6" s="55"/>
      <c r="U6" s="133"/>
      <c r="V6" s="133"/>
    </row>
    <row r="7" s="64" customFormat="1" customHeight="1" spans="1:21">
      <c r="A7" s="94"/>
      <c r="B7" s="95" t="s">
        <v>18</v>
      </c>
      <c r="C7" s="96"/>
      <c r="D7" s="96"/>
      <c r="E7" s="96"/>
      <c r="F7" s="96"/>
      <c r="G7" s="97" t="s">
        <v>19</v>
      </c>
      <c r="H7" s="98" t="s">
        <v>20</v>
      </c>
      <c r="I7" s="136" t="s">
        <v>21</v>
      </c>
      <c r="J7" s="126" t="s">
        <v>22</v>
      </c>
      <c r="K7" s="98" t="s">
        <v>23</v>
      </c>
      <c r="L7" s="98" t="s">
        <v>24</v>
      </c>
      <c r="M7" s="98" t="s">
        <v>25</v>
      </c>
      <c r="N7" s="127"/>
      <c r="O7" s="127"/>
      <c r="P7" s="128"/>
      <c r="Q7" s="127"/>
      <c r="R7" s="127"/>
      <c r="S7" s="128"/>
      <c r="T7" s="130"/>
      <c r="U7" s="133"/>
    </row>
    <row r="8" s="64" customFormat="1" ht="15" customHeight="1" spans="1:21">
      <c r="A8" s="99"/>
      <c r="B8" s="100"/>
      <c r="C8" s="100"/>
      <c r="D8" s="100"/>
      <c r="E8" s="100"/>
      <c r="F8" s="100"/>
      <c r="G8" s="18"/>
      <c r="H8" s="101"/>
      <c r="I8" s="101"/>
      <c r="J8" s="101"/>
      <c r="K8" s="101"/>
      <c r="L8" s="101"/>
      <c r="M8" s="101"/>
      <c r="N8" s="129"/>
      <c r="O8" s="130"/>
      <c r="P8" s="130"/>
      <c r="Q8" s="130"/>
      <c r="R8" s="129"/>
      <c r="S8" s="130"/>
      <c r="T8" s="130"/>
      <c r="U8" s="133"/>
    </row>
    <row r="9" s="64" customFormat="1" ht="25" customHeight="1" spans="1:21">
      <c r="A9" s="102">
        <v>1</v>
      </c>
      <c r="B9" s="103" t="str">
        <f>'[1]SPEC SHEET'!A10</f>
        <v>FRONT BODICE LENGTH - FROM CF NK SEAM TO WAIST SM</v>
      </c>
      <c r="C9" s="104"/>
      <c r="D9" s="104"/>
      <c r="E9" s="105"/>
      <c r="F9" s="106" t="s">
        <v>26</v>
      </c>
      <c r="G9" s="107">
        <v>0.25</v>
      </c>
      <c r="H9" s="135">
        <f t="shared" ref="H9:H11" si="0">I9-0.25</f>
        <v>12</v>
      </c>
      <c r="I9" s="137">
        <v>12.25</v>
      </c>
      <c r="J9" s="135">
        <f t="shared" ref="J9:M9" si="1">I9+0.25</f>
        <v>12.5</v>
      </c>
      <c r="K9" s="135">
        <f t="shared" si="1"/>
        <v>12.75</v>
      </c>
      <c r="L9" s="135">
        <f t="shared" si="1"/>
        <v>13</v>
      </c>
      <c r="M9" s="135">
        <f t="shared" si="1"/>
        <v>13.25</v>
      </c>
      <c r="N9" s="131"/>
      <c r="O9" s="131"/>
      <c r="P9" s="131"/>
      <c r="Q9" s="132"/>
      <c r="R9" s="131"/>
      <c r="S9" s="131"/>
      <c r="T9" s="134"/>
      <c r="U9" s="133"/>
    </row>
    <row r="10" s="64" customFormat="1" ht="25" customHeight="1" spans="1:21">
      <c r="A10" s="102">
        <f t="shared" ref="A10:A26" si="2">A9+1</f>
        <v>2</v>
      </c>
      <c r="B10" s="103" t="str">
        <f>'[1]SPEC SHEET'!A11</f>
        <v>SS BODICE LENGTH - FROM A/H TOP EDGE TO WAIST SM</v>
      </c>
      <c r="C10" s="104"/>
      <c r="D10" s="104"/>
      <c r="E10" s="105"/>
      <c r="F10" s="106" t="s">
        <v>27</v>
      </c>
      <c r="G10" s="107">
        <v>0.25</v>
      </c>
      <c r="H10" s="135">
        <f>I10-0.125</f>
        <v>5.875</v>
      </c>
      <c r="I10" s="137">
        <f>'[1]SPEC SHEET'!P11</f>
        <v>6</v>
      </c>
      <c r="J10" s="135">
        <f>I10+0.125</f>
        <v>6.125</v>
      </c>
      <c r="K10" s="135">
        <f>J10+0.125</f>
        <v>6.25</v>
      </c>
      <c r="L10" s="135">
        <f>K10+0.125</f>
        <v>6.375</v>
      </c>
      <c r="M10" s="135">
        <f>L10+0.125</f>
        <v>6.5</v>
      </c>
      <c r="N10" s="131"/>
      <c r="O10" s="131"/>
      <c r="P10" s="131"/>
      <c r="Q10" s="132"/>
      <c r="R10" s="131"/>
      <c r="S10" s="131"/>
      <c r="T10" s="134"/>
      <c r="U10" s="133"/>
    </row>
    <row r="11" s="64" customFormat="1" ht="25" customHeight="1" spans="1:21">
      <c r="A11" s="102">
        <f t="shared" si="2"/>
        <v>3</v>
      </c>
      <c r="B11" s="103" t="str">
        <f>'[1]SPEC SHEET'!A12</f>
        <v>CB BODICE LENGTH - FROM TOP EDGE TO WAIST SM</v>
      </c>
      <c r="C11" s="104"/>
      <c r="D11" s="104"/>
      <c r="E11" s="105"/>
      <c r="F11" s="106" t="s">
        <v>28</v>
      </c>
      <c r="G11" s="107">
        <v>0.25</v>
      </c>
      <c r="H11" s="135">
        <f>I11-0.125</f>
        <v>4.875</v>
      </c>
      <c r="I11" s="137">
        <f>'[1]SPEC SHEET'!P12</f>
        <v>5</v>
      </c>
      <c r="J11" s="135">
        <f>I11+0.125</f>
        <v>5.125</v>
      </c>
      <c r="K11" s="135">
        <f>J11+0.125</f>
        <v>5.25</v>
      </c>
      <c r="L11" s="135">
        <f>K11+0.125</f>
        <v>5.375</v>
      </c>
      <c r="M11" s="135">
        <f>L11+0.125</f>
        <v>5.5</v>
      </c>
      <c r="N11" s="131"/>
      <c r="O11" s="131"/>
      <c r="P11" s="131"/>
      <c r="Q11" s="132"/>
      <c r="R11" s="131"/>
      <c r="S11" s="131"/>
      <c r="T11" s="134"/>
      <c r="U11" s="133"/>
    </row>
    <row r="12" s="64" customFormat="1" ht="25" customHeight="1" spans="1:21">
      <c r="A12" s="102">
        <f t="shared" si="2"/>
        <v>4</v>
      </c>
      <c r="B12" s="103" t="str">
        <f>'[1]SPEC SHEET'!A13</f>
        <v>CHEST CIRCUMFERENCE AT APEX - FROM CB TO CF ALONG NATURAL CURVES</v>
      </c>
      <c r="C12" s="104"/>
      <c r="D12" s="104"/>
      <c r="E12" s="105"/>
      <c r="F12" s="109" t="s">
        <v>29</v>
      </c>
      <c r="G12" s="107">
        <v>0.25</v>
      </c>
      <c r="H12" s="135">
        <f t="shared" ref="H12:H15" si="3">I12-2</f>
        <v>27</v>
      </c>
      <c r="I12" s="137">
        <v>29</v>
      </c>
      <c r="J12" s="135">
        <f t="shared" ref="J12:M12" si="4">I12+2</f>
        <v>31</v>
      </c>
      <c r="K12" s="135">
        <f t="shared" ref="K12:K15" si="5">J12+2.5</f>
        <v>33.5</v>
      </c>
      <c r="L12" s="135">
        <f t="shared" si="4"/>
        <v>35.5</v>
      </c>
      <c r="M12" s="135">
        <f t="shared" si="4"/>
        <v>37.5</v>
      </c>
      <c r="N12" s="131"/>
      <c r="O12" s="131"/>
      <c r="P12" s="131"/>
      <c r="Q12" s="132"/>
      <c r="R12" s="131"/>
      <c r="S12" s="131"/>
      <c r="T12" s="134"/>
      <c r="U12" s="133"/>
    </row>
    <row r="13" s="64" customFormat="1" ht="25" customHeight="1" spans="1:21">
      <c r="A13" s="102">
        <f t="shared" si="2"/>
        <v>5</v>
      </c>
      <c r="B13" s="103" t="str">
        <f>'[1]SPEC SHEET'!A14</f>
        <v>WAIST CIRCUMFERENCE  AT SM -  STRAIGHT ACROSS </v>
      </c>
      <c r="C13" s="104"/>
      <c r="D13" s="104"/>
      <c r="E13" s="105"/>
      <c r="F13" s="109" t="s">
        <v>30</v>
      </c>
      <c r="G13" s="107">
        <v>0.25</v>
      </c>
      <c r="H13" s="135">
        <f t="shared" si="3"/>
        <v>23</v>
      </c>
      <c r="I13" s="137">
        <v>25</v>
      </c>
      <c r="J13" s="135">
        <f t="shared" ref="J13:M13" si="6">I13+2</f>
        <v>27</v>
      </c>
      <c r="K13" s="135">
        <f t="shared" si="5"/>
        <v>29.5</v>
      </c>
      <c r="L13" s="135">
        <f t="shared" si="6"/>
        <v>31.5</v>
      </c>
      <c r="M13" s="135">
        <f t="shared" si="6"/>
        <v>33.5</v>
      </c>
      <c r="N13" s="131"/>
      <c r="O13" s="131"/>
      <c r="P13" s="131"/>
      <c r="Q13" s="132"/>
      <c r="R13" s="131"/>
      <c r="S13" s="131"/>
      <c r="T13" s="134"/>
      <c r="U13" s="133"/>
    </row>
    <row r="14" s="64" customFormat="1" ht="25" customHeight="1" spans="1:21">
      <c r="A14" s="102">
        <f t="shared" si="2"/>
        <v>6</v>
      </c>
      <c r="B14" s="103" t="str">
        <f>'[1]SPEC SHEET'!A15</f>
        <v>HIP CIRC. - 8 1/2" BELOW WAIST SM - STRAIGHT ACROSS (2PT MEASUREMENT)</v>
      </c>
      <c r="C14" s="104"/>
      <c r="D14" s="104"/>
      <c r="E14" s="105"/>
      <c r="F14" s="109" t="s">
        <v>31</v>
      </c>
      <c r="G14" s="107">
        <v>0.25</v>
      </c>
      <c r="H14" s="135">
        <f t="shared" si="3"/>
        <v>34.5</v>
      </c>
      <c r="I14" s="137">
        <f>'[1]SPEC SHEET'!P15</f>
        <v>36.5</v>
      </c>
      <c r="J14" s="135">
        <f t="shared" ref="J14:M14" si="7">I14+2</f>
        <v>38.5</v>
      </c>
      <c r="K14" s="135">
        <f t="shared" si="5"/>
        <v>41</v>
      </c>
      <c r="L14" s="135">
        <f t="shared" si="7"/>
        <v>43</v>
      </c>
      <c r="M14" s="135">
        <f t="shared" si="7"/>
        <v>45</v>
      </c>
      <c r="N14" s="131"/>
      <c r="O14" s="131"/>
      <c r="P14" s="131"/>
      <c r="Q14" s="132"/>
      <c r="R14" s="131"/>
      <c r="S14" s="131"/>
      <c r="T14" s="134"/>
      <c r="U14" s="133"/>
    </row>
    <row r="15" s="64" customFormat="1" ht="25" customHeight="1" spans="1:21">
      <c r="A15" s="102">
        <f t="shared" si="2"/>
        <v>7</v>
      </c>
      <c r="B15" s="103" t="str">
        <f>'[1]SPEC SHEET'!A16</f>
        <v>SKIRT SWEEP (STRAIGHT ACROSS )  SLIT EDGES ALIGNED, FOLD TO SLIT EDGE </v>
      </c>
      <c r="C15" s="104"/>
      <c r="D15" s="104"/>
      <c r="E15" s="105"/>
      <c r="F15" s="109" t="s">
        <v>32</v>
      </c>
      <c r="G15" s="107">
        <v>0.5</v>
      </c>
      <c r="H15" s="135">
        <f t="shared" si="3"/>
        <v>76.5</v>
      </c>
      <c r="I15" s="137">
        <f>'[1]SPEC SHEET'!P16</f>
        <v>78.5</v>
      </c>
      <c r="J15" s="135">
        <f t="shared" ref="J15:M15" si="8">I15+2</f>
        <v>80.5</v>
      </c>
      <c r="K15" s="135">
        <f t="shared" si="5"/>
        <v>83</v>
      </c>
      <c r="L15" s="135">
        <f t="shared" si="8"/>
        <v>85</v>
      </c>
      <c r="M15" s="135">
        <f t="shared" si="8"/>
        <v>87</v>
      </c>
      <c r="N15" s="131"/>
      <c r="O15" s="131"/>
      <c r="P15" s="131"/>
      <c r="Q15" s="132"/>
      <c r="R15" s="131"/>
      <c r="S15" s="131"/>
      <c r="T15" s="134"/>
      <c r="U15" s="133"/>
    </row>
    <row r="16" s="64" customFormat="1" ht="25" customHeight="1" spans="1:21">
      <c r="A16" s="102">
        <f t="shared" si="2"/>
        <v>8</v>
      </c>
      <c r="B16" s="103" t="str">
        <f>'[1]SPEC SHEET'!A17</f>
        <v>CF SKIRT LENGTH - FROM WAIST SM  TO HEM EDGE </v>
      </c>
      <c r="C16" s="104"/>
      <c r="D16" s="104"/>
      <c r="E16" s="105"/>
      <c r="F16" s="110" t="s">
        <v>33</v>
      </c>
      <c r="G16" s="107">
        <v>0.25</v>
      </c>
      <c r="H16" s="135">
        <f t="shared" ref="H16:H19" si="9">I16-0.25</f>
        <v>45.75</v>
      </c>
      <c r="I16" s="137">
        <v>46</v>
      </c>
      <c r="J16" s="135">
        <f t="shared" ref="J16:M16" si="10">I16+0.25</f>
        <v>46.25</v>
      </c>
      <c r="K16" s="135">
        <f t="shared" si="10"/>
        <v>46.5</v>
      </c>
      <c r="L16" s="135">
        <f t="shared" si="10"/>
        <v>46.75</v>
      </c>
      <c r="M16" s="135">
        <f t="shared" si="10"/>
        <v>47</v>
      </c>
      <c r="N16" s="131"/>
      <c r="O16" s="131"/>
      <c r="P16" s="131"/>
      <c r="Q16" s="132"/>
      <c r="R16" s="131"/>
      <c r="S16" s="131"/>
      <c r="T16" s="134"/>
      <c r="U16" s="133"/>
    </row>
    <row r="17" s="64" customFormat="1" ht="25" customHeight="1" spans="1:21">
      <c r="A17" s="102">
        <f t="shared" si="2"/>
        <v>9</v>
      </c>
      <c r="B17" s="103" t="str">
        <f>'[1]SPEC SHEET'!A18</f>
        <v>SS SKIRT LENGTH -  FROM WAIST SM  TO HEM EDGE </v>
      </c>
      <c r="C17" s="104"/>
      <c r="D17" s="104"/>
      <c r="E17" s="105"/>
      <c r="F17" s="111" t="s">
        <v>34</v>
      </c>
      <c r="G17" s="107">
        <v>0.25</v>
      </c>
      <c r="H17" s="135">
        <f t="shared" si="9"/>
        <v>46.75</v>
      </c>
      <c r="I17" s="137">
        <v>47</v>
      </c>
      <c r="J17" s="135">
        <f t="shared" ref="J17:M17" si="11">I17+0.25</f>
        <v>47.25</v>
      </c>
      <c r="K17" s="135">
        <f t="shared" si="11"/>
        <v>47.5</v>
      </c>
      <c r="L17" s="135">
        <f t="shared" si="11"/>
        <v>47.75</v>
      </c>
      <c r="M17" s="135">
        <f t="shared" si="11"/>
        <v>48</v>
      </c>
      <c r="N17" s="131"/>
      <c r="O17" s="131"/>
      <c r="P17" s="131"/>
      <c r="Q17" s="132"/>
      <c r="R17" s="131"/>
      <c r="S17" s="131"/>
      <c r="T17" s="134"/>
      <c r="U17" s="133"/>
    </row>
    <row r="18" s="64" customFormat="1" ht="25" customHeight="1" spans="1:21">
      <c r="A18" s="102">
        <f t="shared" si="2"/>
        <v>10</v>
      </c>
      <c r="B18" s="103" t="str">
        <f>'[1]SPEC SHEET'!A19</f>
        <v>CB SKIRT  LENGTH - FROM WAIST SM  TO HEM EDGE</v>
      </c>
      <c r="C18" s="104"/>
      <c r="D18" s="104"/>
      <c r="E18" s="105"/>
      <c r="F18" s="109" t="s">
        <v>35</v>
      </c>
      <c r="G18" s="107">
        <v>0.25</v>
      </c>
      <c r="H18" s="135">
        <f t="shared" si="9"/>
        <v>46.125</v>
      </c>
      <c r="I18" s="137">
        <v>46.375</v>
      </c>
      <c r="J18" s="135">
        <f t="shared" ref="J18:M18" si="12">I18+0.25</f>
        <v>46.625</v>
      </c>
      <c r="K18" s="135">
        <f t="shared" si="12"/>
        <v>46.875</v>
      </c>
      <c r="L18" s="135">
        <f t="shared" si="12"/>
        <v>47.125</v>
      </c>
      <c r="M18" s="135">
        <f t="shared" si="12"/>
        <v>47.375</v>
      </c>
      <c r="N18" s="131"/>
      <c r="O18" s="131"/>
      <c r="P18" s="131"/>
      <c r="Q18" s="132"/>
      <c r="R18" s="131"/>
      <c r="S18" s="131"/>
      <c r="T18" s="134"/>
      <c r="U18" s="133"/>
    </row>
    <row r="19" s="64" customFormat="1" ht="25" customHeight="1" spans="1:21">
      <c r="A19" s="102">
        <f t="shared" si="2"/>
        <v>11</v>
      </c>
      <c r="B19" s="103" t="str">
        <f>'[1]SPEC SHEET'!A20</f>
        <v>SLIT HEIGHT</v>
      </c>
      <c r="C19" s="104"/>
      <c r="D19" s="104"/>
      <c r="E19" s="105"/>
      <c r="F19" s="109" t="s">
        <v>36</v>
      </c>
      <c r="G19" s="107">
        <v>0.25</v>
      </c>
      <c r="H19" s="135">
        <f t="shared" si="9"/>
        <v>31.625</v>
      </c>
      <c r="I19" s="137">
        <v>31.875</v>
      </c>
      <c r="J19" s="135">
        <f t="shared" ref="J19:M19" si="13">I19+0.25</f>
        <v>32.125</v>
      </c>
      <c r="K19" s="135">
        <f t="shared" si="13"/>
        <v>32.375</v>
      </c>
      <c r="L19" s="135">
        <f t="shared" si="13"/>
        <v>32.625</v>
      </c>
      <c r="M19" s="135">
        <f t="shared" si="13"/>
        <v>32.875</v>
      </c>
      <c r="N19" s="131"/>
      <c r="O19" s="131"/>
      <c r="P19" s="131"/>
      <c r="Q19" s="132"/>
      <c r="R19" s="131"/>
      <c r="S19" s="131"/>
      <c r="T19" s="134"/>
      <c r="U19" s="133"/>
    </row>
    <row r="20" s="64" customFormat="1" ht="25" customHeight="1" spans="1:21">
      <c r="A20" s="102">
        <f t="shared" si="2"/>
        <v>12</v>
      </c>
      <c r="B20" s="103" t="str">
        <f>'[1]SPEC SHEET'!A21</f>
        <v>COLLAR HEIGHT AT CF (VELVET LAYER ONLY)</v>
      </c>
      <c r="C20" s="104"/>
      <c r="D20" s="104"/>
      <c r="E20" s="105"/>
      <c r="F20" s="109" t="s">
        <v>37</v>
      </c>
      <c r="G20" s="107">
        <v>0.125</v>
      </c>
      <c r="H20" s="135">
        <f t="shared" ref="H20:H26" si="14">I20</f>
        <v>1.375</v>
      </c>
      <c r="I20" s="137">
        <f>'[1]SPEC SHEET'!P21</f>
        <v>1.375</v>
      </c>
      <c r="J20" s="135">
        <f t="shared" ref="J20:M20" si="15">I20</f>
        <v>1.375</v>
      </c>
      <c r="K20" s="135">
        <f t="shared" si="15"/>
        <v>1.375</v>
      </c>
      <c r="L20" s="135">
        <f t="shared" si="15"/>
        <v>1.375</v>
      </c>
      <c r="M20" s="135">
        <f t="shared" si="15"/>
        <v>1.375</v>
      </c>
      <c r="N20" s="131"/>
      <c r="O20" s="131"/>
      <c r="P20" s="131"/>
      <c r="Q20" s="132"/>
      <c r="R20" s="131"/>
      <c r="S20" s="131"/>
      <c r="T20" s="134"/>
      <c r="U20" s="133"/>
    </row>
    <row r="21" s="64" customFormat="1" ht="25" customHeight="1" spans="1:21">
      <c r="A21" s="102">
        <f t="shared" si="2"/>
        <v>13</v>
      </c>
      <c r="B21" s="103" t="str">
        <f>'[1]SPEC SHEET'!A22</f>
        <v>COLLAR HEIGHT AT CB (VELVET LAYER ONLY)</v>
      </c>
      <c r="C21" s="104"/>
      <c r="D21" s="104"/>
      <c r="E21" s="105"/>
      <c r="F21" s="109" t="s">
        <v>38</v>
      </c>
      <c r="G21" s="107">
        <v>0.125</v>
      </c>
      <c r="H21" s="135">
        <f t="shared" si="14"/>
        <v>1.5</v>
      </c>
      <c r="I21" s="137">
        <f>'[1]SPEC SHEET'!P22</f>
        <v>1.5</v>
      </c>
      <c r="J21" s="135">
        <f t="shared" ref="J21:M21" si="16">I21</f>
        <v>1.5</v>
      </c>
      <c r="K21" s="135">
        <f t="shared" si="16"/>
        <v>1.5</v>
      </c>
      <c r="L21" s="135">
        <f t="shared" si="16"/>
        <v>1.5</v>
      </c>
      <c r="M21" s="135">
        <f t="shared" si="16"/>
        <v>1.5</v>
      </c>
      <c r="N21" s="131"/>
      <c r="O21" s="131"/>
      <c r="P21" s="131"/>
      <c r="Q21" s="132"/>
      <c r="R21" s="131"/>
      <c r="S21" s="131"/>
      <c r="T21" s="134"/>
      <c r="U21" s="133"/>
    </row>
    <row r="22" s="64" customFormat="1" ht="25" customHeight="1" spans="1:21">
      <c r="A22" s="102">
        <f t="shared" si="2"/>
        <v>14</v>
      </c>
      <c r="B22" s="103" t="str">
        <f>'[1]SPEC SHEET'!A23</f>
        <v>COLLAR LENGTH AT TOP EDGE</v>
      </c>
      <c r="C22" s="104"/>
      <c r="D22" s="104"/>
      <c r="E22" s="105"/>
      <c r="F22" s="109" t="s">
        <v>39</v>
      </c>
      <c r="G22" s="107">
        <v>0.125</v>
      </c>
      <c r="H22" s="135">
        <f>I22-0.5</f>
        <v>13.375</v>
      </c>
      <c r="I22" s="137">
        <v>13.875</v>
      </c>
      <c r="J22" s="135">
        <f t="shared" ref="J22:M22" si="17">I22+0.5</f>
        <v>14.375</v>
      </c>
      <c r="K22" s="135">
        <f t="shared" si="17"/>
        <v>14.875</v>
      </c>
      <c r="L22" s="135">
        <f t="shared" si="17"/>
        <v>15.375</v>
      </c>
      <c r="M22" s="135">
        <f t="shared" si="17"/>
        <v>15.875</v>
      </c>
      <c r="N22" s="131"/>
      <c r="O22" s="132"/>
      <c r="P22" s="131"/>
      <c r="Q22" s="132"/>
      <c r="R22" s="131"/>
      <c r="S22" s="131"/>
      <c r="T22" s="134"/>
      <c r="U22" s="133"/>
    </row>
    <row r="23" s="64" customFormat="1" ht="25" customHeight="1" spans="1:21">
      <c r="A23" s="102">
        <f t="shared" si="2"/>
        <v>15</v>
      </c>
      <c r="B23" s="103" t="str">
        <f>'[1]SPEC SHEET'!A24</f>
        <v>COLLAR LENGTH AT BOTTOM</v>
      </c>
      <c r="C23" s="104"/>
      <c r="D23" s="104"/>
      <c r="E23" s="105"/>
      <c r="F23" s="109" t="s">
        <v>40</v>
      </c>
      <c r="G23" s="107">
        <v>0.25</v>
      </c>
      <c r="H23" s="135">
        <f>I23-0.5</f>
        <v>15</v>
      </c>
      <c r="I23" s="137">
        <v>15.5</v>
      </c>
      <c r="J23" s="135">
        <f t="shared" ref="J23:M23" si="18">I23+0.5</f>
        <v>16</v>
      </c>
      <c r="K23" s="135">
        <f t="shared" si="18"/>
        <v>16.5</v>
      </c>
      <c r="L23" s="135">
        <f t="shared" si="18"/>
        <v>17</v>
      </c>
      <c r="M23" s="135">
        <f t="shared" si="18"/>
        <v>17.5</v>
      </c>
      <c r="N23" s="131"/>
      <c r="O23" s="131"/>
      <c r="P23" s="131"/>
      <c r="Q23" s="132"/>
      <c r="R23" s="131"/>
      <c r="S23" s="131"/>
      <c r="T23" s="134"/>
      <c r="U23" s="133"/>
    </row>
    <row r="24" s="64" customFormat="1" ht="25" customHeight="1" spans="1:21">
      <c r="A24" s="102">
        <f t="shared" si="2"/>
        <v>16</v>
      </c>
      <c r="B24" s="103" t="str">
        <f>'[1]SPEC SHEET'!A25</f>
        <v>JOIN SEAM WIDTH- COLLAR TO BODICE</v>
      </c>
      <c r="C24" s="104"/>
      <c r="D24" s="104"/>
      <c r="E24" s="105"/>
      <c r="F24" s="109" t="s">
        <v>41</v>
      </c>
      <c r="G24" s="107">
        <v>0.25</v>
      </c>
      <c r="H24" s="135">
        <f>I24-0.125</f>
        <v>4.25</v>
      </c>
      <c r="I24" s="137">
        <f>'[1]SPEC SHEET'!P25</f>
        <v>4.375</v>
      </c>
      <c r="J24" s="135">
        <f t="shared" ref="J24:M24" si="19">I24+0.125</f>
        <v>4.5</v>
      </c>
      <c r="K24" s="135">
        <f t="shared" si="19"/>
        <v>4.625</v>
      </c>
      <c r="L24" s="135">
        <f t="shared" si="19"/>
        <v>4.75</v>
      </c>
      <c r="M24" s="135">
        <f t="shared" si="19"/>
        <v>4.875</v>
      </c>
      <c r="N24" s="131"/>
      <c r="O24" s="131"/>
      <c r="P24" s="131"/>
      <c r="Q24" s="132"/>
      <c r="R24" s="131"/>
      <c r="S24" s="131"/>
      <c r="T24" s="134"/>
      <c r="U24" s="133"/>
    </row>
    <row r="25" s="64" customFormat="1" ht="25" customHeight="1" spans="1:21">
      <c r="A25" s="102">
        <f t="shared" si="2"/>
        <v>17</v>
      </c>
      <c r="B25" s="103" t="str">
        <f>'[1]SPEC SHEET'!A26</f>
        <v>ZIPPER LENGTH - AT CENTER BACK</v>
      </c>
      <c r="C25" s="104"/>
      <c r="D25" s="104"/>
      <c r="E25" s="105"/>
      <c r="F25" s="109" t="s">
        <v>42</v>
      </c>
      <c r="G25" s="107">
        <v>0.25</v>
      </c>
      <c r="H25" s="135">
        <f t="shared" si="14"/>
        <v>11.75</v>
      </c>
      <c r="I25" s="137">
        <f>'[1]SPEC SHEET'!P26</f>
        <v>11.75</v>
      </c>
      <c r="J25" s="135">
        <f>I25+0.5</f>
        <v>12.25</v>
      </c>
      <c r="K25" s="135">
        <f>J25</f>
        <v>12.25</v>
      </c>
      <c r="L25" s="135">
        <f>K25+0.5</f>
        <v>12.75</v>
      </c>
      <c r="M25" s="135">
        <f>L25</f>
        <v>12.75</v>
      </c>
      <c r="N25" s="131"/>
      <c r="O25" s="132"/>
      <c r="P25" s="131"/>
      <c r="Q25" s="132"/>
      <c r="R25" s="131"/>
      <c r="S25" s="131"/>
      <c r="T25" s="134"/>
      <c r="U25" s="133"/>
    </row>
    <row r="26" s="64" customFormat="1" ht="25" customHeight="1" spans="1:21">
      <c r="A26" s="102">
        <f t="shared" si="2"/>
        <v>18</v>
      </c>
      <c r="B26" s="103" t="str">
        <f>'[1]SPEC SHEET'!A27</f>
        <v>HEM HEIGHT</v>
      </c>
      <c r="C26" s="104"/>
      <c r="D26" s="104"/>
      <c r="E26" s="105"/>
      <c r="F26" s="109" t="s">
        <v>43</v>
      </c>
      <c r="G26" s="107">
        <v>0</v>
      </c>
      <c r="H26" s="135">
        <f t="shared" si="14"/>
        <v>0.5</v>
      </c>
      <c r="I26" s="137">
        <f>'[1]SPEC SHEET'!P27</f>
        <v>0.5</v>
      </c>
      <c r="J26" s="135">
        <f t="shared" ref="J26:M26" si="20">I26</f>
        <v>0.5</v>
      </c>
      <c r="K26" s="135">
        <f t="shared" si="20"/>
        <v>0.5</v>
      </c>
      <c r="L26" s="135">
        <f t="shared" si="20"/>
        <v>0.5</v>
      </c>
      <c r="M26" s="135">
        <f t="shared" si="20"/>
        <v>0.5</v>
      </c>
      <c r="N26" s="131"/>
      <c r="O26" s="131"/>
      <c r="P26" s="131"/>
      <c r="Q26" s="132"/>
      <c r="R26" s="131"/>
      <c r="S26" s="131"/>
      <c r="T26" s="134"/>
      <c r="U26" s="133"/>
    </row>
    <row r="27" s="64" customFormat="1" customHeight="1" spans="14:22">
      <c r="N27" s="133"/>
      <c r="O27" s="133"/>
      <c r="P27" s="133"/>
      <c r="Q27" s="133"/>
      <c r="R27" s="133"/>
      <c r="S27" s="133"/>
      <c r="T27" s="133"/>
      <c r="U27" s="133"/>
      <c r="V27" s="133"/>
    </row>
    <row r="28" s="64" customFormat="1" customHeight="1" spans="14:22">
      <c r="N28" s="133"/>
      <c r="O28" s="133"/>
      <c r="P28" s="133"/>
      <c r="Q28" s="133"/>
      <c r="R28" s="133"/>
      <c r="S28" s="133"/>
      <c r="T28" s="133"/>
      <c r="U28" s="133"/>
      <c r="V28" s="133"/>
    </row>
    <row r="29" s="64" customFormat="1" customHeight="1" spans="14:22">
      <c r="N29" s="133"/>
      <c r="O29" s="133"/>
      <c r="P29" s="133"/>
      <c r="Q29" s="133"/>
      <c r="R29" s="133"/>
      <c r="S29" s="133"/>
      <c r="T29" s="133"/>
      <c r="U29" s="133"/>
      <c r="V29" s="133"/>
    </row>
    <row r="30" s="64" customFormat="1" customHeight="1" spans="14:22">
      <c r="N30" s="133"/>
      <c r="O30" s="133"/>
      <c r="P30" s="133"/>
      <c r="Q30" s="133"/>
      <c r="R30" s="133"/>
      <c r="S30" s="133"/>
      <c r="T30" s="133"/>
      <c r="U30" s="133"/>
      <c r="V30" s="133"/>
    </row>
    <row r="31" s="64" customFormat="1" customHeight="1" spans="14:22">
      <c r="N31" s="133"/>
      <c r="O31" s="133"/>
      <c r="P31" s="133"/>
      <c r="Q31" s="133"/>
      <c r="R31" s="133"/>
      <c r="S31" s="133"/>
      <c r="T31" s="133"/>
      <c r="U31" s="133"/>
      <c r="V31" s="133"/>
    </row>
    <row r="32" s="64" customFormat="1" customHeight="1" spans="14:22">
      <c r="N32" s="133"/>
      <c r="O32" s="133"/>
      <c r="P32" s="133"/>
      <c r="Q32" s="133"/>
      <c r="R32" s="133"/>
      <c r="S32" s="133"/>
      <c r="T32" s="133"/>
      <c r="U32" s="133"/>
      <c r="V32" s="133"/>
    </row>
    <row r="33" s="64" customFormat="1" customHeight="1" spans="14:22">
      <c r="N33" s="133"/>
      <c r="O33" s="133"/>
      <c r="P33" s="133"/>
      <c r="Q33" s="133"/>
      <c r="R33" s="133"/>
      <c r="S33" s="133"/>
      <c r="T33" s="133"/>
      <c r="U33" s="133"/>
      <c r="V33" s="133"/>
    </row>
    <row r="34" s="64" customFormat="1" customHeight="1" spans="14:22">
      <c r="N34" s="133"/>
      <c r="O34" s="133"/>
      <c r="P34" s="133"/>
      <c r="Q34" s="133"/>
      <c r="R34" s="133"/>
      <c r="S34" s="133"/>
      <c r="T34" s="133"/>
      <c r="U34" s="133"/>
      <c r="V34" s="133"/>
    </row>
    <row r="35" s="64" customFormat="1" customHeight="1" spans="14:22">
      <c r="N35" s="133"/>
      <c r="O35" s="133"/>
      <c r="P35" s="133"/>
      <c r="Q35" s="133"/>
      <c r="R35" s="133"/>
      <c r="S35" s="133"/>
      <c r="T35" s="133"/>
      <c r="U35" s="133"/>
      <c r="V35" s="133"/>
    </row>
    <row r="36" s="64" customFormat="1" customHeight="1" spans="14:22">
      <c r="N36" s="133"/>
      <c r="O36" s="133"/>
      <c r="P36" s="133"/>
      <c r="Q36" s="133"/>
      <c r="R36" s="133"/>
      <c r="S36" s="133"/>
      <c r="T36" s="133"/>
      <c r="U36" s="133"/>
      <c r="V36" s="133"/>
    </row>
    <row r="37" s="64" customFormat="1" customHeight="1" spans="14:22">
      <c r="N37" s="133"/>
      <c r="O37" s="133"/>
      <c r="P37" s="133"/>
      <c r="Q37" s="133"/>
      <c r="R37" s="133"/>
      <c r="S37" s="133"/>
      <c r="T37" s="133"/>
      <c r="U37" s="133"/>
      <c r="V37" s="133"/>
    </row>
    <row r="38" s="64" customFormat="1" customHeight="1" spans="14:22">
      <c r="N38" s="133"/>
      <c r="O38" s="133"/>
      <c r="P38" s="133"/>
      <c r="Q38" s="133"/>
      <c r="R38" s="133"/>
      <c r="S38" s="133"/>
      <c r="T38" s="133"/>
      <c r="U38" s="133"/>
      <c r="V38" s="133"/>
    </row>
  </sheetData>
  <mergeCells count="47">
    <mergeCell ref="A1:D1"/>
    <mergeCell ref="G1:H1"/>
    <mergeCell ref="I1:J1"/>
    <mergeCell ref="K1:M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M5"/>
    <mergeCell ref="A6:B6"/>
    <mergeCell ref="E6:G6"/>
    <mergeCell ref="H6:J6"/>
    <mergeCell ref="K6:M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A7:A8"/>
    <mergeCell ref="G7:G8"/>
    <mergeCell ref="H7:H8"/>
    <mergeCell ref="I7:I8"/>
    <mergeCell ref="J7:J8"/>
    <mergeCell ref="K7:K8"/>
    <mergeCell ref="L7:L8"/>
    <mergeCell ref="M7:M8"/>
    <mergeCell ref="H2:J4"/>
    <mergeCell ref="K2:M4"/>
    <mergeCell ref="B7:E8"/>
  </mergeCells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M4">
      <formula1>"MAINLINE,LONG LEAD"</formula1>
    </dataValidation>
  </dataValidations>
  <pageMargins left="0.75" right="0.75" top="1" bottom="1" header="0.5" footer="0.5"/>
  <pageSetup paperSize="9" scale="63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8"/>
  <sheetViews>
    <sheetView view="pageBreakPreview" zoomScale="70" zoomScaleNormal="70" workbookViewId="0">
      <selection activeCell="O25" sqref="O25"/>
    </sheetView>
  </sheetViews>
  <sheetFormatPr defaultColWidth="12.6637168141593" defaultRowHeight="15.75" customHeight="1"/>
  <cols>
    <col min="1" max="1" width="4.16814159292035" style="64" customWidth="1"/>
    <col min="2" max="2" width="16.3362831858407" style="64" customWidth="1"/>
    <col min="3" max="3" width="25.1681415929204" style="64" customWidth="1"/>
    <col min="4" max="4" width="20.3362831858407" style="64" customWidth="1"/>
    <col min="5" max="5" width="19.1681415929204" style="64" customWidth="1"/>
    <col min="6" max="6" width="40.6814159292035" style="64" customWidth="1"/>
    <col min="7" max="7" width="9" style="64" customWidth="1"/>
    <col min="8" max="13" width="12.5486725663717" style="64" customWidth="1"/>
    <col min="14" max="14" width="8.66371681415929" style="64" customWidth="1"/>
    <col min="15" max="15" width="5.50442477876106" style="64" customWidth="1"/>
    <col min="16" max="16" width="8.66371681415929" style="64" customWidth="1"/>
    <col min="17" max="18" width="8.50442477876106" style="64" customWidth="1"/>
    <col min="19" max="19" width="6.66371681415929" style="64" customWidth="1"/>
    <col min="20" max="20" width="10.1681415929204" style="64" customWidth="1"/>
    <col min="21" max="21" width="28.6637168141593" style="64" customWidth="1"/>
    <col min="22" max="16384" width="12.6637168141593" style="64"/>
  </cols>
  <sheetData>
    <row r="1" s="64" customFormat="1" ht="30" customHeight="1" spans="1:22">
      <c r="A1" s="65" t="s">
        <v>0</v>
      </c>
      <c r="B1" s="66"/>
      <c r="C1" s="66"/>
      <c r="D1" s="67"/>
      <c r="E1" s="68" t="s">
        <v>1</v>
      </c>
      <c r="F1" s="69"/>
      <c r="G1" s="70" t="str">
        <f>'[1]Style Summary Cover Page'!E1</f>
        <v>BG5272</v>
      </c>
      <c r="H1" s="71"/>
      <c r="I1" s="112" t="s">
        <v>2</v>
      </c>
      <c r="J1" s="68"/>
      <c r="K1" s="70" t="s">
        <v>3</v>
      </c>
      <c r="L1" s="113"/>
      <c r="M1" s="113"/>
      <c r="N1" s="114"/>
      <c r="O1" s="114"/>
      <c r="P1" s="114"/>
      <c r="Q1" s="114"/>
      <c r="R1" s="114"/>
      <c r="S1" s="114"/>
      <c r="T1" s="114"/>
      <c r="U1" s="133"/>
      <c r="V1" s="133"/>
    </row>
    <row r="2" s="64" customFormat="1" customHeight="1" spans="1:22">
      <c r="A2" s="72" t="s">
        <v>4</v>
      </c>
      <c r="B2" s="73"/>
      <c r="C2" s="74" t="str">
        <f>'[1]Style Summary Cover Page'!B2</f>
        <v>DAPHNE DRESS</v>
      </c>
      <c r="D2" s="75" t="s">
        <v>5</v>
      </c>
      <c r="E2" s="76" t="str">
        <f>'[1]Style Summary Cover Page'!D2</f>
        <v>SARAH PUNTER</v>
      </c>
      <c r="F2" s="76"/>
      <c r="G2" s="77"/>
      <c r="H2" s="78" t="s">
        <v>6</v>
      </c>
      <c r="I2" s="78"/>
      <c r="J2" s="78"/>
      <c r="K2" s="115" t="str">
        <f>'[1]Style Summary Cover Page'!I2</f>
        <v>NEW ORIGINAL SAMPLE </v>
      </c>
      <c r="L2" s="116"/>
      <c r="M2" s="116"/>
      <c r="N2" s="42"/>
      <c r="O2" s="42"/>
      <c r="P2" s="42"/>
      <c r="Q2" s="42"/>
      <c r="R2" s="42"/>
      <c r="S2" s="42"/>
      <c r="T2" s="42"/>
      <c r="U2" s="133"/>
      <c r="V2" s="133"/>
    </row>
    <row r="3" s="64" customFormat="1" customHeight="1" spans="1:22">
      <c r="A3" s="79" t="s">
        <v>7</v>
      </c>
      <c r="B3" s="5"/>
      <c r="C3" s="80">
        <f>'[1]Style Summary Cover Page'!B3</f>
        <v>45527</v>
      </c>
      <c r="D3" s="7" t="s">
        <v>8</v>
      </c>
      <c r="E3" s="81" t="str">
        <f>'[1]Style Summary Cover Page'!D3</f>
        <v>DIANE C</v>
      </c>
      <c r="F3" s="81"/>
      <c r="G3" s="82"/>
      <c r="H3" s="83"/>
      <c r="I3" s="83"/>
      <c r="J3" s="83"/>
      <c r="K3" s="115"/>
      <c r="L3" s="116"/>
      <c r="M3" s="116"/>
      <c r="N3" s="42"/>
      <c r="O3" s="42"/>
      <c r="P3" s="42"/>
      <c r="Q3" s="42"/>
      <c r="R3" s="42"/>
      <c r="S3" s="42"/>
      <c r="T3" s="42"/>
      <c r="U3" s="133"/>
      <c r="V3" s="133"/>
    </row>
    <row r="4" s="64" customFormat="1" customHeight="1" spans="1:22">
      <c r="A4" s="79" t="s">
        <v>9</v>
      </c>
      <c r="B4" s="5"/>
      <c r="C4" s="84" t="str">
        <f>'[1]Style Summary Cover Page'!B4</f>
        <v>FALL 25</v>
      </c>
      <c r="D4" s="7" t="s">
        <v>10</v>
      </c>
      <c r="E4" s="81" t="s">
        <v>11</v>
      </c>
      <c r="F4" s="81"/>
      <c r="G4" s="85"/>
      <c r="H4" s="83"/>
      <c r="I4" s="83"/>
      <c r="J4" s="83"/>
      <c r="K4" s="117"/>
      <c r="L4" s="118"/>
      <c r="M4" s="118"/>
      <c r="N4" s="42"/>
      <c r="O4" s="42"/>
      <c r="P4" s="42"/>
      <c r="Q4" s="42"/>
      <c r="R4" s="42"/>
      <c r="S4" s="42"/>
      <c r="T4" s="42"/>
      <c r="U4" s="133"/>
      <c r="V4" s="133"/>
    </row>
    <row r="5" s="64" customFormat="1" customHeight="1" spans="1:22">
      <c r="A5" s="79" t="s">
        <v>12</v>
      </c>
      <c r="B5" s="5"/>
      <c r="C5" s="84" t="str">
        <f>'[1]Style Summary Cover Page'!B5</f>
        <v>XS-XXL</v>
      </c>
      <c r="D5" s="7" t="s">
        <v>13</v>
      </c>
      <c r="E5" s="81"/>
      <c r="F5" s="81"/>
      <c r="G5" s="85"/>
      <c r="H5" s="86" t="s">
        <v>14</v>
      </c>
      <c r="I5" s="119"/>
      <c r="J5" s="120"/>
      <c r="K5" s="121" t="str">
        <f>'[1]Style Summary Cover Page'!I5</f>
        <v>YES</v>
      </c>
      <c r="L5" s="121"/>
      <c r="M5" s="121"/>
      <c r="N5" s="42"/>
      <c r="O5" s="42"/>
      <c r="P5" s="42"/>
      <c r="Q5" s="42"/>
      <c r="R5" s="42"/>
      <c r="S5" s="42"/>
      <c r="T5" s="42"/>
      <c r="U5" s="133"/>
      <c r="V5" s="133"/>
    </row>
    <row r="6" s="64" customFormat="1" customHeight="1" spans="1:22">
      <c r="A6" s="87" t="s">
        <v>15</v>
      </c>
      <c r="B6" s="88"/>
      <c r="C6" s="89" t="str">
        <f>'[1]Style Summary Cover Page'!B6</f>
        <v>SMALL</v>
      </c>
      <c r="D6" s="90" t="s">
        <v>16</v>
      </c>
      <c r="E6" s="91" t="str">
        <f>'[1]Style Summary Cover Page'!D6</f>
        <v>VELVET</v>
      </c>
      <c r="F6" s="91"/>
      <c r="G6" s="92"/>
      <c r="H6" s="93" t="s">
        <v>17</v>
      </c>
      <c r="I6" s="122"/>
      <c r="J6" s="123"/>
      <c r="K6" s="124">
        <f>'[1]Style Summary Cover Page'!I6</f>
        <v>0</v>
      </c>
      <c r="L6" s="124"/>
      <c r="M6" s="124"/>
      <c r="N6" s="42"/>
      <c r="O6" s="42"/>
      <c r="P6" s="42"/>
      <c r="Q6" s="42"/>
      <c r="R6" s="42"/>
      <c r="S6" s="42"/>
      <c r="T6" s="55"/>
      <c r="U6" s="133"/>
      <c r="V6" s="133"/>
    </row>
    <row r="7" s="64" customFormat="1" customHeight="1" spans="1:21">
      <c r="A7" s="94"/>
      <c r="B7" s="95" t="s">
        <v>18</v>
      </c>
      <c r="C7" s="96"/>
      <c r="D7" s="96"/>
      <c r="E7" s="96"/>
      <c r="F7" s="96"/>
      <c r="G7" s="97" t="s">
        <v>19</v>
      </c>
      <c r="H7" s="98" t="s">
        <v>20</v>
      </c>
      <c r="I7" s="125" t="s">
        <v>21</v>
      </c>
      <c r="J7" s="126" t="s">
        <v>22</v>
      </c>
      <c r="K7" s="98" t="s">
        <v>23</v>
      </c>
      <c r="L7" s="98" t="s">
        <v>24</v>
      </c>
      <c r="M7" s="98" t="s">
        <v>25</v>
      </c>
      <c r="N7" s="127"/>
      <c r="O7" s="127"/>
      <c r="P7" s="128"/>
      <c r="Q7" s="127"/>
      <c r="R7" s="127"/>
      <c r="S7" s="128"/>
      <c r="T7" s="130"/>
      <c r="U7" s="133"/>
    </row>
    <row r="8" s="64" customFormat="1" ht="15" customHeight="1" spans="1:21">
      <c r="A8" s="99"/>
      <c r="B8" s="100"/>
      <c r="C8" s="100"/>
      <c r="D8" s="100"/>
      <c r="E8" s="100"/>
      <c r="F8" s="100"/>
      <c r="G8" s="18"/>
      <c r="H8" s="101"/>
      <c r="I8" s="101"/>
      <c r="J8" s="101"/>
      <c r="K8" s="101"/>
      <c r="L8" s="101"/>
      <c r="M8" s="101"/>
      <c r="N8" s="129"/>
      <c r="O8" s="130"/>
      <c r="P8" s="130"/>
      <c r="Q8" s="130"/>
      <c r="R8" s="129"/>
      <c r="S8" s="130"/>
      <c r="T8" s="130"/>
      <c r="U8" s="133"/>
    </row>
    <row r="9" s="64" customFormat="1" ht="25" customHeight="1" spans="1:21">
      <c r="A9" s="102">
        <v>1</v>
      </c>
      <c r="B9" s="103" t="str">
        <f>'[1]SPEC SHEET'!A10</f>
        <v>FRONT BODICE LENGTH - FROM CF NK SEAM TO WAIST SM</v>
      </c>
      <c r="C9" s="104"/>
      <c r="D9" s="104"/>
      <c r="E9" s="105"/>
      <c r="F9" s="106" t="s">
        <v>26</v>
      </c>
      <c r="G9" s="107">
        <v>0.25</v>
      </c>
      <c r="H9" s="108">
        <f>'XS-XXL'!H9*2.54</f>
        <v>30.48</v>
      </c>
      <c r="I9" s="108">
        <f>'XS-XXL'!I9*2.54</f>
        <v>31.115</v>
      </c>
      <c r="J9" s="108">
        <f>'XS-XXL'!J9*2.54</f>
        <v>31.75</v>
      </c>
      <c r="K9" s="108">
        <f>'XS-XXL'!K9*2.54</f>
        <v>32.385</v>
      </c>
      <c r="L9" s="108">
        <f>'XS-XXL'!L9*2.54</f>
        <v>33.02</v>
      </c>
      <c r="M9" s="108">
        <f>'XS-XXL'!M9*2.54</f>
        <v>33.655</v>
      </c>
      <c r="N9" s="131"/>
      <c r="O9" s="131"/>
      <c r="P9" s="131"/>
      <c r="Q9" s="132"/>
      <c r="R9" s="131"/>
      <c r="S9" s="131"/>
      <c r="T9" s="134"/>
      <c r="U9" s="133"/>
    </row>
    <row r="10" s="64" customFormat="1" ht="25" customHeight="1" spans="1:21">
      <c r="A10" s="102">
        <f t="shared" ref="A10:A26" si="0">A9+1</f>
        <v>2</v>
      </c>
      <c r="B10" s="103" t="str">
        <f>'[1]SPEC SHEET'!A11</f>
        <v>SS BODICE LENGTH - FROM A/H TOP EDGE TO WAIST SM</v>
      </c>
      <c r="C10" s="104"/>
      <c r="D10" s="104"/>
      <c r="E10" s="105"/>
      <c r="F10" s="106" t="s">
        <v>27</v>
      </c>
      <c r="G10" s="107">
        <v>0.25</v>
      </c>
      <c r="H10" s="108">
        <f>'XS-XXL'!H10*2.54</f>
        <v>14.9225</v>
      </c>
      <c r="I10" s="108">
        <f>'XS-XXL'!I10*2.54</f>
        <v>15.24</v>
      </c>
      <c r="J10" s="108">
        <f>'XS-XXL'!J10*2.54</f>
        <v>15.5575</v>
      </c>
      <c r="K10" s="108">
        <f>'XS-XXL'!K10*2.54</f>
        <v>15.875</v>
      </c>
      <c r="L10" s="108">
        <f>'XS-XXL'!L10*2.54</f>
        <v>16.1925</v>
      </c>
      <c r="M10" s="108">
        <f>'XS-XXL'!M10*2.54</f>
        <v>16.51</v>
      </c>
      <c r="N10" s="131"/>
      <c r="O10" s="131"/>
      <c r="P10" s="131"/>
      <c r="Q10" s="132"/>
      <c r="R10" s="131"/>
      <c r="S10" s="131"/>
      <c r="T10" s="134"/>
      <c r="U10" s="133"/>
    </row>
    <row r="11" s="64" customFormat="1" ht="25" customHeight="1" spans="1:21">
      <c r="A11" s="102">
        <f t="shared" si="0"/>
        <v>3</v>
      </c>
      <c r="B11" s="103" t="str">
        <f>'[1]SPEC SHEET'!A12</f>
        <v>CB BODICE LENGTH - FROM TOP EDGE TO WAIST SM</v>
      </c>
      <c r="C11" s="104"/>
      <c r="D11" s="104"/>
      <c r="E11" s="105"/>
      <c r="F11" s="106" t="s">
        <v>28</v>
      </c>
      <c r="G11" s="107">
        <v>0.25</v>
      </c>
      <c r="H11" s="108">
        <f>'XS-XXL'!H11*2.54</f>
        <v>12.3825</v>
      </c>
      <c r="I11" s="108">
        <f>'XS-XXL'!I11*2.54</f>
        <v>12.7</v>
      </c>
      <c r="J11" s="108">
        <f>'XS-XXL'!J11*2.54</f>
        <v>13.0175</v>
      </c>
      <c r="K11" s="108">
        <f>'XS-XXL'!K11*2.54</f>
        <v>13.335</v>
      </c>
      <c r="L11" s="108">
        <f>'XS-XXL'!L11*2.54</f>
        <v>13.6525</v>
      </c>
      <c r="M11" s="108">
        <f>'XS-XXL'!M11*2.54</f>
        <v>13.97</v>
      </c>
      <c r="N11" s="131"/>
      <c r="O11" s="131"/>
      <c r="P11" s="131"/>
      <c r="Q11" s="132"/>
      <c r="R11" s="131"/>
      <c r="S11" s="131"/>
      <c r="T11" s="134"/>
      <c r="U11" s="133"/>
    </row>
    <row r="12" s="64" customFormat="1" ht="25" customHeight="1" spans="1:21">
      <c r="A12" s="102">
        <f t="shared" si="0"/>
        <v>4</v>
      </c>
      <c r="B12" s="103" t="str">
        <f>'[1]SPEC SHEET'!A13</f>
        <v>CHEST CIRCUMFERENCE AT APEX - FROM CB TO CF ALONG NATURAL CURVES</v>
      </c>
      <c r="C12" s="104"/>
      <c r="D12" s="104"/>
      <c r="E12" s="105"/>
      <c r="F12" s="109" t="s">
        <v>29</v>
      </c>
      <c r="G12" s="107">
        <v>0.25</v>
      </c>
      <c r="H12" s="108">
        <f>'XS-XXL'!H12*2.54</f>
        <v>68.58</v>
      </c>
      <c r="I12" s="108">
        <f>'XS-XXL'!I12*2.54</f>
        <v>73.66</v>
      </c>
      <c r="J12" s="108">
        <f>'XS-XXL'!J12*2.54</f>
        <v>78.74</v>
      </c>
      <c r="K12" s="108">
        <f>'XS-XXL'!K12*2.54</f>
        <v>85.09</v>
      </c>
      <c r="L12" s="108">
        <f>'XS-XXL'!L12*2.54</f>
        <v>90.17</v>
      </c>
      <c r="M12" s="108">
        <f>'XS-XXL'!M12*2.54</f>
        <v>95.25</v>
      </c>
      <c r="N12" s="131"/>
      <c r="O12" s="131"/>
      <c r="P12" s="131"/>
      <c r="Q12" s="132"/>
      <c r="R12" s="131"/>
      <c r="S12" s="131"/>
      <c r="T12" s="134"/>
      <c r="U12" s="133"/>
    </row>
    <row r="13" s="64" customFormat="1" ht="25" customHeight="1" spans="1:21">
      <c r="A13" s="102">
        <f t="shared" si="0"/>
        <v>5</v>
      </c>
      <c r="B13" s="103" t="str">
        <f>'[1]SPEC SHEET'!A14</f>
        <v>WAIST CIRCUMFERENCE  AT SM -  STRAIGHT ACROSS </v>
      </c>
      <c r="C13" s="104"/>
      <c r="D13" s="104"/>
      <c r="E13" s="105"/>
      <c r="F13" s="109" t="s">
        <v>30</v>
      </c>
      <c r="G13" s="107">
        <v>0.25</v>
      </c>
      <c r="H13" s="108">
        <f>'XS-XXL'!H13*2.54</f>
        <v>58.42</v>
      </c>
      <c r="I13" s="108">
        <f>'XS-XXL'!I13*2.54</f>
        <v>63.5</v>
      </c>
      <c r="J13" s="108">
        <f>'XS-XXL'!J13*2.54</f>
        <v>68.58</v>
      </c>
      <c r="K13" s="108">
        <f>'XS-XXL'!K13*2.54</f>
        <v>74.93</v>
      </c>
      <c r="L13" s="108">
        <f>'XS-XXL'!L13*2.54</f>
        <v>80.01</v>
      </c>
      <c r="M13" s="108">
        <f>'XS-XXL'!M13*2.54</f>
        <v>85.09</v>
      </c>
      <c r="N13" s="131"/>
      <c r="O13" s="131"/>
      <c r="P13" s="131"/>
      <c r="Q13" s="132"/>
      <c r="R13" s="131"/>
      <c r="S13" s="131"/>
      <c r="T13" s="134"/>
      <c r="U13" s="133"/>
    </row>
    <row r="14" s="64" customFormat="1" ht="25" customHeight="1" spans="1:21">
      <c r="A14" s="102">
        <f t="shared" si="0"/>
        <v>6</v>
      </c>
      <c r="B14" s="103" t="str">
        <f>'[1]SPEC SHEET'!A15</f>
        <v>HIP CIRC. - 8 1/2" BELOW WAIST SM - STRAIGHT ACROSS (2PT MEASUREMENT)</v>
      </c>
      <c r="C14" s="104"/>
      <c r="D14" s="104"/>
      <c r="E14" s="105"/>
      <c r="F14" s="109" t="s">
        <v>31</v>
      </c>
      <c r="G14" s="107">
        <v>0.25</v>
      </c>
      <c r="H14" s="108">
        <f>'XS-XXL'!H14*2.54</f>
        <v>87.63</v>
      </c>
      <c r="I14" s="108">
        <f>'XS-XXL'!I14*2.54</f>
        <v>92.71</v>
      </c>
      <c r="J14" s="108">
        <f>'XS-XXL'!J14*2.54</f>
        <v>97.79</v>
      </c>
      <c r="K14" s="108">
        <f>'XS-XXL'!K14*2.54</f>
        <v>104.14</v>
      </c>
      <c r="L14" s="108">
        <f>'XS-XXL'!L14*2.54</f>
        <v>109.22</v>
      </c>
      <c r="M14" s="108">
        <f>'XS-XXL'!M14*2.54</f>
        <v>114.3</v>
      </c>
      <c r="N14" s="131"/>
      <c r="O14" s="131"/>
      <c r="P14" s="131"/>
      <c r="Q14" s="132"/>
      <c r="R14" s="131"/>
      <c r="S14" s="131"/>
      <c r="T14" s="134"/>
      <c r="U14" s="133"/>
    </row>
    <row r="15" s="64" customFormat="1" ht="25" customHeight="1" spans="1:21">
      <c r="A15" s="102">
        <f t="shared" si="0"/>
        <v>7</v>
      </c>
      <c r="B15" s="103" t="str">
        <f>'[1]SPEC SHEET'!A16</f>
        <v>SKIRT SWEEP (STRAIGHT ACROSS )  SLIT EDGES ALIGNED, FOLD TO SLIT EDGE </v>
      </c>
      <c r="C15" s="104"/>
      <c r="D15" s="104"/>
      <c r="E15" s="105"/>
      <c r="F15" s="109" t="s">
        <v>32</v>
      </c>
      <c r="G15" s="107">
        <v>0.5</v>
      </c>
      <c r="H15" s="108">
        <f>'XS-XXL'!H15*2.54</f>
        <v>194.31</v>
      </c>
      <c r="I15" s="108">
        <f>'XS-XXL'!I15*2.54</f>
        <v>199.39</v>
      </c>
      <c r="J15" s="108">
        <f>'XS-XXL'!J15*2.54</f>
        <v>204.47</v>
      </c>
      <c r="K15" s="108">
        <f>'XS-XXL'!K15*2.54</f>
        <v>210.82</v>
      </c>
      <c r="L15" s="108">
        <f>'XS-XXL'!L15*2.54</f>
        <v>215.9</v>
      </c>
      <c r="M15" s="108">
        <f>'XS-XXL'!M15*2.54</f>
        <v>220.98</v>
      </c>
      <c r="N15" s="131"/>
      <c r="O15" s="131"/>
      <c r="P15" s="131"/>
      <c r="Q15" s="132"/>
      <c r="R15" s="131"/>
      <c r="S15" s="131"/>
      <c r="T15" s="134"/>
      <c r="U15" s="133"/>
    </row>
    <row r="16" s="64" customFormat="1" ht="25" customHeight="1" spans="1:21">
      <c r="A16" s="102">
        <f t="shared" si="0"/>
        <v>8</v>
      </c>
      <c r="B16" s="103" t="str">
        <f>'[1]SPEC SHEET'!A17</f>
        <v>CF SKIRT LENGTH - FROM WAIST SM  TO HEM EDGE </v>
      </c>
      <c r="C16" s="104"/>
      <c r="D16" s="104"/>
      <c r="E16" s="105"/>
      <c r="F16" s="110" t="s">
        <v>33</v>
      </c>
      <c r="G16" s="107">
        <v>0.25</v>
      </c>
      <c r="H16" s="108">
        <f>'XS-XXL'!H16*2.54</f>
        <v>116.205</v>
      </c>
      <c r="I16" s="108">
        <f>'XS-XXL'!I16*2.54</f>
        <v>116.84</v>
      </c>
      <c r="J16" s="108">
        <f>'XS-XXL'!J16*2.54</f>
        <v>117.475</v>
      </c>
      <c r="K16" s="108">
        <f>'XS-XXL'!K16*2.54</f>
        <v>118.11</v>
      </c>
      <c r="L16" s="108">
        <f>'XS-XXL'!L16*2.54</f>
        <v>118.745</v>
      </c>
      <c r="M16" s="108">
        <f>'XS-XXL'!M16*2.54</f>
        <v>119.38</v>
      </c>
      <c r="N16" s="131"/>
      <c r="O16" s="131"/>
      <c r="P16" s="131"/>
      <c r="Q16" s="132"/>
      <c r="R16" s="131"/>
      <c r="S16" s="131"/>
      <c r="T16" s="134"/>
      <c r="U16" s="133"/>
    </row>
    <row r="17" s="64" customFormat="1" ht="25" customHeight="1" spans="1:21">
      <c r="A17" s="102">
        <f t="shared" si="0"/>
        <v>9</v>
      </c>
      <c r="B17" s="103" t="str">
        <f>'[1]SPEC SHEET'!A18</f>
        <v>SS SKIRT LENGTH -  FROM WAIST SM  TO HEM EDGE </v>
      </c>
      <c r="C17" s="104"/>
      <c r="D17" s="104"/>
      <c r="E17" s="105"/>
      <c r="F17" s="111" t="s">
        <v>34</v>
      </c>
      <c r="G17" s="107">
        <v>0.25</v>
      </c>
      <c r="H17" s="108">
        <f>'XS-XXL'!H17*2.54</f>
        <v>118.745</v>
      </c>
      <c r="I17" s="108">
        <f>'XS-XXL'!I17*2.54</f>
        <v>119.38</v>
      </c>
      <c r="J17" s="108">
        <f>'XS-XXL'!J17*2.54</f>
        <v>120.015</v>
      </c>
      <c r="K17" s="108">
        <f>'XS-XXL'!K17*2.54</f>
        <v>120.65</v>
      </c>
      <c r="L17" s="108">
        <f>'XS-XXL'!L17*2.54</f>
        <v>121.285</v>
      </c>
      <c r="M17" s="108">
        <f>'XS-XXL'!M17*2.54</f>
        <v>121.92</v>
      </c>
      <c r="N17" s="131"/>
      <c r="O17" s="131"/>
      <c r="P17" s="131"/>
      <c r="Q17" s="132"/>
      <c r="R17" s="131"/>
      <c r="S17" s="131"/>
      <c r="T17" s="134"/>
      <c r="U17" s="133"/>
    </row>
    <row r="18" s="64" customFormat="1" ht="25" customHeight="1" spans="1:21">
      <c r="A18" s="102">
        <f t="shared" si="0"/>
        <v>10</v>
      </c>
      <c r="B18" s="103" t="str">
        <f>'[1]SPEC SHEET'!A19</f>
        <v>CB SKIRT  LENGTH - FROM WAIST SM  TO HEM EDGE</v>
      </c>
      <c r="C18" s="104"/>
      <c r="D18" s="104"/>
      <c r="E18" s="105"/>
      <c r="F18" s="109" t="s">
        <v>35</v>
      </c>
      <c r="G18" s="107">
        <v>0.25</v>
      </c>
      <c r="H18" s="108">
        <f>'XS-XXL'!H18*2.54</f>
        <v>117.1575</v>
      </c>
      <c r="I18" s="108">
        <f>'XS-XXL'!I18*2.54</f>
        <v>117.7925</v>
      </c>
      <c r="J18" s="108">
        <f>'XS-XXL'!J18*2.54</f>
        <v>118.4275</v>
      </c>
      <c r="K18" s="108">
        <f>'XS-XXL'!K18*2.54</f>
        <v>119.0625</v>
      </c>
      <c r="L18" s="108">
        <f>'XS-XXL'!L18*2.54</f>
        <v>119.6975</v>
      </c>
      <c r="M18" s="108">
        <f>'XS-XXL'!M18*2.54</f>
        <v>120.3325</v>
      </c>
      <c r="N18" s="131"/>
      <c r="O18" s="131"/>
      <c r="P18" s="131"/>
      <c r="Q18" s="132"/>
      <c r="R18" s="131"/>
      <c r="S18" s="131"/>
      <c r="T18" s="134"/>
      <c r="U18" s="133"/>
    </row>
    <row r="19" s="64" customFormat="1" ht="25" customHeight="1" spans="1:21">
      <c r="A19" s="102">
        <f t="shared" si="0"/>
        <v>11</v>
      </c>
      <c r="B19" s="103" t="str">
        <f>'[1]SPEC SHEET'!A20</f>
        <v>SLIT HEIGHT</v>
      </c>
      <c r="C19" s="104"/>
      <c r="D19" s="104"/>
      <c r="E19" s="105"/>
      <c r="F19" s="109" t="s">
        <v>36</v>
      </c>
      <c r="G19" s="107">
        <v>0.25</v>
      </c>
      <c r="H19" s="108">
        <f>'XS-XXL'!H19*2.54</f>
        <v>80.3275</v>
      </c>
      <c r="I19" s="108">
        <f>'XS-XXL'!I19*2.54</f>
        <v>80.9625</v>
      </c>
      <c r="J19" s="108">
        <f>'XS-XXL'!J19*2.54</f>
        <v>81.5975</v>
      </c>
      <c r="K19" s="108">
        <f>'XS-XXL'!K19*2.54</f>
        <v>82.2325</v>
      </c>
      <c r="L19" s="108">
        <f>'XS-XXL'!L19*2.54</f>
        <v>82.8675</v>
      </c>
      <c r="M19" s="108">
        <f>'XS-XXL'!M19*2.54</f>
        <v>83.5025</v>
      </c>
      <c r="N19" s="131"/>
      <c r="O19" s="131"/>
      <c r="P19" s="131"/>
      <c r="Q19" s="132"/>
      <c r="R19" s="131"/>
      <c r="S19" s="131"/>
      <c r="T19" s="134"/>
      <c r="U19" s="133"/>
    </row>
    <row r="20" s="64" customFormat="1" ht="25" customHeight="1" spans="1:21">
      <c r="A20" s="102">
        <f t="shared" si="0"/>
        <v>12</v>
      </c>
      <c r="B20" s="103" t="str">
        <f>'[1]SPEC SHEET'!A21</f>
        <v>COLLAR HEIGHT AT CF (VELVET LAYER ONLY)</v>
      </c>
      <c r="C20" s="104"/>
      <c r="D20" s="104"/>
      <c r="E20" s="105"/>
      <c r="F20" s="109" t="s">
        <v>37</v>
      </c>
      <c r="G20" s="107">
        <v>0.125</v>
      </c>
      <c r="H20" s="108">
        <f>'XS-XXL'!H20*2.54</f>
        <v>3.4925</v>
      </c>
      <c r="I20" s="108">
        <f>'XS-XXL'!I20*2.54</f>
        <v>3.4925</v>
      </c>
      <c r="J20" s="108">
        <f>'XS-XXL'!J20*2.54</f>
        <v>3.4925</v>
      </c>
      <c r="K20" s="108">
        <f>'XS-XXL'!K20*2.54</f>
        <v>3.4925</v>
      </c>
      <c r="L20" s="108">
        <f>'XS-XXL'!L20*2.54</f>
        <v>3.4925</v>
      </c>
      <c r="M20" s="108">
        <f>'XS-XXL'!M20*2.54</f>
        <v>3.4925</v>
      </c>
      <c r="N20" s="131"/>
      <c r="O20" s="131"/>
      <c r="P20" s="131"/>
      <c r="Q20" s="132"/>
      <c r="R20" s="131"/>
      <c r="S20" s="131"/>
      <c r="T20" s="134"/>
      <c r="U20" s="133"/>
    </row>
    <row r="21" s="64" customFormat="1" ht="25" customHeight="1" spans="1:21">
      <c r="A21" s="102">
        <f t="shared" si="0"/>
        <v>13</v>
      </c>
      <c r="B21" s="103" t="str">
        <f>'[1]SPEC SHEET'!A22</f>
        <v>COLLAR HEIGHT AT CB (VELVET LAYER ONLY)</v>
      </c>
      <c r="C21" s="104"/>
      <c r="D21" s="104"/>
      <c r="E21" s="105"/>
      <c r="F21" s="109" t="s">
        <v>38</v>
      </c>
      <c r="G21" s="107">
        <v>0.125</v>
      </c>
      <c r="H21" s="108">
        <f>'XS-XXL'!H21*2.54</f>
        <v>3.81</v>
      </c>
      <c r="I21" s="108">
        <f>'XS-XXL'!I21*2.54</f>
        <v>3.81</v>
      </c>
      <c r="J21" s="108">
        <f>'XS-XXL'!J21*2.54</f>
        <v>3.81</v>
      </c>
      <c r="K21" s="108">
        <f>'XS-XXL'!K21*2.54</f>
        <v>3.81</v>
      </c>
      <c r="L21" s="108">
        <f>'XS-XXL'!L21*2.54</f>
        <v>3.81</v>
      </c>
      <c r="M21" s="108">
        <f>'XS-XXL'!M21*2.54</f>
        <v>3.81</v>
      </c>
      <c r="N21" s="131"/>
      <c r="O21" s="131"/>
      <c r="P21" s="131"/>
      <c r="Q21" s="132"/>
      <c r="R21" s="131"/>
      <c r="S21" s="131"/>
      <c r="T21" s="134"/>
      <c r="U21" s="133"/>
    </row>
    <row r="22" s="64" customFormat="1" ht="25" customHeight="1" spans="1:21">
      <c r="A22" s="102">
        <f t="shared" si="0"/>
        <v>14</v>
      </c>
      <c r="B22" s="103" t="str">
        <f>'[1]SPEC SHEET'!A23</f>
        <v>COLLAR LENGTH AT TOP EDGE</v>
      </c>
      <c r="C22" s="104"/>
      <c r="D22" s="104"/>
      <c r="E22" s="105"/>
      <c r="F22" s="109" t="s">
        <v>39</v>
      </c>
      <c r="G22" s="107">
        <v>0.125</v>
      </c>
      <c r="H22" s="108">
        <f>'XS-XXL'!H22*2.54</f>
        <v>33.9725</v>
      </c>
      <c r="I22" s="108">
        <f>'XS-XXL'!I22*2.54</f>
        <v>35.2425</v>
      </c>
      <c r="J22" s="108">
        <f>'XS-XXL'!J22*2.54</f>
        <v>36.5125</v>
      </c>
      <c r="K22" s="108">
        <f>'XS-XXL'!K22*2.54</f>
        <v>37.7825</v>
      </c>
      <c r="L22" s="108">
        <f>'XS-XXL'!L22*2.54</f>
        <v>39.0525</v>
      </c>
      <c r="M22" s="108">
        <f>'XS-XXL'!M22*2.54</f>
        <v>40.3225</v>
      </c>
      <c r="N22" s="131"/>
      <c r="O22" s="132"/>
      <c r="P22" s="131"/>
      <c r="Q22" s="132"/>
      <c r="R22" s="131"/>
      <c r="S22" s="131"/>
      <c r="T22" s="134"/>
      <c r="U22" s="133"/>
    </row>
    <row r="23" s="64" customFormat="1" ht="25" customHeight="1" spans="1:21">
      <c r="A23" s="102">
        <f t="shared" si="0"/>
        <v>15</v>
      </c>
      <c r="B23" s="103" t="str">
        <f>'[1]SPEC SHEET'!A24</f>
        <v>COLLAR LENGTH AT BOTTOM</v>
      </c>
      <c r="C23" s="104"/>
      <c r="D23" s="104"/>
      <c r="E23" s="105"/>
      <c r="F23" s="109" t="s">
        <v>40</v>
      </c>
      <c r="G23" s="107">
        <v>0.25</v>
      </c>
      <c r="H23" s="108">
        <f>'XS-XXL'!H23*2.54</f>
        <v>38.1</v>
      </c>
      <c r="I23" s="108">
        <f>'XS-XXL'!I23*2.54</f>
        <v>39.37</v>
      </c>
      <c r="J23" s="108">
        <f>'XS-XXL'!J23*2.54</f>
        <v>40.64</v>
      </c>
      <c r="K23" s="108">
        <f>'XS-XXL'!K23*2.54</f>
        <v>41.91</v>
      </c>
      <c r="L23" s="108">
        <f>'XS-XXL'!L23*2.54</f>
        <v>43.18</v>
      </c>
      <c r="M23" s="108">
        <f>'XS-XXL'!M23*2.54</f>
        <v>44.45</v>
      </c>
      <c r="N23" s="131"/>
      <c r="O23" s="131"/>
      <c r="P23" s="131"/>
      <c r="Q23" s="132"/>
      <c r="R23" s="131"/>
      <c r="S23" s="131"/>
      <c r="T23" s="134"/>
      <c r="U23" s="133"/>
    </row>
    <row r="24" s="64" customFormat="1" ht="25" customHeight="1" spans="1:21">
      <c r="A24" s="102">
        <f t="shared" si="0"/>
        <v>16</v>
      </c>
      <c r="B24" s="103" t="str">
        <f>'[1]SPEC SHEET'!A25</f>
        <v>JOIN SEAM WIDTH- COLLAR TO BODICE</v>
      </c>
      <c r="C24" s="104"/>
      <c r="D24" s="104"/>
      <c r="E24" s="105"/>
      <c r="F24" s="109" t="s">
        <v>41</v>
      </c>
      <c r="G24" s="107">
        <v>0.25</v>
      </c>
      <c r="H24" s="108">
        <f>'XS-XXL'!H24*2.54</f>
        <v>10.795</v>
      </c>
      <c r="I24" s="108">
        <f>'XS-XXL'!I24*2.54</f>
        <v>11.1125</v>
      </c>
      <c r="J24" s="108">
        <f>'XS-XXL'!J24*2.54</f>
        <v>11.43</v>
      </c>
      <c r="K24" s="108">
        <f>'XS-XXL'!K24*2.54</f>
        <v>11.7475</v>
      </c>
      <c r="L24" s="108">
        <f>'XS-XXL'!L24*2.54</f>
        <v>12.065</v>
      </c>
      <c r="M24" s="108">
        <f>'XS-XXL'!M24*2.54</f>
        <v>12.3825</v>
      </c>
      <c r="N24" s="131"/>
      <c r="O24" s="131"/>
      <c r="P24" s="131"/>
      <c r="Q24" s="132"/>
      <c r="R24" s="131"/>
      <c r="S24" s="131"/>
      <c r="T24" s="134"/>
      <c r="U24" s="133"/>
    </row>
    <row r="25" s="64" customFormat="1" ht="25" customHeight="1" spans="1:21">
      <c r="A25" s="102">
        <f t="shared" si="0"/>
        <v>17</v>
      </c>
      <c r="B25" s="103" t="str">
        <f>'[1]SPEC SHEET'!A26</f>
        <v>ZIPPER LENGTH - AT CENTER BACK</v>
      </c>
      <c r="C25" s="104"/>
      <c r="D25" s="104"/>
      <c r="E25" s="105"/>
      <c r="F25" s="109" t="s">
        <v>42</v>
      </c>
      <c r="G25" s="107">
        <v>0.25</v>
      </c>
      <c r="H25" s="108">
        <f>'XS-XXL'!H25*2.54</f>
        <v>29.845</v>
      </c>
      <c r="I25" s="108">
        <f>'XS-XXL'!I25*2.54</f>
        <v>29.845</v>
      </c>
      <c r="J25" s="108">
        <f>'XS-XXL'!J25*2.54</f>
        <v>31.115</v>
      </c>
      <c r="K25" s="108">
        <f>'XS-XXL'!K25*2.54</f>
        <v>31.115</v>
      </c>
      <c r="L25" s="108">
        <f>'XS-XXL'!L25*2.54</f>
        <v>32.385</v>
      </c>
      <c r="M25" s="108">
        <f>'XS-XXL'!M25*2.54</f>
        <v>32.385</v>
      </c>
      <c r="N25" s="131"/>
      <c r="O25" s="132"/>
      <c r="P25" s="131"/>
      <c r="Q25" s="132"/>
      <c r="R25" s="131"/>
      <c r="S25" s="131"/>
      <c r="T25" s="134"/>
      <c r="U25" s="133"/>
    </row>
    <row r="26" s="64" customFormat="1" ht="25" customHeight="1" spans="1:21">
      <c r="A26" s="102">
        <f t="shared" si="0"/>
        <v>18</v>
      </c>
      <c r="B26" s="103" t="str">
        <f>'[1]SPEC SHEET'!A27</f>
        <v>HEM HEIGHT</v>
      </c>
      <c r="C26" s="104"/>
      <c r="D26" s="104"/>
      <c r="E26" s="105"/>
      <c r="F26" s="109" t="s">
        <v>43</v>
      </c>
      <c r="G26" s="107">
        <v>0</v>
      </c>
      <c r="H26" s="108">
        <f>'XS-XXL'!H26*2.54</f>
        <v>1.27</v>
      </c>
      <c r="I26" s="108">
        <f>'XS-XXL'!I26*2.54</f>
        <v>1.27</v>
      </c>
      <c r="J26" s="108">
        <f>'XS-XXL'!J26*2.54</f>
        <v>1.27</v>
      </c>
      <c r="K26" s="108">
        <f>'XS-XXL'!K26*2.54</f>
        <v>1.27</v>
      </c>
      <c r="L26" s="108">
        <f>'XS-XXL'!L26*2.54</f>
        <v>1.27</v>
      </c>
      <c r="M26" s="108">
        <f>'XS-XXL'!M26*2.54</f>
        <v>1.27</v>
      </c>
      <c r="N26" s="131"/>
      <c r="O26" s="131"/>
      <c r="P26" s="131"/>
      <c r="Q26" s="132"/>
      <c r="R26" s="131"/>
      <c r="S26" s="131"/>
      <c r="T26" s="134"/>
      <c r="U26" s="133"/>
    </row>
    <row r="27" s="64" customFormat="1" customHeight="1" spans="14:22">
      <c r="N27" s="133"/>
      <c r="O27" s="133"/>
      <c r="P27" s="133"/>
      <c r="Q27" s="133"/>
      <c r="R27" s="133"/>
      <c r="S27" s="133"/>
      <c r="T27" s="133"/>
      <c r="U27" s="133"/>
      <c r="V27" s="133"/>
    </row>
    <row r="28" s="64" customFormat="1" customHeight="1" spans="14:22">
      <c r="N28" s="133"/>
      <c r="O28" s="133"/>
      <c r="P28" s="133"/>
      <c r="Q28" s="133"/>
      <c r="R28" s="133"/>
      <c r="S28" s="133"/>
      <c r="T28" s="133"/>
      <c r="U28" s="133"/>
      <c r="V28" s="133"/>
    </row>
    <row r="29" s="64" customFormat="1" customHeight="1" spans="14:22">
      <c r="N29" s="133"/>
      <c r="O29" s="133"/>
      <c r="P29" s="133"/>
      <c r="Q29" s="133"/>
      <c r="R29" s="133"/>
      <c r="S29" s="133"/>
      <c r="T29" s="133"/>
      <c r="U29" s="133"/>
      <c r="V29" s="133"/>
    </row>
    <row r="30" s="64" customFormat="1" customHeight="1" spans="14:22">
      <c r="N30" s="133"/>
      <c r="O30" s="133"/>
      <c r="P30" s="133"/>
      <c r="Q30" s="133"/>
      <c r="R30" s="133"/>
      <c r="S30" s="133"/>
      <c r="T30" s="133"/>
      <c r="U30" s="133"/>
      <c r="V30" s="133"/>
    </row>
    <row r="31" s="64" customFormat="1" customHeight="1" spans="14:22">
      <c r="N31" s="133"/>
      <c r="O31" s="133"/>
      <c r="P31" s="133"/>
      <c r="Q31" s="133"/>
      <c r="R31" s="133"/>
      <c r="S31" s="133"/>
      <c r="T31" s="133"/>
      <c r="U31" s="133"/>
      <c r="V31" s="133"/>
    </row>
    <row r="32" s="64" customFormat="1" customHeight="1" spans="14:22">
      <c r="N32" s="133"/>
      <c r="O32" s="133"/>
      <c r="P32" s="133"/>
      <c r="Q32" s="133"/>
      <c r="R32" s="133"/>
      <c r="S32" s="133"/>
      <c r="T32" s="133"/>
      <c r="U32" s="133"/>
      <c r="V32" s="133"/>
    </row>
    <row r="33" s="64" customFormat="1" customHeight="1" spans="14:22">
      <c r="N33" s="133"/>
      <c r="O33" s="133"/>
      <c r="P33" s="133"/>
      <c r="Q33" s="133"/>
      <c r="R33" s="133"/>
      <c r="S33" s="133"/>
      <c r="T33" s="133"/>
      <c r="U33" s="133"/>
      <c r="V33" s="133"/>
    </row>
    <row r="34" s="64" customFormat="1" customHeight="1" spans="14:22">
      <c r="N34" s="133"/>
      <c r="O34" s="133"/>
      <c r="P34" s="133"/>
      <c r="Q34" s="133"/>
      <c r="R34" s="133"/>
      <c r="S34" s="133"/>
      <c r="T34" s="133"/>
      <c r="U34" s="133"/>
      <c r="V34" s="133"/>
    </row>
    <row r="35" s="64" customFormat="1" customHeight="1" spans="14:22">
      <c r="N35" s="133"/>
      <c r="O35" s="133"/>
      <c r="P35" s="133"/>
      <c r="Q35" s="133"/>
      <c r="R35" s="133"/>
      <c r="S35" s="133"/>
      <c r="T35" s="133"/>
      <c r="U35" s="133"/>
      <c r="V35" s="133"/>
    </row>
    <row r="36" s="64" customFormat="1" customHeight="1" spans="14:22">
      <c r="N36" s="133"/>
      <c r="O36" s="133"/>
      <c r="P36" s="133"/>
      <c r="Q36" s="133"/>
      <c r="R36" s="133"/>
      <c r="S36" s="133"/>
      <c r="T36" s="133"/>
      <c r="U36" s="133"/>
      <c r="V36" s="133"/>
    </row>
    <row r="37" s="64" customFormat="1" customHeight="1" spans="14:22">
      <c r="N37" s="133"/>
      <c r="O37" s="133"/>
      <c r="P37" s="133"/>
      <c r="Q37" s="133"/>
      <c r="R37" s="133"/>
      <c r="S37" s="133"/>
      <c r="T37" s="133"/>
      <c r="U37" s="133"/>
      <c r="V37" s="133"/>
    </row>
    <row r="38" s="64" customFormat="1" customHeight="1" spans="14:22">
      <c r="N38" s="133"/>
      <c r="O38" s="133"/>
      <c r="P38" s="133"/>
      <c r="Q38" s="133"/>
      <c r="R38" s="133"/>
      <c r="S38" s="133"/>
      <c r="T38" s="133"/>
      <c r="U38" s="133"/>
      <c r="V38" s="133"/>
    </row>
  </sheetData>
  <mergeCells count="47">
    <mergeCell ref="A1:D1"/>
    <mergeCell ref="G1:H1"/>
    <mergeCell ref="I1:J1"/>
    <mergeCell ref="K1:M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M5"/>
    <mergeCell ref="A6:B6"/>
    <mergeCell ref="E6:G6"/>
    <mergeCell ref="H6:J6"/>
    <mergeCell ref="K6:M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A7:A8"/>
    <mergeCell ref="G7:G8"/>
    <mergeCell ref="H7:H8"/>
    <mergeCell ref="I7:I8"/>
    <mergeCell ref="J7:J8"/>
    <mergeCell ref="K7:K8"/>
    <mergeCell ref="L7:L8"/>
    <mergeCell ref="M7:M8"/>
    <mergeCell ref="H2:J4"/>
    <mergeCell ref="K2:M4"/>
    <mergeCell ref="B7:E8"/>
  </mergeCells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M4">
      <formula1>"MAINLINE,LONG LEAD"</formula1>
    </dataValidation>
  </dataValidations>
  <pageMargins left="0.75" right="0.75" top="1" bottom="1" header="0.5" footer="0.5"/>
  <pageSetup paperSize="9" scale="63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3"/>
  <sheetViews>
    <sheetView view="pageBreakPreview" zoomScale="55" zoomScaleNormal="70" workbookViewId="0">
      <selection activeCell="N18" sqref="N18"/>
    </sheetView>
  </sheetViews>
  <sheetFormatPr defaultColWidth="12.6637168141593" defaultRowHeight="15.75" customHeight="1"/>
  <cols>
    <col min="1" max="1" width="4.16814159292035" style="1" customWidth="1"/>
    <col min="2" max="2" width="16.3362831858407" style="1" customWidth="1"/>
    <col min="3" max="3" width="25.1681415929204" style="1" customWidth="1"/>
    <col min="4" max="4" width="20.3362831858407" style="1" customWidth="1"/>
    <col min="5" max="5" width="19.1681415929204" style="1" customWidth="1"/>
    <col min="6" max="6" width="60.9734513274336" style="1" customWidth="1"/>
    <col min="7" max="7" width="9" style="1" customWidth="1"/>
    <col min="8" max="11" width="15.5398230088496" style="1" customWidth="1"/>
    <col min="12" max="12" width="21.6637168141593" style="1" customWidth="1"/>
    <col min="13" max="13" width="5.66371681415929" style="1" customWidth="1"/>
    <col min="14" max="16" width="8.66371681415929" style="1" customWidth="1"/>
    <col min="17" max="17" width="5.50442477876106" style="1" customWidth="1"/>
    <col min="18" max="18" width="8.66371681415929" style="1" customWidth="1"/>
    <col min="19" max="20" width="8.50442477876106" style="1" customWidth="1"/>
    <col min="21" max="21" width="6.66371681415929" style="1" customWidth="1"/>
    <col min="22" max="22" width="10.1681415929204" style="1" customWidth="1"/>
    <col min="23" max="23" width="28.6637168141593" style="1" customWidth="1"/>
    <col min="24" max="16384" width="12.6637168141593" style="1"/>
  </cols>
  <sheetData>
    <row r="1" s="1" customFormat="1" ht="30" customHeight="1" spans="1:24">
      <c r="A1" s="2" t="s">
        <v>0</v>
      </c>
      <c r="B1" s="2"/>
      <c r="C1" s="2"/>
      <c r="D1" s="2"/>
      <c r="E1" s="3" t="s">
        <v>1</v>
      </c>
      <c r="F1" s="3"/>
      <c r="G1" s="4" t="str">
        <f>'[2]Style Summary Cover Page'!E1</f>
        <v>BG5272</v>
      </c>
      <c r="H1" s="3" t="s">
        <v>2</v>
      </c>
      <c r="I1" s="3"/>
      <c r="J1" s="4"/>
      <c r="K1" s="4"/>
      <c r="L1" s="4"/>
      <c r="M1" s="41"/>
      <c r="N1" s="41"/>
      <c r="O1" s="41"/>
      <c r="P1" s="41"/>
      <c r="Q1" s="41"/>
      <c r="R1" s="41"/>
      <c r="S1" s="41"/>
      <c r="T1" s="41"/>
      <c r="U1" s="41"/>
      <c r="V1" s="41"/>
      <c r="W1" s="54"/>
      <c r="X1" s="53"/>
    </row>
    <row r="2" s="1" customFormat="1" customHeight="1" spans="1:24">
      <c r="A2" s="5" t="s">
        <v>4</v>
      </c>
      <c r="B2" s="5"/>
      <c r="C2" s="6" t="str">
        <f>'[2]Style Summary Cover Page'!B2</f>
        <v>DAPHNE DRESS</v>
      </c>
      <c r="D2" s="7" t="s">
        <v>5</v>
      </c>
      <c r="E2" s="8" t="str">
        <f>'[2]Style Summary Cover Page'!D2</f>
        <v>SARAH PUNTER</v>
      </c>
      <c r="F2" s="8"/>
      <c r="G2" s="8"/>
      <c r="H2" s="9"/>
      <c r="I2" s="9"/>
      <c r="J2" s="9"/>
      <c r="K2" s="9"/>
      <c r="L2" s="9"/>
      <c r="M2" s="42"/>
      <c r="N2" s="42"/>
      <c r="O2" s="42"/>
      <c r="P2" s="42"/>
      <c r="Q2" s="42"/>
      <c r="R2" s="42"/>
      <c r="S2" s="42"/>
      <c r="T2" s="42"/>
      <c r="U2" s="42"/>
      <c r="V2" s="42"/>
      <c r="W2" s="54"/>
      <c r="X2" s="53"/>
    </row>
    <row r="3" s="1" customFormat="1" customHeight="1" spans="1:24">
      <c r="A3" s="5" t="s">
        <v>7</v>
      </c>
      <c r="B3" s="5"/>
      <c r="C3" s="6">
        <f>'[2]Style Summary Cover Page'!B3</f>
        <v>45527</v>
      </c>
      <c r="D3" s="7" t="s">
        <v>8</v>
      </c>
      <c r="E3" s="8" t="str">
        <f>'[2]Style Summary Cover Page'!D3</f>
        <v>SOPHIA S</v>
      </c>
      <c r="F3" s="8"/>
      <c r="G3" s="8"/>
      <c r="H3" s="9"/>
      <c r="I3" s="9"/>
      <c r="J3" s="9"/>
      <c r="K3" s="9"/>
      <c r="L3" s="9"/>
      <c r="M3" s="42"/>
      <c r="N3" s="42"/>
      <c r="O3" s="42"/>
      <c r="P3" s="42"/>
      <c r="Q3" s="42"/>
      <c r="R3" s="42"/>
      <c r="S3" s="42"/>
      <c r="T3" s="42"/>
      <c r="U3" s="42"/>
      <c r="V3" s="42"/>
      <c r="W3" s="54"/>
      <c r="X3" s="53"/>
    </row>
    <row r="4" s="1" customFormat="1" customHeight="1" spans="1:24">
      <c r="A4" s="5" t="s">
        <v>9</v>
      </c>
      <c r="B4" s="5"/>
      <c r="C4" s="6" t="str">
        <f>'[2]Style Summary Cover Page'!B4</f>
        <v>FALL 25</v>
      </c>
      <c r="D4" s="7" t="s">
        <v>10</v>
      </c>
      <c r="E4" s="8" t="str">
        <f>'[2]Style Summary Cover Page'!D4</f>
        <v>SEAN</v>
      </c>
      <c r="F4" s="8"/>
      <c r="G4" s="8"/>
      <c r="H4" s="9"/>
      <c r="I4" s="9"/>
      <c r="J4" s="9"/>
      <c r="K4" s="9"/>
      <c r="L4" s="9"/>
      <c r="M4" s="42"/>
      <c r="N4" s="42"/>
      <c r="O4" s="42"/>
      <c r="P4" s="42"/>
      <c r="Q4" s="42"/>
      <c r="R4" s="42"/>
      <c r="S4" s="42"/>
      <c r="T4" s="42"/>
      <c r="U4" s="42"/>
      <c r="V4" s="42"/>
      <c r="W4" s="54"/>
      <c r="X4" s="53"/>
    </row>
    <row r="5" s="1" customFormat="1" customHeight="1" spans="1:24">
      <c r="A5" s="5" t="s">
        <v>12</v>
      </c>
      <c r="B5" s="5"/>
      <c r="C5" s="6" t="str">
        <f>'[2]Style Summary Cover Page'!B5</f>
        <v>0X-3X</v>
      </c>
      <c r="D5" s="7" t="s">
        <v>13</v>
      </c>
      <c r="E5" s="8" t="str">
        <f>'[2]Style Summary Cover Page'!D5</f>
        <v>ANY AVAILABLE</v>
      </c>
      <c r="F5" s="8"/>
      <c r="G5" s="8"/>
      <c r="H5" s="9"/>
      <c r="I5" s="9"/>
      <c r="J5" s="9"/>
      <c r="K5" s="9"/>
      <c r="L5" s="9"/>
      <c r="M5" s="42"/>
      <c r="N5" s="42"/>
      <c r="O5" s="42"/>
      <c r="P5" s="42"/>
      <c r="Q5" s="42"/>
      <c r="R5" s="42"/>
      <c r="S5" s="42"/>
      <c r="T5" s="42"/>
      <c r="U5" s="42"/>
      <c r="V5" s="42"/>
      <c r="W5" s="54"/>
      <c r="X5" s="53"/>
    </row>
    <row r="6" s="1" customFormat="1" customHeight="1" spans="1:24">
      <c r="A6" s="5" t="s">
        <v>15</v>
      </c>
      <c r="B6" s="5"/>
      <c r="C6" s="6" t="str">
        <f>'[2]Style Summary Cover Page'!B6</f>
        <v>1X</v>
      </c>
      <c r="D6" s="7" t="s">
        <v>16</v>
      </c>
      <c r="E6" s="8" t="str">
        <f>'[2]Style Summary Cover Page'!D6</f>
        <v>VELVET</v>
      </c>
      <c r="F6" s="8"/>
      <c r="G6" s="8"/>
      <c r="H6" s="9"/>
      <c r="I6" s="9"/>
      <c r="J6" s="9"/>
      <c r="K6" s="9"/>
      <c r="L6" s="9"/>
      <c r="M6" s="42"/>
      <c r="N6" s="42"/>
      <c r="O6" s="42"/>
      <c r="P6" s="42"/>
      <c r="Q6" s="42"/>
      <c r="R6" s="42"/>
      <c r="S6" s="42"/>
      <c r="T6" s="42"/>
      <c r="U6" s="42"/>
      <c r="V6" s="55"/>
      <c r="W6" s="54"/>
      <c r="X6" s="53"/>
    </row>
    <row r="7" s="1" customFormat="1" customHeight="1" spans="1:24">
      <c r="A7" s="10" t="s">
        <v>18</v>
      </c>
      <c r="B7" s="11"/>
      <c r="C7" s="11"/>
      <c r="D7" s="11"/>
      <c r="E7" s="12"/>
      <c r="F7" s="12"/>
      <c r="G7" s="13" t="s">
        <v>19</v>
      </c>
      <c r="H7" s="14" t="s">
        <v>44</v>
      </c>
      <c r="I7" s="43" t="s">
        <v>45</v>
      </c>
      <c r="J7" s="44" t="s">
        <v>46</v>
      </c>
      <c r="K7" s="14" t="s">
        <v>47</v>
      </c>
      <c r="L7" s="13" t="s">
        <v>48</v>
      </c>
      <c r="M7" s="45"/>
      <c r="N7" s="45"/>
      <c r="O7" s="46"/>
      <c r="P7" s="45"/>
      <c r="Q7" s="45"/>
      <c r="R7" s="45"/>
      <c r="S7" s="46"/>
      <c r="T7" s="45"/>
      <c r="U7" s="45"/>
      <c r="V7" s="46"/>
      <c r="W7" s="48"/>
      <c r="X7" s="53"/>
    </row>
    <row r="8" s="1" customFormat="1" ht="15" customHeight="1" spans="1:24">
      <c r="A8" s="15"/>
      <c r="B8" s="16"/>
      <c r="C8" s="16"/>
      <c r="D8" s="16"/>
      <c r="E8" s="17"/>
      <c r="F8" s="17"/>
      <c r="G8" s="18"/>
      <c r="H8" s="19"/>
      <c r="I8" s="19"/>
      <c r="J8" s="19"/>
      <c r="K8" s="19"/>
      <c r="L8" s="18"/>
      <c r="M8" s="47"/>
      <c r="N8" s="48"/>
      <c r="O8" s="48"/>
      <c r="P8" s="48"/>
      <c r="Q8" s="47"/>
      <c r="R8" s="48"/>
      <c r="S8" s="48"/>
      <c r="T8" s="48"/>
      <c r="U8" s="47"/>
      <c r="V8" s="48"/>
      <c r="W8" s="48"/>
      <c r="X8" s="53"/>
    </row>
    <row r="9" s="1" customFormat="1" ht="30" customHeight="1" spans="1:24">
      <c r="A9" s="20" t="str">
        <f>'[2]SPEC SHEET'!A10</f>
        <v>FRONT BODICE LENGTH - FROM CF NK SEAM TO WAIST SM</v>
      </c>
      <c r="B9" s="21"/>
      <c r="C9" s="21"/>
      <c r="D9" s="21"/>
      <c r="E9" s="22"/>
      <c r="F9" s="23" t="s">
        <v>49</v>
      </c>
      <c r="G9" s="24">
        <v>0.125</v>
      </c>
      <c r="H9" s="57">
        <f>I9-0.25</f>
        <v>14</v>
      </c>
      <c r="I9" s="61">
        <f>'[2]SPEC SHEET'!Q10</f>
        <v>14.25</v>
      </c>
      <c r="J9" s="62">
        <f>SUM(I9+0.25)</f>
        <v>14.5</v>
      </c>
      <c r="K9" s="62">
        <f>SUM(J9+0.25)</f>
        <v>14.75</v>
      </c>
      <c r="L9" s="49"/>
      <c r="M9" s="50"/>
      <c r="N9" s="50"/>
      <c r="O9" s="50"/>
      <c r="P9" s="51"/>
      <c r="Q9" s="50"/>
      <c r="R9" s="50"/>
      <c r="S9" s="50"/>
      <c r="T9" s="51"/>
      <c r="U9" s="50"/>
      <c r="V9" s="50"/>
      <c r="W9" s="56"/>
      <c r="X9" s="53"/>
    </row>
    <row r="10" s="1" customFormat="1" ht="30" customHeight="1" spans="1:24">
      <c r="A10" s="20" t="str">
        <f>'[2]SPEC SHEET'!A11</f>
        <v>SS BODICE LENGTH - FROM A/H TOP EDGE TO WAIST SM</v>
      </c>
      <c r="B10" s="21"/>
      <c r="C10" s="21"/>
      <c r="D10" s="21"/>
      <c r="E10" s="22"/>
      <c r="F10" s="26" t="s">
        <v>50</v>
      </c>
      <c r="G10" s="24">
        <v>0.125</v>
      </c>
      <c r="H10" s="57">
        <f t="shared" ref="H10:H14" si="0">I10-0.125</f>
        <v>5.125</v>
      </c>
      <c r="I10" s="61">
        <v>5.25</v>
      </c>
      <c r="J10" s="62">
        <f t="shared" ref="J10:J14" si="1">SUM(I10+0.125)</f>
        <v>5.375</v>
      </c>
      <c r="K10" s="62">
        <f t="shared" ref="K10:K14" si="2">SUM(J10+0.125)</f>
        <v>5.5</v>
      </c>
      <c r="L10" s="49"/>
      <c r="M10" s="50"/>
      <c r="N10" s="50"/>
      <c r="O10" s="50"/>
      <c r="P10" s="51"/>
      <c r="Q10" s="50"/>
      <c r="R10" s="50"/>
      <c r="S10" s="50"/>
      <c r="T10" s="51"/>
      <c r="U10" s="50"/>
      <c r="V10" s="50"/>
      <c r="W10" s="56"/>
      <c r="X10" s="53"/>
    </row>
    <row r="11" s="1" customFormat="1" ht="30" customHeight="1" spans="1:24">
      <c r="A11" s="20" t="str">
        <f>'[2]SPEC SHEET'!A12</f>
        <v>CB BODICE LENGTH - FROM TOP EDGE TO WAIST SM</v>
      </c>
      <c r="B11" s="21"/>
      <c r="C11" s="21"/>
      <c r="D11" s="21"/>
      <c r="E11" s="22"/>
      <c r="F11" s="27" t="s">
        <v>51</v>
      </c>
      <c r="G11" s="24">
        <v>0.125</v>
      </c>
      <c r="H11" s="57">
        <f t="shared" si="0"/>
        <v>4.375</v>
      </c>
      <c r="I11" s="61">
        <f>'[2]SPEC SHEET'!Q12</f>
        <v>4.5</v>
      </c>
      <c r="J11" s="62">
        <f t="shared" si="1"/>
        <v>4.625</v>
      </c>
      <c r="K11" s="62">
        <f t="shared" si="2"/>
        <v>4.75</v>
      </c>
      <c r="L11" s="49"/>
      <c r="M11" s="50"/>
      <c r="N11" s="50"/>
      <c r="O11" s="50"/>
      <c r="P11" s="51"/>
      <c r="Q11" s="50"/>
      <c r="R11" s="50"/>
      <c r="S11" s="50"/>
      <c r="T11" s="51"/>
      <c r="U11" s="50"/>
      <c r="V11" s="50"/>
      <c r="W11" s="56"/>
      <c r="X11" s="53"/>
    </row>
    <row r="12" s="1" customFormat="1" ht="30" customHeight="1" spans="1:24">
      <c r="A12" s="20" t="str">
        <f>'[2]SPEC SHEET'!A13</f>
        <v>FRONT BODICE LENGTH (SHELL ONLY) - FROM CF NK SEAM TO WAIST SM</v>
      </c>
      <c r="B12" s="21"/>
      <c r="C12" s="21"/>
      <c r="D12" s="21"/>
      <c r="E12" s="22"/>
      <c r="F12" s="23" t="s">
        <v>52</v>
      </c>
      <c r="G12" s="24">
        <v>0.125</v>
      </c>
      <c r="H12" s="57">
        <f>I12-0.25</f>
        <v>14</v>
      </c>
      <c r="I12" s="61">
        <f>'[2]SPEC SHEET'!Q13</f>
        <v>14.25</v>
      </c>
      <c r="J12" s="62">
        <f>SUM(I12+0.25)</f>
        <v>14.5</v>
      </c>
      <c r="K12" s="62">
        <f>SUM(J12+0.25)</f>
        <v>14.75</v>
      </c>
      <c r="L12" s="52"/>
      <c r="M12" s="50"/>
      <c r="N12" s="50"/>
      <c r="O12" s="50"/>
      <c r="P12" s="51"/>
      <c r="Q12" s="50"/>
      <c r="R12" s="50"/>
      <c r="S12" s="50"/>
      <c r="T12" s="51"/>
      <c r="U12" s="50"/>
      <c r="V12" s="50"/>
      <c r="W12" s="56"/>
      <c r="X12" s="53"/>
    </row>
    <row r="13" s="1" customFormat="1" ht="30" customHeight="1" spans="1:24">
      <c r="A13" s="20" t="str">
        <f>'[2]SPEC SHEET'!A14</f>
        <v>SS BODICE LENGTH (SHELL ONLY) - FROM A/H TOP EDGE TO WAIST SM</v>
      </c>
      <c r="B13" s="21"/>
      <c r="C13" s="21"/>
      <c r="D13" s="21"/>
      <c r="E13" s="22"/>
      <c r="F13" s="26" t="s">
        <v>53</v>
      </c>
      <c r="G13" s="24">
        <v>0.125</v>
      </c>
      <c r="H13" s="57">
        <f t="shared" si="0"/>
        <v>5.125</v>
      </c>
      <c r="I13" s="61">
        <v>5.25</v>
      </c>
      <c r="J13" s="62">
        <f t="shared" si="1"/>
        <v>5.375</v>
      </c>
      <c r="K13" s="62">
        <f t="shared" si="2"/>
        <v>5.5</v>
      </c>
      <c r="L13" s="49"/>
      <c r="M13" s="50"/>
      <c r="N13" s="50"/>
      <c r="O13" s="50"/>
      <c r="P13" s="51"/>
      <c r="Q13" s="50"/>
      <c r="R13" s="50"/>
      <c r="S13" s="50"/>
      <c r="T13" s="51"/>
      <c r="U13" s="50"/>
      <c r="V13" s="50"/>
      <c r="W13" s="56"/>
      <c r="X13" s="53"/>
    </row>
    <row r="14" s="1" customFormat="1" ht="30" customHeight="1" spans="1:24">
      <c r="A14" s="20" t="str">
        <f>'[2]SPEC SHEET'!A15</f>
        <v>CB BODICE LENGTH (SHELL ONLY) - FROM TOP EDGE TO WAIST SM</v>
      </c>
      <c r="B14" s="21"/>
      <c r="C14" s="21"/>
      <c r="D14" s="21"/>
      <c r="E14" s="22"/>
      <c r="F14" s="27" t="s">
        <v>54</v>
      </c>
      <c r="G14" s="24">
        <v>0.125</v>
      </c>
      <c r="H14" s="57">
        <f t="shared" si="0"/>
        <v>4.375</v>
      </c>
      <c r="I14" s="61">
        <f>'[2]SPEC SHEET'!Q15</f>
        <v>4.5</v>
      </c>
      <c r="J14" s="62">
        <f t="shared" si="1"/>
        <v>4.625</v>
      </c>
      <c r="K14" s="62">
        <f t="shared" si="2"/>
        <v>4.75</v>
      </c>
      <c r="L14" s="49"/>
      <c r="M14" s="50"/>
      <c r="N14" s="50"/>
      <c r="O14" s="50"/>
      <c r="P14" s="51"/>
      <c r="Q14" s="50"/>
      <c r="R14" s="50"/>
      <c r="S14" s="50"/>
      <c r="T14" s="51"/>
      <c r="U14" s="50"/>
      <c r="V14" s="50"/>
      <c r="W14" s="56"/>
      <c r="X14" s="53"/>
    </row>
    <row r="15" s="1" customFormat="1" ht="30" customHeight="1" spans="1:24">
      <c r="A15" s="20" t="str">
        <f>'[2]SPEC SHEET'!A16</f>
        <v>CHEST CIRCUMFERENCE AT APEX - FROM CB TO CF ALONG NATURAL CURVES</v>
      </c>
      <c r="B15" s="21"/>
      <c r="C15" s="21"/>
      <c r="D15" s="21"/>
      <c r="E15" s="22"/>
      <c r="F15" s="28" t="s">
        <v>55</v>
      </c>
      <c r="G15" s="29">
        <v>0.5</v>
      </c>
      <c r="H15" s="58">
        <f t="shared" ref="H15:H18" si="3">I15-2</f>
        <v>38.5</v>
      </c>
      <c r="I15" s="61">
        <f>'[2]SPEC SHEET'!Q16</f>
        <v>40.5</v>
      </c>
      <c r="J15" s="63">
        <f t="shared" ref="J15:J18" si="4">I15+2.5</f>
        <v>43</v>
      </c>
      <c r="K15" s="63">
        <f t="shared" ref="K15:K18" si="5">J15+2.5</f>
        <v>45.5</v>
      </c>
      <c r="L15" s="49"/>
      <c r="M15" s="50"/>
      <c r="N15" s="50"/>
      <c r="O15" s="50"/>
      <c r="P15" s="51"/>
      <c r="Q15" s="50"/>
      <c r="R15" s="50"/>
      <c r="S15" s="50"/>
      <c r="T15" s="51"/>
      <c r="U15" s="50"/>
      <c r="V15" s="50"/>
      <c r="W15" s="56"/>
      <c r="X15" s="53"/>
    </row>
    <row r="16" s="1" customFormat="1" ht="30" customHeight="1" spans="1:24">
      <c r="A16" s="20" t="str">
        <f>'[2]SPEC SHEET'!A17</f>
        <v>WAIST CIRCUMFERENCE  AT SM -  STRAIGHT ACROSS </v>
      </c>
      <c r="B16" s="21"/>
      <c r="C16" s="21"/>
      <c r="D16" s="21"/>
      <c r="E16" s="22"/>
      <c r="F16" s="30" t="s">
        <v>56</v>
      </c>
      <c r="G16" s="29">
        <v>0.5</v>
      </c>
      <c r="H16" s="58">
        <f t="shared" si="3"/>
        <v>34.5</v>
      </c>
      <c r="I16" s="61">
        <f>'[2]SPEC SHEET'!Q17</f>
        <v>36.5</v>
      </c>
      <c r="J16" s="63">
        <f t="shared" si="4"/>
        <v>39</v>
      </c>
      <c r="K16" s="63">
        <f t="shared" si="5"/>
        <v>41.5</v>
      </c>
      <c r="L16" s="49"/>
      <c r="M16" s="50"/>
      <c r="N16" s="50"/>
      <c r="O16" s="50"/>
      <c r="P16" s="51"/>
      <c r="Q16" s="50"/>
      <c r="R16" s="50"/>
      <c r="S16" s="50"/>
      <c r="T16" s="51"/>
      <c r="U16" s="50"/>
      <c r="V16" s="50"/>
      <c r="W16" s="56"/>
      <c r="X16" s="53"/>
    </row>
    <row r="17" s="1" customFormat="1" ht="30" customHeight="1" spans="1:24">
      <c r="A17" s="20" t="str">
        <f>'[2]SPEC SHEET'!A18</f>
        <v>HIP CIRC. - 8 1/2" BELOW WAIST SM - STRAIGHT ACROSS (2PT MEASUREMENT)</v>
      </c>
      <c r="B17" s="21"/>
      <c r="C17" s="21"/>
      <c r="D17" s="21"/>
      <c r="E17" s="22"/>
      <c r="F17" s="31" t="s">
        <v>57</v>
      </c>
      <c r="G17" s="29">
        <v>0.5</v>
      </c>
      <c r="H17" s="58">
        <f t="shared" si="3"/>
        <v>46</v>
      </c>
      <c r="I17" s="61">
        <f>'[2]SPEC SHEET'!Q18</f>
        <v>48</v>
      </c>
      <c r="J17" s="63">
        <f t="shared" si="4"/>
        <v>50.5</v>
      </c>
      <c r="K17" s="63">
        <f t="shared" si="5"/>
        <v>53</v>
      </c>
      <c r="L17" s="52"/>
      <c r="M17" s="50"/>
      <c r="N17" s="50"/>
      <c r="O17" s="50"/>
      <c r="P17" s="51"/>
      <c r="Q17" s="50"/>
      <c r="R17" s="50"/>
      <c r="S17" s="50"/>
      <c r="T17" s="51"/>
      <c r="U17" s="50"/>
      <c r="V17" s="50"/>
      <c r="W17" s="56"/>
      <c r="X17" s="53"/>
    </row>
    <row r="18" s="1" customFormat="1" ht="30" customHeight="1" spans="1:24">
      <c r="A18" s="20" t="str">
        <f>'[2]SPEC SHEET'!A19</f>
        <v>SKIRT SWEEP (STRAIGHT ACROSS )  SLIT EDGES ALIGNED, FOLD TO SLIT EDGE </v>
      </c>
      <c r="B18" s="21"/>
      <c r="C18" s="21"/>
      <c r="D18" s="21"/>
      <c r="E18" s="22"/>
      <c r="F18" s="32" t="s">
        <v>58</v>
      </c>
      <c r="G18" s="29">
        <v>0.5</v>
      </c>
      <c r="H18" s="58">
        <f t="shared" si="3"/>
        <v>90</v>
      </c>
      <c r="I18" s="61">
        <f>'[2]SPEC SHEET'!Q19</f>
        <v>92</v>
      </c>
      <c r="J18" s="63">
        <f t="shared" si="4"/>
        <v>94.5</v>
      </c>
      <c r="K18" s="63">
        <f t="shared" si="5"/>
        <v>97</v>
      </c>
      <c r="L18" s="52"/>
      <c r="M18" s="50"/>
      <c r="N18" s="50"/>
      <c r="O18" s="50"/>
      <c r="P18" s="51"/>
      <c r="Q18" s="50"/>
      <c r="R18" s="50"/>
      <c r="S18" s="50"/>
      <c r="T18" s="51"/>
      <c r="U18" s="50"/>
      <c r="V18" s="50"/>
      <c r="W18" s="56"/>
      <c r="X18" s="53"/>
    </row>
    <row r="19" s="1" customFormat="1" ht="30" customHeight="1" spans="1:24">
      <c r="A19" s="20" t="str">
        <f>'[2]SPEC SHEET'!A20</f>
        <v>CF SKIRT LENGTH - FROM WAIST SM  TO HEM EDGE </v>
      </c>
      <c r="B19" s="21"/>
      <c r="C19" s="21"/>
      <c r="D19" s="21"/>
      <c r="E19" s="22"/>
      <c r="F19" s="33" t="s">
        <v>59</v>
      </c>
      <c r="G19" s="29">
        <v>0.5</v>
      </c>
      <c r="H19" s="58">
        <f t="shared" ref="H19:H22" si="6">I19-0.25</f>
        <v>43.75</v>
      </c>
      <c r="I19" s="61">
        <f>'[2]SPEC SHEET'!Q20</f>
        <v>44</v>
      </c>
      <c r="J19" s="63">
        <f t="shared" ref="J19:J21" si="7">I19+0.25</f>
        <v>44.25</v>
      </c>
      <c r="K19" s="63">
        <f t="shared" ref="K19:K21" si="8">J19+0.25</f>
        <v>44.5</v>
      </c>
      <c r="L19" s="52"/>
      <c r="M19" s="50"/>
      <c r="N19" s="50"/>
      <c r="O19" s="50"/>
      <c r="P19" s="51"/>
      <c r="Q19" s="50"/>
      <c r="R19" s="50"/>
      <c r="S19" s="50"/>
      <c r="T19" s="51"/>
      <c r="U19" s="50"/>
      <c r="V19" s="50"/>
      <c r="W19" s="56"/>
      <c r="X19" s="53"/>
    </row>
    <row r="20" s="1" customFormat="1" ht="30" customHeight="1" spans="1:24">
      <c r="A20" s="20" t="str">
        <f>'[2]SPEC SHEET'!A21</f>
        <v>SS SKIRT LENGTH -  FROM WAIST SM  TO HEM EDGE </v>
      </c>
      <c r="B20" s="21"/>
      <c r="C20" s="21"/>
      <c r="D20" s="21"/>
      <c r="E20" s="22"/>
      <c r="F20" s="33" t="s">
        <v>60</v>
      </c>
      <c r="G20" s="29">
        <v>0.5</v>
      </c>
      <c r="H20" s="58">
        <f t="shared" si="6"/>
        <v>44</v>
      </c>
      <c r="I20" s="61">
        <f>'[2]SPEC SHEET'!Q21</f>
        <v>44.25</v>
      </c>
      <c r="J20" s="63">
        <f t="shared" si="7"/>
        <v>44.5</v>
      </c>
      <c r="K20" s="63">
        <f t="shared" si="8"/>
        <v>44.75</v>
      </c>
      <c r="L20" s="49"/>
      <c r="M20" s="50"/>
      <c r="N20" s="50"/>
      <c r="O20" s="50"/>
      <c r="P20" s="51"/>
      <c r="Q20" s="50"/>
      <c r="R20" s="50"/>
      <c r="S20" s="50"/>
      <c r="T20" s="51"/>
      <c r="U20" s="50"/>
      <c r="V20" s="50"/>
      <c r="W20" s="56"/>
      <c r="X20" s="53"/>
    </row>
    <row r="21" s="1" customFormat="1" ht="30" customHeight="1" spans="1:24">
      <c r="A21" s="20" t="str">
        <f>'[2]SPEC SHEET'!A22</f>
        <v>CB SKIRT  LENGTH - FROM WAIST SM  TO HEM EDGE</v>
      </c>
      <c r="B21" s="21"/>
      <c r="C21" s="21"/>
      <c r="D21" s="21"/>
      <c r="E21" s="22"/>
      <c r="F21" s="33" t="s">
        <v>61</v>
      </c>
      <c r="G21" s="29">
        <v>0.5</v>
      </c>
      <c r="H21" s="58">
        <f t="shared" si="6"/>
        <v>44.25</v>
      </c>
      <c r="I21" s="61">
        <f>'[2]SPEC SHEET'!Q22</f>
        <v>44.5</v>
      </c>
      <c r="J21" s="63">
        <f t="shared" si="7"/>
        <v>44.75</v>
      </c>
      <c r="K21" s="63">
        <f t="shared" si="8"/>
        <v>45</v>
      </c>
      <c r="L21" s="49"/>
      <c r="M21" s="50"/>
      <c r="N21" s="50"/>
      <c r="O21" s="50"/>
      <c r="P21" s="51"/>
      <c r="Q21" s="50"/>
      <c r="R21" s="50"/>
      <c r="S21" s="50"/>
      <c r="T21" s="51"/>
      <c r="U21" s="50"/>
      <c r="V21" s="50"/>
      <c r="W21" s="56"/>
      <c r="X21" s="53"/>
    </row>
    <row r="22" s="1" customFormat="1" ht="30" customHeight="1" spans="1:24">
      <c r="A22" s="20" t="str">
        <f>'[2]SPEC SHEET'!A23</f>
        <v>SLIT HEIGHT</v>
      </c>
      <c r="B22" s="21"/>
      <c r="C22" s="21"/>
      <c r="D22" s="21"/>
      <c r="E22" s="22"/>
      <c r="F22" s="34" t="s">
        <v>62</v>
      </c>
      <c r="G22" s="24">
        <v>0.25</v>
      </c>
      <c r="H22" s="59">
        <f t="shared" si="6"/>
        <v>31</v>
      </c>
      <c r="I22" s="61">
        <f>'[2]SPEC SHEET'!Q23</f>
        <v>31.25</v>
      </c>
      <c r="J22" s="62">
        <f>SUM(I22+0.25)</f>
        <v>31.5</v>
      </c>
      <c r="K22" s="62">
        <f>SUM(J22+0.25)</f>
        <v>31.75</v>
      </c>
      <c r="L22" s="49"/>
      <c r="M22" s="50"/>
      <c r="N22" s="51"/>
      <c r="O22" s="50"/>
      <c r="P22" s="51"/>
      <c r="Q22" s="50"/>
      <c r="R22" s="51"/>
      <c r="S22" s="50"/>
      <c r="T22" s="51"/>
      <c r="U22" s="50"/>
      <c r="V22" s="50"/>
      <c r="W22" s="56"/>
      <c r="X22" s="53"/>
    </row>
    <row r="23" s="1" customFormat="1" ht="30" customHeight="1" spans="1:24">
      <c r="A23" s="20" t="str">
        <f>'[2]SPEC SHEET'!A24</f>
        <v>COLLAR HEIGHT AT CF</v>
      </c>
      <c r="B23" s="21"/>
      <c r="C23" s="21"/>
      <c r="D23" s="21"/>
      <c r="E23" s="22"/>
      <c r="F23" s="35" t="s">
        <v>63</v>
      </c>
      <c r="G23" s="24">
        <v>0.125</v>
      </c>
      <c r="H23" s="59">
        <f t="shared" ref="H23:H26" si="9">I23</f>
        <v>1.5</v>
      </c>
      <c r="I23" s="61">
        <f>'[2]SPEC SHEET'!Q24</f>
        <v>1.5</v>
      </c>
      <c r="J23" s="62">
        <f t="shared" ref="J23:J26" si="10">I23</f>
        <v>1.5</v>
      </c>
      <c r="K23" s="62">
        <f t="shared" ref="K23:K26" si="11">J23</f>
        <v>1.5</v>
      </c>
      <c r="L23" s="49"/>
      <c r="M23" s="50"/>
      <c r="N23" s="50"/>
      <c r="O23" s="50"/>
      <c r="P23" s="51"/>
      <c r="Q23" s="50"/>
      <c r="R23" s="50"/>
      <c r="S23" s="50"/>
      <c r="T23" s="51"/>
      <c r="U23" s="50"/>
      <c r="V23" s="50"/>
      <c r="W23" s="56"/>
      <c r="X23" s="53"/>
    </row>
    <row r="24" s="1" customFormat="1" ht="30" customHeight="1" spans="1:24">
      <c r="A24" s="20" t="str">
        <f>'[2]SPEC SHEET'!A25</f>
        <v>COLLAR HEIGHT AT CB</v>
      </c>
      <c r="B24" s="21"/>
      <c r="C24" s="21"/>
      <c r="D24" s="21"/>
      <c r="E24" s="22"/>
      <c r="F24" s="36" t="s">
        <v>64</v>
      </c>
      <c r="G24" s="24">
        <v>0.125</v>
      </c>
      <c r="H24" s="57">
        <f t="shared" si="9"/>
        <v>1.5</v>
      </c>
      <c r="I24" s="61">
        <f>'[2]SPEC SHEET'!Q25</f>
        <v>1.5</v>
      </c>
      <c r="J24" s="62">
        <f t="shared" si="10"/>
        <v>1.5</v>
      </c>
      <c r="K24" s="62">
        <f t="shared" si="11"/>
        <v>1.5</v>
      </c>
      <c r="L24" s="49"/>
      <c r="M24" s="50"/>
      <c r="N24" s="50"/>
      <c r="O24" s="50"/>
      <c r="P24" s="51"/>
      <c r="Q24" s="50"/>
      <c r="R24" s="50"/>
      <c r="S24" s="50"/>
      <c r="T24" s="51"/>
      <c r="U24" s="50"/>
      <c r="V24" s="50"/>
      <c r="W24" s="56"/>
      <c r="X24" s="53"/>
    </row>
    <row r="25" s="1" customFormat="1" ht="30" customHeight="1" spans="1:24">
      <c r="A25" s="20" t="str">
        <f>'[2]SPEC SHEET'!A26</f>
        <v>COLLAR HEIGHT AT CF (VELVET LAYER ONLY)</v>
      </c>
      <c r="B25" s="21"/>
      <c r="C25" s="21"/>
      <c r="D25" s="21"/>
      <c r="E25" s="22"/>
      <c r="F25" s="37" t="s">
        <v>65</v>
      </c>
      <c r="G25" s="24">
        <v>0.125</v>
      </c>
      <c r="H25" s="59">
        <f t="shared" si="9"/>
        <v>1.5</v>
      </c>
      <c r="I25" s="61">
        <f>'[2]SPEC SHEET'!Q26</f>
        <v>1.5</v>
      </c>
      <c r="J25" s="62">
        <f t="shared" si="10"/>
        <v>1.5</v>
      </c>
      <c r="K25" s="62">
        <f t="shared" si="11"/>
        <v>1.5</v>
      </c>
      <c r="L25" s="49"/>
      <c r="M25" s="50"/>
      <c r="N25" s="51"/>
      <c r="O25" s="50"/>
      <c r="P25" s="51"/>
      <c r="Q25" s="50"/>
      <c r="R25" s="51"/>
      <c r="S25" s="50"/>
      <c r="T25" s="51"/>
      <c r="U25" s="50"/>
      <c r="V25" s="50"/>
      <c r="W25" s="56"/>
      <c r="X25" s="53"/>
    </row>
    <row r="26" s="1" customFormat="1" ht="30" customHeight="1" spans="1:24">
      <c r="A26" s="20" t="str">
        <f>'[2]SPEC SHEET'!A27</f>
        <v>COLLAR HEIGHT AT CB (VELVET LAYER ONLY)</v>
      </c>
      <c r="B26" s="21"/>
      <c r="C26" s="21"/>
      <c r="D26" s="21"/>
      <c r="E26" s="22"/>
      <c r="F26" s="36" t="s">
        <v>66</v>
      </c>
      <c r="G26" s="24">
        <v>0.125</v>
      </c>
      <c r="H26" s="57">
        <f t="shared" si="9"/>
        <v>1.5</v>
      </c>
      <c r="I26" s="61">
        <f>'[2]SPEC SHEET'!Q27</f>
        <v>1.5</v>
      </c>
      <c r="J26" s="62">
        <f t="shared" si="10"/>
        <v>1.5</v>
      </c>
      <c r="K26" s="62">
        <f t="shared" si="11"/>
        <v>1.5</v>
      </c>
      <c r="L26" s="49"/>
      <c r="M26" s="50"/>
      <c r="N26" s="50"/>
      <c r="O26" s="50"/>
      <c r="P26" s="51"/>
      <c r="Q26" s="50"/>
      <c r="R26" s="50"/>
      <c r="S26" s="50"/>
      <c r="T26" s="51"/>
      <c r="U26" s="50"/>
      <c r="V26" s="50"/>
      <c r="W26" s="56"/>
      <c r="X26" s="53"/>
    </row>
    <row r="27" s="1" customFormat="1" ht="30" customHeight="1" spans="1:24">
      <c r="A27" s="20" t="str">
        <f>'[2]SPEC SHEET'!A28</f>
        <v>COLLAR LENGTH AT TOP EDGE</v>
      </c>
      <c r="B27" s="21"/>
      <c r="C27" s="21"/>
      <c r="D27" s="21"/>
      <c r="E27" s="22"/>
      <c r="F27" s="36" t="s">
        <v>67</v>
      </c>
      <c r="G27" s="24">
        <v>0.25</v>
      </c>
      <c r="H27" s="59">
        <f>I27-0.5</f>
        <v>15</v>
      </c>
      <c r="I27" s="61">
        <v>15.5</v>
      </c>
      <c r="J27" s="58">
        <f>I27+0.625</f>
        <v>16.125</v>
      </c>
      <c r="K27" s="58">
        <f>J27+0.625</f>
        <v>16.75</v>
      </c>
      <c r="L27" s="49"/>
      <c r="M27" s="50"/>
      <c r="N27" s="50"/>
      <c r="O27" s="50"/>
      <c r="P27" s="51"/>
      <c r="Q27" s="50"/>
      <c r="R27" s="50"/>
      <c r="S27" s="50"/>
      <c r="T27" s="51"/>
      <c r="U27" s="50"/>
      <c r="V27" s="50"/>
      <c r="W27" s="56"/>
      <c r="X27" s="53"/>
    </row>
    <row r="28" s="1" customFormat="1" ht="30" customHeight="1" spans="1:24">
      <c r="A28" s="20" t="str">
        <f>'[2]SPEC SHEET'!A29</f>
        <v>COLLAR LENGTH AT BOTTOM</v>
      </c>
      <c r="B28" s="21"/>
      <c r="C28" s="21"/>
      <c r="D28" s="21"/>
      <c r="E28" s="22"/>
      <c r="F28" s="34" t="s">
        <v>68</v>
      </c>
      <c r="G28" s="24">
        <v>0.25</v>
      </c>
      <c r="H28" s="59">
        <f>I28-0.5</f>
        <v>16.5</v>
      </c>
      <c r="I28" s="61">
        <f>'[2]SPEC SHEET'!Q29</f>
        <v>17</v>
      </c>
      <c r="J28" s="58">
        <f>I28+0.625</f>
        <v>17.625</v>
      </c>
      <c r="K28" s="58">
        <f>J28+0.625</f>
        <v>18.25</v>
      </c>
      <c r="L28" s="49"/>
      <c r="M28" s="50"/>
      <c r="N28" s="50"/>
      <c r="O28" s="50"/>
      <c r="P28" s="51"/>
      <c r="Q28" s="50"/>
      <c r="R28" s="50"/>
      <c r="S28" s="50"/>
      <c r="T28" s="51"/>
      <c r="U28" s="50"/>
      <c r="V28" s="50"/>
      <c r="W28" s="56"/>
      <c r="X28" s="53"/>
    </row>
    <row r="29" s="1" customFormat="1" ht="30" customHeight="1" spans="1:24">
      <c r="A29" s="20" t="str">
        <f>'[2]SPEC SHEET'!A30</f>
        <v>JOIN SEAM WIDTH- COLLAR TO BODICE</v>
      </c>
      <c r="B29" s="21"/>
      <c r="C29" s="21"/>
      <c r="D29" s="21"/>
      <c r="E29" s="22"/>
      <c r="F29" s="38" t="s">
        <v>69</v>
      </c>
      <c r="G29" s="39">
        <v>0.25</v>
      </c>
      <c r="H29" s="57">
        <f>I29-0.125</f>
        <v>5.375</v>
      </c>
      <c r="I29" s="61">
        <f>'[2]SPEC SHEET'!Q30</f>
        <v>5.5</v>
      </c>
      <c r="J29" s="62">
        <f>SUM(I29+0.125)</f>
        <v>5.625</v>
      </c>
      <c r="K29" s="62">
        <f>SUM(J29+0.125)</f>
        <v>5.75</v>
      </c>
      <c r="L29" s="49"/>
      <c r="M29" s="50"/>
      <c r="N29" s="50"/>
      <c r="O29" s="50"/>
      <c r="P29" s="51"/>
      <c r="Q29" s="50"/>
      <c r="R29" s="50"/>
      <c r="S29" s="50"/>
      <c r="T29" s="51"/>
      <c r="U29" s="50"/>
      <c r="V29" s="50"/>
      <c r="W29" s="56"/>
      <c r="X29" s="53"/>
    </row>
    <row r="30" s="1" customFormat="1" ht="30" customHeight="1" spans="1:24">
      <c r="A30" s="20" t="str">
        <f>'[2]SPEC SHEET'!A31</f>
        <v>ZIPPER LENGTH - AT CENTER BACK</v>
      </c>
      <c r="B30" s="21"/>
      <c r="C30" s="21"/>
      <c r="D30" s="21"/>
      <c r="E30" s="22"/>
      <c r="F30" s="34" t="s">
        <v>70</v>
      </c>
      <c r="G30" s="24">
        <v>0.25</v>
      </c>
      <c r="H30" s="60">
        <f>I30-0.25</f>
        <v>12.25</v>
      </c>
      <c r="I30" s="61">
        <f>'[2]SPEC SHEET'!Q31</f>
        <v>12.5</v>
      </c>
      <c r="J30" s="62">
        <f>I30+0.25</f>
        <v>12.75</v>
      </c>
      <c r="K30" s="62">
        <f>J30</f>
        <v>12.75</v>
      </c>
      <c r="L30" s="49"/>
      <c r="M30" s="50"/>
      <c r="N30" s="50"/>
      <c r="O30" s="50"/>
      <c r="P30" s="51"/>
      <c r="Q30" s="50"/>
      <c r="R30" s="50"/>
      <c r="S30" s="50"/>
      <c r="T30" s="51"/>
      <c r="U30" s="50"/>
      <c r="V30" s="50"/>
      <c r="W30" s="56"/>
      <c r="X30" s="53"/>
    </row>
    <row r="31" s="1" customFormat="1" ht="30" customHeight="1" spans="1:24">
      <c r="A31" s="20" t="str">
        <f>'[2]SPEC SHEET'!A32</f>
        <v>HEM HEIGHT</v>
      </c>
      <c r="B31" s="21"/>
      <c r="C31" s="21"/>
      <c r="D31" s="21"/>
      <c r="E31" s="22"/>
      <c r="F31" s="40" t="s">
        <v>71</v>
      </c>
      <c r="G31" s="24">
        <v>0</v>
      </c>
      <c r="H31" s="60">
        <v>0.5</v>
      </c>
      <c r="I31" s="61">
        <v>0.5</v>
      </c>
      <c r="J31" s="60">
        <v>0.5</v>
      </c>
      <c r="K31" s="60">
        <v>0.5</v>
      </c>
      <c r="L31" s="49"/>
      <c r="M31" s="50"/>
      <c r="N31" s="50"/>
      <c r="O31" s="50"/>
      <c r="P31" s="51"/>
      <c r="Q31" s="50"/>
      <c r="R31" s="50"/>
      <c r="S31" s="50"/>
      <c r="T31" s="51"/>
      <c r="U31" s="50"/>
      <c r="V31" s="50"/>
      <c r="W31" s="56"/>
      <c r="X31" s="53"/>
    </row>
    <row r="32" s="1" customFormat="1" customHeight="1" spans="13:24"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="1" customFormat="1" customHeight="1" spans="13:24"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="1" customFormat="1" customHeight="1" spans="13:24"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="1" customFormat="1" customHeight="1" spans="13:24"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="1" customFormat="1" customHeight="1" spans="13:24"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</row>
    <row r="37" s="1" customFormat="1" customHeight="1" spans="13:24"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="1" customFormat="1" customHeight="1" spans="13:24"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</row>
    <row r="39" s="1" customFormat="1" customHeight="1" spans="13:24"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</row>
    <row r="40" s="1" customFormat="1" customHeight="1" spans="13:24"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</row>
    <row r="41" s="1" customFormat="1" customHeight="1" spans="13:24"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</row>
    <row r="42" s="1" customFormat="1" customHeight="1" spans="13:24"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="1" customFormat="1" customHeight="1" spans="13:24"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</row>
  </sheetData>
  <mergeCells count="44">
    <mergeCell ref="A1:D1"/>
    <mergeCell ref="H1:I1"/>
    <mergeCell ref="J1:L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G7:G8"/>
    <mergeCell ref="H7:H8"/>
    <mergeCell ref="I7:I8"/>
    <mergeCell ref="J7:J8"/>
    <mergeCell ref="K7:K8"/>
    <mergeCell ref="L7:L8"/>
    <mergeCell ref="H2:L6"/>
    <mergeCell ref="A7:E8"/>
  </mergeCells>
  <conditionalFormatting sqref="H25">
    <cfRule type="notContainsBlanks" dxfId="0" priority="2">
      <formula>LEN(TRIM(H25))&gt;0</formula>
    </cfRule>
  </conditionalFormatting>
  <conditionalFormatting sqref="H22:H23">
    <cfRule type="notContainsBlanks" dxfId="0" priority="3">
      <formula>LEN(TRIM(H22))&gt;0</formula>
    </cfRule>
  </conditionalFormatting>
  <conditionalFormatting sqref="H27:H28">
    <cfRule type="notContainsBlanks" dxfId="0" priority="1">
      <formula>LEN(TRIM(H27))&gt;0</formula>
    </cfRule>
  </conditionalFormatting>
  <conditionalFormatting sqref="M9:M31">
    <cfRule type="notContainsBlanks" dxfId="0" priority="7">
      <formula>LEN(TRIM(M9))&gt;0</formula>
    </cfRule>
  </conditionalFormatting>
  <conditionalFormatting sqref="Q9:Q31">
    <cfRule type="notContainsBlanks" dxfId="0" priority="6">
      <formula>LEN(TRIM(Q9))&gt;0</formula>
    </cfRule>
  </conditionalFormatting>
  <conditionalFormatting sqref="U9:U31">
    <cfRule type="notContainsBlanks" dxfId="0" priority="5">
      <formula>LEN(TRIM(U9))&gt;0</formula>
    </cfRule>
  </conditionalFormatting>
  <conditionalFormatting sqref="G15:G21 G31">
    <cfRule type="notContainsBlanks" dxfId="0" priority="4">
      <formula>LEN(TRIM(G15))&gt;0</formula>
    </cfRule>
  </conditionalFormatting>
  <pageMargins left="0.751388888888889" right="0.751388888888889" top="0.2125" bottom="0.2125" header="0.5" footer="0.5"/>
  <pageSetup paperSize="9" scale="5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3"/>
  <sheetViews>
    <sheetView tabSelected="1" view="pageBreakPreview" zoomScale="55" zoomScaleNormal="70" workbookViewId="0">
      <selection activeCell="S24" sqref="S24"/>
    </sheetView>
  </sheetViews>
  <sheetFormatPr defaultColWidth="12.6637168141593" defaultRowHeight="15.75" customHeight="1"/>
  <cols>
    <col min="1" max="1" width="4.16814159292035" style="1" customWidth="1"/>
    <col min="2" max="2" width="16.3362831858407" style="1" customWidth="1"/>
    <col min="3" max="3" width="25.1681415929204" style="1" customWidth="1"/>
    <col min="4" max="4" width="20.3362831858407" style="1" customWidth="1"/>
    <col min="5" max="5" width="19.1681415929204" style="1" customWidth="1"/>
    <col min="6" max="6" width="60.9734513274336" style="1" customWidth="1"/>
    <col min="7" max="7" width="9" style="1" customWidth="1"/>
    <col min="8" max="11" width="15.5398230088496" style="1" customWidth="1"/>
    <col min="12" max="12" width="21.6637168141593" style="1" customWidth="1"/>
    <col min="13" max="13" width="5.66371681415929" style="1" customWidth="1"/>
    <col min="14" max="16" width="8.66371681415929" style="1" customWidth="1"/>
    <col min="17" max="17" width="5.50442477876106" style="1" customWidth="1"/>
    <col min="18" max="18" width="8.66371681415929" style="1" customWidth="1"/>
    <col min="19" max="20" width="8.50442477876106" style="1" customWidth="1"/>
    <col min="21" max="21" width="6.66371681415929" style="1" customWidth="1"/>
    <col min="22" max="22" width="10.1681415929204" style="1" customWidth="1"/>
    <col min="23" max="23" width="28.6637168141593" style="1" customWidth="1"/>
    <col min="24" max="16384" width="12.6637168141593" style="1"/>
  </cols>
  <sheetData>
    <row r="1" s="1" customFormat="1" ht="30" customHeight="1" spans="1:24">
      <c r="A1" s="2" t="s">
        <v>0</v>
      </c>
      <c r="B1" s="2"/>
      <c r="C1" s="2"/>
      <c r="D1" s="2"/>
      <c r="E1" s="3" t="s">
        <v>1</v>
      </c>
      <c r="F1" s="3"/>
      <c r="G1" s="4" t="str">
        <f>'[2]Style Summary Cover Page'!E1</f>
        <v>BG5272</v>
      </c>
      <c r="H1" s="3" t="s">
        <v>2</v>
      </c>
      <c r="I1" s="3"/>
      <c r="J1" s="4"/>
      <c r="K1" s="4"/>
      <c r="L1" s="4"/>
      <c r="M1" s="41"/>
      <c r="N1" s="41"/>
      <c r="O1" s="41"/>
      <c r="P1" s="41"/>
      <c r="Q1" s="41"/>
      <c r="R1" s="41"/>
      <c r="S1" s="41"/>
      <c r="T1" s="41"/>
      <c r="U1" s="41"/>
      <c r="V1" s="41"/>
      <c r="W1" s="54"/>
      <c r="X1" s="53"/>
    </row>
    <row r="2" s="1" customFormat="1" customHeight="1" spans="1:24">
      <c r="A2" s="5" t="s">
        <v>4</v>
      </c>
      <c r="B2" s="5"/>
      <c r="C2" s="6" t="str">
        <f>'[2]Style Summary Cover Page'!B2</f>
        <v>DAPHNE DRESS</v>
      </c>
      <c r="D2" s="7" t="s">
        <v>5</v>
      </c>
      <c r="E2" s="8" t="str">
        <f>'[2]Style Summary Cover Page'!D2</f>
        <v>SARAH PUNTER</v>
      </c>
      <c r="F2" s="8"/>
      <c r="G2" s="8"/>
      <c r="H2" s="9"/>
      <c r="I2" s="9"/>
      <c r="J2" s="9"/>
      <c r="K2" s="9"/>
      <c r="L2" s="9"/>
      <c r="M2" s="42"/>
      <c r="N2" s="42"/>
      <c r="O2" s="42"/>
      <c r="P2" s="42"/>
      <c r="Q2" s="42"/>
      <c r="R2" s="42"/>
      <c r="S2" s="42"/>
      <c r="T2" s="42"/>
      <c r="U2" s="42"/>
      <c r="V2" s="42"/>
      <c r="W2" s="54"/>
      <c r="X2" s="53"/>
    </row>
    <row r="3" s="1" customFormat="1" customHeight="1" spans="1:24">
      <c r="A3" s="5" t="s">
        <v>7</v>
      </c>
      <c r="B3" s="5"/>
      <c r="C3" s="6">
        <f>'[2]Style Summary Cover Page'!B3</f>
        <v>45527</v>
      </c>
      <c r="D3" s="7" t="s">
        <v>8</v>
      </c>
      <c r="E3" s="8" t="str">
        <f>'[2]Style Summary Cover Page'!D3</f>
        <v>SOPHIA S</v>
      </c>
      <c r="F3" s="8"/>
      <c r="G3" s="8"/>
      <c r="H3" s="9"/>
      <c r="I3" s="9"/>
      <c r="J3" s="9"/>
      <c r="K3" s="9"/>
      <c r="L3" s="9"/>
      <c r="M3" s="42"/>
      <c r="N3" s="42"/>
      <c r="O3" s="42"/>
      <c r="P3" s="42"/>
      <c r="Q3" s="42"/>
      <c r="R3" s="42"/>
      <c r="S3" s="42"/>
      <c r="T3" s="42"/>
      <c r="U3" s="42"/>
      <c r="V3" s="42"/>
      <c r="W3" s="54"/>
      <c r="X3" s="53"/>
    </row>
    <row r="4" s="1" customFormat="1" customHeight="1" spans="1:24">
      <c r="A4" s="5" t="s">
        <v>9</v>
      </c>
      <c r="B4" s="5"/>
      <c r="C4" s="6" t="str">
        <f>'[2]Style Summary Cover Page'!B4</f>
        <v>FALL 25</v>
      </c>
      <c r="D4" s="7" t="s">
        <v>10</v>
      </c>
      <c r="E4" s="8" t="str">
        <f>'[2]Style Summary Cover Page'!D4</f>
        <v>SEAN</v>
      </c>
      <c r="F4" s="8"/>
      <c r="G4" s="8"/>
      <c r="H4" s="9"/>
      <c r="I4" s="9"/>
      <c r="J4" s="9"/>
      <c r="K4" s="9"/>
      <c r="L4" s="9"/>
      <c r="M4" s="42"/>
      <c r="N4" s="42"/>
      <c r="O4" s="42"/>
      <c r="P4" s="42"/>
      <c r="Q4" s="42"/>
      <c r="R4" s="42"/>
      <c r="S4" s="42"/>
      <c r="T4" s="42"/>
      <c r="U4" s="42"/>
      <c r="V4" s="42"/>
      <c r="W4" s="54"/>
      <c r="X4" s="53"/>
    </row>
    <row r="5" s="1" customFormat="1" customHeight="1" spans="1:24">
      <c r="A5" s="5" t="s">
        <v>12</v>
      </c>
      <c r="B5" s="5"/>
      <c r="C5" s="6" t="str">
        <f>'[2]Style Summary Cover Page'!B5</f>
        <v>0X-3X</v>
      </c>
      <c r="D5" s="7" t="s">
        <v>13</v>
      </c>
      <c r="E5" s="8" t="str">
        <f>'[2]Style Summary Cover Page'!D5</f>
        <v>ANY AVAILABLE</v>
      </c>
      <c r="F5" s="8"/>
      <c r="G5" s="8"/>
      <c r="H5" s="9"/>
      <c r="I5" s="9"/>
      <c r="J5" s="9"/>
      <c r="K5" s="9"/>
      <c r="L5" s="9"/>
      <c r="M5" s="42"/>
      <c r="N5" s="42"/>
      <c r="O5" s="42"/>
      <c r="P5" s="42"/>
      <c r="Q5" s="42"/>
      <c r="R5" s="42"/>
      <c r="S5" s="42"/>
      <c r="T5" s="42"/>
      <c r="U5" s="42"/>
      <c r="V5" s="42"/>
      <c r="W5" s="54"/>
      <c r="X5" s="53"/>
    </row>
    <row r="6" s="1" customFormat="1" customHeight="1" spans="1:24">
      <c r="A6" s="5" t="s">
        <v>15</v>
      </c>
      <c r="B6" s="5"/>
      <c r="C6" s="6" t="str">
        <f>'[2]Style Summary Cover Page'!B6</f>
        <v>1X</v>
      </c>
      <c r="D6" s="7" t="s">
        <v>16</v>
      </c>
      <c r="E6" s="8" t="str">
        <f>'[2]Style Summary Cover Page'!D6</f>
        <v>VELVET</v>
      </c>
      <c r="F6" s="8"/>
      <c r="G6" s="8"/>
      <c r="H6" s="9"/>
      <c r="I6" s="9"/>
      <c r="J6" s="9"/>
      <c r="K6" s="9"/>
      <c r="L6" s="9"/>
      <c r="M6" s="42"/>
      <c r="N6" s="42"/>
      <c r="O6" s="42"/>
      <c r="P6" s="42"/>
      <c r="Q6" s="42"/>
      <c r="R6" s="42"/>
      <c r="S6" s="42"/>
      <c r="T6" s="42"/>
      <c r="U6" s="42"/>
      <c r="V6" s="55"/>
      <c r="W6" s="54"/>
      <c r="X6" s="53"/>
    </row>
    <row r="7" s="1" customFormat="1" customHeight="1" spans="1:24">
      <c r="A7" s="10" t="s">
        <v>18</v>
      </c>
      <c r="B7" s="11"/>
      <c r="C7" s="11"/>
      <c r="D7" s="11"/>
      <c r="E7" s="12"/>
      <c r="F7" s="12"/>
      <c r="G7" s="13" t="s">
        <v>19</v>
      </c>
      <c r="H7" s="14" t="s">
        <v>44</v>
      </c>
      <c r="I7" s="43" t="s">
        <v>45</v>
      </c>
      <c r="J7" s="44" t="s">
        <v>46</v>
      </c>
      <c r="K7" s="14" t="s">
        <v>47</v>
      </c>
      <c r="L7" s="13" t="s">
        <v>48</v>
      </c>
      <c r="M7" s="45"/>
      <c r="N7" s="45"/>
      <c r="O7" s="46"/>
      <c r="P7" s="45"/>
      <c r="Q7" s="45"/>
      <c r="R7" s="45"/>
      <c r="S7" s="46"/>
      <c r="T7" s="45"/>
      <c r="U7" s="45"/>
      <c r="V7" s="46"/>
      <c r="W7" s="48"/>
      <c r="X7" s="53"/>
    </row>
    <row r="8" s="1" customFormat="1" ht="15" customHeight="1" spans="1:24">
      <c r="A8" s="15"/>
      <c r="B8" s="16"/>
      <c r="C8" s="16"/>
      <c r="D8" s="16"/>
      <c r="E8" s="17"/>
      <c r="F8" s="17"/>
      <c r="G8" s="18"/>
      <c r="H8" s="19"/>
      <c r="I8" s="19"/>
      <c r="J8" s="19"/>
      <c r="K8" s="19"/>
      <c r="L8" s="18"/>
      <c r="M8" s="47"/>
      <c r="N8" s="48"/>
      <c r="O8" s="48"/>
      <c r="P8" s="48"/>
      <c r="Q8" s="47"/>
      <c r="R8" s="48"/>
      <c r="S8" s="48"/>
      <c r="T8" s="48"/>
      <c r="U8" s="47"/>
      <c r="V8" s="48"/>
      <c r="W8" s="48"/>
      <c r="X8" s="53"/>
    </row>
    <row r="9" s="1" customFormat="1" ht="30" customHeight="1" spans="1:24">
      <c r="A9" s="20" t="str">
        <f>'[2]SPEC SHEET'!A10</f>
        <v>FRONT BODICE LENGTH - FROM CF NK SEAM TO WAIST SM</v>
      </c>
      <c r="B9" s="21"/>
      <c r="C9" s="21"/>
      <c r="D9" s="21"/>
      <c r="E9" s="22"/>
      <c r="F9" s="23" t="s">
        <v>49</v>
      </c>
      <c r="G9" s="24">
        <v>0.125</v>
      </c>
      <c r="H9" s="25">
        <f>'1X-3X'!H9*2.54</f>
        <v>35.56</v>
      </c>
      <c r="I9" s="25">
        <f>'1X-3X'!I9*2.54</f>
        <v>36.195</v>
      </c>
      <c r="J9" s="25">
        <f>'1X-3X'!J9*2.54</f>
        <v>36.83</v>
      </c>
      <c r="K9" s="25">
        <f>'1X-3X'!K9*2.54</f>
        <v>37.465</v>
      </c>
      <c r="L9" s="49"/>
      <c r="M9" s="50"/>
      <c r="N9" s="50"/>
      <c r="O9" s="50"/>
      <c r="P9" s="51"/>
      <c r="Q9" s="50"/>
      <c r="R9" s="50"/>
      <c r="S9" s="50"/>
      <c r="T9" s="51"/>
      <c r="U9" s="50"/>
      <c r="V9" s="50"/>
      <c r="W9" s="56"/>
      <c r="X9" s="53"/>
    </row>
    <row r="10" s="1" customFormat="1" ht="30" customHeight="1" spans="1:24">
      <c r="A10" s="20" t="str">
        <f>'[2]SPEC SHEET'!A11</f>
        <v>SS BODICE LENGTH - FROM A/H TOP EDGE TO WAIST SM</v>
      </c>
      <c r="B10" s="21"/>
      <c r="C10" s="21"/>
      <c r="D10" s="21"/>
      <c r="E10" s="22"/>
      <c r="F10" s="26" t="s">
        <v>50</v>
      </c>
      <c r="G10" s="24">
        <v>0.125</v>
      </c>
      <c r="H10" s="25">
        <f>'1X-3X'!H10*2.54</f>
        <v>13.0175</v>
      </c>
      <c r="I10" s="25">
        <f>'1X-3X'!I10*2.54</f>
        <v>13.335</v>
      </c>
      <c r="J10" s="25">
        <f>'1X-3X'!J10*2.54</f>
        <v>13.6525</v>
      </c>
      <c r="K10" s="25">
        <f>'1X-3X'!K10*2.54</f>
        <v>13.97</v>
      </c>
      <c r="L10" s="49"/>
      <c r="M10" s="50"/>
      <c r="N10" s="50"/>
      <c r="O10" s="50"/>
      <c r="P10" s="51"/>
      <c r="Q10" s="50"/>
      <c r="R10" s="50"/>
      <c r="S10" s="50"/>
      <c r="T10" s="51"/>
      <c r="U10" s="50"/>
      <c r="V10" s="50"/>
      <c r="W10" s="56"/>
      <c r="X10" s="53"/>
    </row>
    <row r="11" s="1" customFormat="1" ht="30" customHeight="1" spans="1:24">
      <c r="A11" s="20" t="str">
        <f>'[2]SPEC SHEET'!A12</f>
        <v>CB BODICE LENGTH - FROM TOP EDGE TO WAIST SM</v>
      </c>
      <c r="B11" s="21"/>
      <c r="C11" s="21"/>
      <c r="D11" s="21"/>
      <c r="E11" s="22"/>
      <c r="F11" s="27" t="s">
        <v>51</v>
      </c>
      <c r="G11" s="24">
        <v>0.125</v>
      </c>
      <c r="H11" s="25">
        <f>'1X-3X'!H11*2.54</f>
        <v>11.1125</v>
      </c>
      <c r="I11" s="25">
        <f>'1X-3X'!I11*2.54</f>
        <v>11.43</v>
      </c>
      <c r="J11" s="25">
        <f>'1X-3X'!J11*2.54</f>
        <v>11.7475</v>
      </c>
      <c r="K11" s="25">
        <f>'1X-3X'!K11*2.54</f>
        <v>12.065</v>
      </c>
      <c r="L11" s="49"/>
      <c r="M11" s="50"/>
      <c r="N11" s="50"/>
      <c r="O11" s="50"/>
      <c r="P11" s="51"/>
      <c r="Q11" s="50"/>
      <c r="R11" s="50"/>
      <c r="S11" s="50"/>
      <c r="T11" s="51"/>
      <c r="U11" s="50"/>
      <c r="V11" s="50"/>
      <c r="W11" s="56"/>
      <c r="X11" s="53"/>
    </row>
    <row r="12" s="1" customFormat="1" ht="30" customHeight="1" spans="1:24">
      <c r="A12" s="20" t="str">
        <f>'[2]SPEC SHEET'!A13</f>
        <v>FRONT BODICE LENGTH (SHELL ONLY) - FROM CF NK SEAM TO WAIST SM</v>
      </c>
      <c r="B12" s="21"/>
      <c r="C12" s="21"/>
      <c r="D12" s="21"/>
      <c r="E12" s="22"/>
      <c r="F12" s="23" t="s">
        <v>52</v>
      </c>
      <c r="G12" s="24">
        <v>0.125</v>
      </c>
      <c r="H12" s="25">
        <f>'1X-3X'!H12*2.54</f>
        <v>35.56</v>
      </c>
      <c r="I12" s="25">
        <f>'1X-3X'!I12*2.54</f>
        <v>36.195</v>
      </c>
      <c r="J12" s="25">
        <f>'1X-3X'!J12*2.54</f>
        <v>36.83</v>
      </c>
      <c r="K12" s="25">
        <f>'1X-3X'!K12*2.54</f>
        <v>37.465</v>
      </c>
      <c r="L12" s="52"/>
      <c r="M12" s="50"/>
      <c r="N12" s="50"/>
      <c r="O12" s="50"/>
      <c r="P12" s="51"/>
      <c r="Q12" s="50"/>
      <c r="R12" s="50"/>
      <c r="S12" s="50"/>
      <c r="T12" s="51"/>
      <c r="U12" s="50"/>
      <c r="V12" s="50"/>
      <c r="W12" s="56"/>
      <c r="X12" s="53"/>
    </row>
    <row r="13" s="1" customFormat="1" ht="30" customHeight="1" spans="1:24">
      <c r="A13" s="20" t="str">
        <f>'[2]SPEC SHEET'!A14</f>
        <v>SS BODICE LENGTH (SHELL ONLY) - FROM A/H TOP EDGE TO WAIST SM</v>
      </c>
      <c r="B13" s="21"/>
      <c r="C13" s="21"/>
      <c r="D13" s="21"/>
      <c r="E13" s="22"/>
      <c r="F13" s="26" t="s">
        <v>53</v>
      </c>
      <c r="G13" s="24">
        <v>0.125</v>
      </c>
      <c r="H13" s="25">
        <f>'1X-3X'!H13*2.54</f>
        <v>13.0175</v>
      </c>
      <c r="I13" s="25">
        <f>'1X-3X'!I13*2.54</f>
        <v>13.335</v>
      </c>
      <c r="J13" s="25">
        <f>'1X-3X'!J13*2.54</f>
        <v>13.6525</v>
      </c>
      <c r="K13" s="25">
        <f>'1X-3X'!K13*2.54</f>
        <v>13.97</v>
      </c>
      <c r="L13" s="49"/>
      <c r="M13" s="50"/>
      <c r="N13" s="50"/>
      <c r="O13" s="50"/>
      <c r="P13" s="51"/>
      <c r="Q13" s="50"/>
      <c r="R13" s="50"/>
      <c r="S13" s="50"/>
      <c r="T13" s="51"/>
      <c r="U13" s="50"/>
      <c r="V13" s="50"/>
      <c r="W13" s="56"/>
      <c r="X13" s="53"/>
    </row>
    <row r="14" s="1" customFormat="1" ht="30" customHeight="1" spans="1:24">
      <c r="A14" s="20" t="str">
        <f>'[2]SPEC SHEET'!A15</f>
        <v>CB BODICE LENGTH (SHELL ONLY) - FROM TOP EDGE TO WAIST SM</v>
      </c>
      <c r="B14" s="21"/>
      <c r="C14" s="21"/>
      <c r="D14" s="21"/>
      <c r="E14" s="22"/>
      <c r="F14" s="27" t="s">
        <v>54</v>
      </c>
      <c r="G14" s="24">
        <v>0.125</v>
      </c>
      <c r="H14" s="25">
        <f>'1X-3X'!H14*2.54</f>
        <v>11.1125</v>
      </c>
      <c r="I14" s="25">
        <f>'1X-3X'!I14*2.54</f>
        <v>11.43</v>
      </c>
      <c r="J14" s="25">
        <f>'1X-3X'!J14*2.54</f>
        <v>11.7475</v>
      </c>
      <c r="K14" s="25">
        <f>'1X-3X'!K14*2.54</f>
        <v>12.065</v>
      </c>
      <c r="L14" s="49"/>
      <c r="M14" s="50"/>
      <c r="N14" s="50"/>
      <c r="O14" s="50"/>
      <c r="P14" s="51"/>
      <c r="Q14" s="50"/>
      <c r="R14" s="50"/>
      <c r="S14" s="50"/>
      <c r="T14" s="51"/>
      <c r="U14" s="50"/>
      <c r="V14" s="50"/>
      <c r="W14" s="56"/>
      <c r="X14" s="53"/>
    </row>
    <row r="15" s="1" customFormat="1" ht="30" customHeight="1" spans="1:24">
      <c r="A15" s="20" t="str">
        <f>'[2]SPEC SHEET'!A16</f>
        <v>CHEST CIRCUMFERENCE AT APEX - FROM CB TO CF ALONG NATURAL CURVES</v>
      </c>
      <c r="B15" s="21"/>
      <c r="C15" s="21"/>
      <c r="D15" s="21"/>
      <c r="E15" s="22"/>
      <c r="F15" s="28" t="s">
        <v>55</v>
      </c>
      <c r="G15" s="29">
        <v>0.5</v>
      </c>
      <c r="H15" s="25">
        <f>'1X-3X'!H15*2.54</f>
        <v>97.79</v>
      </c>
      <c r="I15" s="25">
        <f>'1X-3X'!I15*2.54</f>
        <v>102.87</v>
      </c>
      <c r="J15" s="25">
        <f>'1X-3X'!J15*2.54</f>
        <v>109.22</v>
      </c>
      <c r="K15" s="25">
        <f>'1X-3X'!K15*2.54</f>
        <v>115.57</v>
      </c>
      <c r="L15" s="49"/>
      <c r="M15" s="50"/>
      <c r="N15" s="50"/>
      <c r="O15" s="50"/>
      <c r="P15" s="51"/>
      <c r="Q15" s="50"/>
      <c r="R15" s="50"/>
      <c r="S15" s="50"/>
      <c r="T15" s="51"/>
      <c r="U15" s="50"/>
      <c r="V15" s="50"/>
      <c r="W15" s="56"/>
      <c r="X15" s="53"/>
    </row>
    <row r="16" s="1" customFormat="1" ht="30" customHeight="1" spans="1:24">
      <c r="A16" s="20" t="str">
        <f>'[2]SPEC SHEET'!A17</f>
        <v>WAIST CIRCUMFERENCE  AT SM -  STRAIGHT ACROSS </v>
      </c>
      <c r="B16" s="21"/>
      <c r="C16" s="21"/>
      <c r="D16" s="21"/>
      <c r="E16" s="22"/>
      <c r="F16" s="30" t="s">
        <v>56</v>
      </c>
      <c r="G16" s="29">
        <v>0.5</v>
      </c>
      <c r="H16" s="25">
        <f>'1X-3X'!H16*2.54</f>
        <v>87.63</v>
      </c>
      <c r="I16" s="25">
        <f>'1X-3X'!I16*2.54</f>
        <v>92.71</v>
      </c>
      <c r="J16" s="25">
        <f>'1X-3X'!J16*2.54</f>
        <v>99.06</v>
      </c>
      <c r="K16" s="25">
        <f>'1X-3X'!K16*2.54</f>
        <v>105.41</v>
      </c>
      <c r="L16" s="49"/>
      <c r="M16" s="50"/>
      <c r="N16" s="50"/>
      <c r="O16" s="50"/>
      <c r="P16" s="51"/>
      <c r="Q16" s="50"/>
      <c r="R16" s="50"/>
      <c r="S16" s="50"/>
      <c r="T16" s="51"/>
      <c r="U16" s="50"/>
      <c r="V16" s="50"/>
      <c r="W16" s="56"/>
      <c r="X16" s="53"/>
    </row>
    <row r="17" s="1" customFormat="1" ht="30" customHeight="1" spans="1:24">
      <c r="A17" s="20" t="str">
        <f>'[2]SPEC SHEET'!A18</f>
        <v>HIP CIRC. - 8 1/2" BELOW WAIST SM - STRAIGHT ACROSS (2PT MEASUREMENT)</v>
      </c>
      <c r="B17" s="21"/>
      <c r="C17" s="21"/>
      <c r="D17" s="21"/>
      <c r="E17" s="22"/>
      <c r="F17" s="31" t="s">
        <v>57</v>
      </c>
      <c r="G17" s="29">
        <v>0.5</v>
      </c>
      <c r="H17" s="25">
        <f>'1X-3X'!H17*2.54</f>
        <v>116.84</v>
      </c>
      <c r="I17" s="25">
        <f>'1X-3X'!I17*2.54</f>
        <v>121.92</v>
      </c>
      <c r="J17" s="25">
        <f>'1X-3X'!J17*2.54</f>
        <v>128.27</v>
      </c>
      <c r="K17" s="25">
        <f>'1X-3X'!K17*2.54</f>
        <v>134.62</v>
      </c>
      <c r="L17" s="52"/>
      <c r="M17" s="50"/>
      <c r="N17" s="50"/>
      <c r="O17" s="50"/>
      <c r="P17" s="51"/>
      <c r="Q17" s="50"/>
      <c r="R17" s="50"/>
      <c r="S17" s="50"/>
      <c r="T17" s="51"/>
      <c r="U17" s="50"/>
      <c r="V17" s="50"/>
      <c r="W17" s="56"/>
      <c r="X17" s="53"/>
    </row>
    <row r="18" s="1" customFormat="1" ht="30" customHeight="1" spans="1:24">
      <c r="A18" s="20" t="str">
        <f>'[2]SPEC SHEET'!A19</f>
        <v>SKIRT SWEEP (STRAIGHT ACROSS )  SLIT EDGES ALIGNED, FOLD TO SLIT EDGE </v>
      </c>
      <c r="B18" s="21"/>
      <c r="C18" s="21"/>
      <c r="D18" s="21"/>
      <c r="E18" s="22"/>
      <c r="F18" s="32" t="s">
        <v>58</v>
      </c>
      <c r="G18" s="29">
        <v>0.5</v>
      </c>
      <c r="H18" s="25">
        <f>'1X-3X'!H18*2.54</f>
        <v>228.6</v>
      </c>
      <c r="I18" s="25">
        <f>'1X-3X'!I18*2.54</f>
        <v>233.68</v>
      </c>
      <c r="J18" s="25">
        <f>'1X-3X'!J18*2.54</f>
        <v>240.03</v>
      </c>
      <c r="K18" s="25">
        <f>'1X-3X'!K18*2.54</f>
        <v>246.38</v>
      </c>
      <c r="L18" s="52"/>
      <c r="M18" s="50"/>
      <c r="N18" s="50"/>
      <c r="O18" s="50"/>
      <c r="P18" s="51"/>
      <c r="Q18" s="50"/>
      <c r="R18" s="50"/>
      <c r="S18" s="50"/>
      <c r="T18" s="51"/>
      <c r="U18" s="50"/>
      <c r="V18" s="50"/>
      <c r="W18" s="56"/>
      <c r="X18" s="53"/>
    </row>
    <row r="19" s="1" customFormat="1" ht="30" customHeight="1" spans="1:24">
      <c r="A19" s="20" t="str">
        <f>'[2]SPEC SHEET'!A20</f>
        <v>CF SKIRT LENGTH - FROM WAIST SM  TO HEM EDGE </v>
      </c>
      <c r="B19" s="21"/>
      <c r="C19" s="21"/>
      <c r="D19" s="21"/>
      <c r="E19" s="22"/>
      <c r="F19" s="33" t="s">
        <v>59</v>
      </c>
      <c r="G19" s="29">
        <v>0.5</v>
      </c>
      <c r="H19" s="25">
        <f>'1X-3X'!H19*2.54</f>
        <v>111.125</v>
      </c>
      <c r="I19" s="25">
        <f>'1X-3X'!I19*2.54</f>
        <v>111.76</v>
      </c>
      <c r="J19" s="25">
        <f>'1X-3X'!J19*2.54</f>
        <v>112.395</v>
      </c>
      <c r="K19" s="25">
        <f>'1X-3X'!K19*2.54</f>
        <v>113.03</v>
      </c>
      <c r="L19" s="52"/>
      <c r="M19" s="50"/>
      <c r="N19" s="50"/>
      <c r="O19" s="50"/>
      <c r="P19" s="51"/>
      <c r="Q19" s="50"/>
      <c r="R19" s="50"/>
      <c r="S19" s="50"/>
      <c r="T19" s="51"/>
      <c r="U19" s="50"/>
      <c r="V19" s="50"/>
      <c r="W19" s="56"/>
      <c r="X19" s="53"/>
    </row>
    <row r="20" s="1" customFormat="1" ht="30" customHeight="1" spans="1:24">
      <c r="A20" s="20" t="str">
        <f>'[2]SPEC SHEET'!A21</f>
        <v>SS SKIRT LENGTH -  FROM WAIST SM  TO HEM EDGE </v>
      </c>
      <c r="B20" s="21"/>
      <c r="C20" s="21"/>
      <c r="D20" s="21"/>
      <c r="E20" s="22"/>
      <c r="F20" s="33" t="s">
        <v>60</v>
      </c>
      <c r="G20" s="29">
        <v>0.5</v>
      </c>
      <c r="H20" s="25">
        <f>'1X-3X'!H20*2.54</f>
        <v>111.76</v>
      </c>
      <c r="I20" s="25">
        <f>'1X-3X'!I20*2.54</f>
        <v>112.395</v>
      </c>
      <c r="J20" s="25">
        <f>'1X-3X'!J20*2.54</f>
        <v>113.03</v>
      </c>
      <c r="K20" s="25">
        <f>'1X-3X'!K20*2.54</f>
        <v>113.665</v>
      </c>
      <c r="L20" s="49"/>
      <c r="M20" s="50"/>
      <c r="N20" s="50"/>
      <c r="O20" s="50"/>
      <c r="P20" s="51"/>
      <c r="Q20" s="50"/>
      <c r="R20" s="50"/>
      <c r="S20" s="50"/>
      <c r="T20" s="51"/>
      <c r="U20" s="50"/>
      <c r="V20" s="50"/>
      <c r="W20" s="56"/>
      <c r="X20" s="53"/>
    </row>
    <row r="21" s="1" customFormat="1" ht="30" customHeight="1" spans="1:24">
      <c r="A21" s="20" t="str">
        <f>'[2]SPEC SHEET'!A22</f>
        <v>CB SKIRT  LENGTH - FROM WAIST SM  TO HEM EDGE</v>
      </c>
      <c r="B21" s="21"/>
      <c r="C21" s="21"/>
      <c r="D21" s="21"/>
      <c r="E21" s="22"/>
      <c r="F21" s="33" t="s">
        <v>61</v>
      </c>
      <c r="G21" s="29">
        <v>0.5</v>
      </c>
      <c r="H21" s="25">
        <f>'1X-3X'!H21*2.54</f>
        <v>112.395</v>
      </c>
      <c r="I21" s="25">
        <f>'1X-3X'!I21*2.54</f>
        <v>113.03</v>
      </c>
      <c r="J21" s="25">
        <f>'1X-3X'!J21*2.54</f>
        <v>113.665</v>
      </c>
      <c r="K21" s="25">
        <f>'1X-3X'!K21*2.54</f>
        <v>114.3</v>
      </c>
      <c r="L21" s="49"/>
      <c r="M21" s="50"/>
      <c r="N21" s="50"/>
      <c r="O21" s="50"/>
      <c r="P21" s="51"/>
      <c r="Q21" s="50"/>
      <c r="R21" s="50"/>
      <c r="S21" s="50"/>
      <c r="T21" s="51"/>
      <c r="U21" s="50"/>
      <c r="V21" s="50"/>
      <c r="W21" s="56"/>
      <c r="X21" s="53"/>
    </row>
    <row r="22" s="1" customFormat="1" ht="30" customHeight="1" spans="1:24">
      <c r="A22" s="20" t="str">
        <f>'[2]SPEC SHEET'!A23</f>
        <v>SLIT HEIGHT</v>
      </c>
      <c r="B22" s="21"/>
      <c r="C22" s="21"/>
      <c r="D22" s="21"/>
      <c r="E22" s="22"/>
      <c r="F22" s="34" t="s">
        <v>62</v>
      </c>
      <c r="G22" s="24">
        <v>0.25</v>
      </c>
      <c r="H22" s="25">
        <f>'1X-3X'!H22*2.54</f>
        <v>78.74</v>
      </c>
      <c r="I22" s="25">
        <f>'1X-3X'!I22*2.54</f>
        <v>79.375</v>
      </c>
      <c r="J22" s="25">
        <f>'1X-3X'!J22*2.54</f>
        <v>80.01</v>
      </c>
      <c r="K22" s="25">
        <f>'1X-3X'!K22*2.54</f>
        <v>80.645</v>
      </c>
      <c r="L22" s="49"/>
      <c r="M22" s="50"/>
      <c r="N22" s="51"/>
      <c r="O22" s="50"/>
      <c r="P22" s="51"/>
      <c r="Q22" s="50"/>
      <c r="R22" s="51"/>
      <c r="S22" s="50"/>
      <c r="T22" s="51"/>
      <c r="U22" s="50"/>
      <c r="V22" s="50"/>
      <c r="W22" s="56"/>
      <c r="X22" s="53"/>
    </row>
    <row r="23" s="1" customFormat="1" ht="30" customHeight="1" spans="1:24">
      <c r="A23" s="20" t="str">
        <f>'[2]SPEC SHEET'!A24</f>
        <v>COLLAR HEIGHT AT CF</v>
      </c>
      <c r="B23" s="21"/>
      <c r="C23" s="21"/>
      <c r="D23" s="21"/>
      <c r="E23" s="22"/>
      <c r="F23" s="35" t="s">
        <v>63</v>
      </c>
      <c r="G23" s="24">
        <v>0.125</v>
      </c>
      <c r="H23" s="25">
        <f>'1X-3X'!H23*2.54</f>
        <v>3.81</v>
      </c>
      <c r="I23" s="25">
        <f>'1X-3X'!I23*2.54</f>
        <v>3.81</v>
      </c>
      <c r="J23" s="25">
        <f>'1X-3X'!J23*2.54</f>
        <v>3.81</v>
      </c>
      <c r="K23" s="25">
        <f>'1X-3X'!K23*2.54</f>
        <v>3.81</v>
      </c>
      <c r="L23" s="49"/>
      <c r="M23" s="50"/>
      <c r="N23" s="50"/>
      <c r="O23" s="50"/>
      <c r="P23" s="51"/>
      <c r="Q23" s="50"/>
      <c r="R23" s="50"/>
      <c r="S23" s="50"/>
      <c r="T23" s="51"/>
      <c r="U23" s="50"/>
      <c r="V23" s="50"/>
      <c r="W23" s="56"/>
      <c r="X23" s="53"/>
    </row>
    <row r="24" s="1" customFormat="1" ht="30" customHeight="1" spans="1:24">
      <c r="A24" s="20" t="str">
        <f>'[2]SPEC SHEET'!A25</f>
        <v>COLLAR HEIGHT AT CB</v>
      </c>
      <c r="B24" s="21"/>
      <c r="C24" s="21"/>
      <c r="D24" s="21"/>
      <c r="E24" s="22"/>
      <c r="F24" s="36" t="s">
        <v>64</v>
      </c>
      <c r="G24" s="24">
        <v>0.125</v>
      </c>
      <c r="H24" s="25">
        <f>'1X-3X'!H24*2.54</f>
        <v>3.81</v>
      </c>
      <c r="I24" s="25">
        <f>'1X-3X'!I24*2.54</f>
        <v>3.81</v>
      </c>
      <c r="J24" s="25">
        <f>'1X-3X'!J24*2.54</f>
        <v>3.81</v>
      </c>
      <c r="K24" s="25">
        <f>'1X-3X'!K24*2.54</f>
        <v>3.81</v>
      </c>
      <c r="L24" s="49"/>
      <c r="M24" s="50"/>
      <c r="N24" s="50"/>
      <c r="O24" s="50"/>
      <c r="P24" s="51"/>
      <c r="Q24" s="50"/>
      <c r="R24" s="50"/>
      <c r="S24" s="50"/>
      <c r="T24" s="51"/>
      <c r="U24" s="50"/>
      <c r="V24" s="50"/>
      <c r="W24" s="56"/>
      <c r="X24" s="53"/>
    </row>
    <row r="25" s="1" customFormat="1" ht="30" customHeight="1" spans="1:24">
      <c r="A25" s="20" t="str">
        <f>'[2]SPEC SHEET'!A26</f>
        <v>COLLAR HEIGHT AT CF (VELVET LAYER ONLY)</v>
      </c>
      <c r="B25" s="21"/>
      <c r="C25" s="21"/>
      <c r="D25" s="21"/>
      <c r="E25" s="22"/>
      <c r="F25" s="37" t="s">
        <v>65</v>
      </c>
      <c r="G25" s="24">
        <v>0.125</v>
      </c>
      <c r="H25" s="25">
        <f>'1X-3X'!H25*2.54</f>
        <v>3.81</v>
      </c>
      <c r="I25" s="25">
        <f>'1X-3X'!I25*2.54</f>
        <v>3.81</v>
      </c>
      <c r="J25" s="25">
        <f>'1X-3X'!J25*2.54</f>
        <v>3.81</v>
      </c>
      <c r="K25" s="25">
        <f>'1X-3X'!K25*2.54</f>
        <v>3.81</v>
      </c>
      <c r="L25" s="49"/>
      <c r="M25" s="50"/>
      <c r="N25" s="51"/>
      <c r="O25" s="50"/>
      <c r="P25" s="51"/>
      <c r="Q25" s="50"/>
      <c r="R25" s="51"/>
      <c r="S25" s="50"/>
      <c r="T25" s="51"/>
      <c r="U25" s="50"/>
      <c r="V25" s="50"/>
      <c r="W25" s="56"/>
      <c r="X25" s="53"/>
    </row>
    <row r="26" s="1" customFormat="1" ht="30" customHeight="1" spans="1:24">
      <c r="A26" s="20" t="str">
        <f>'[2]SPEC SHEET'!A27</f>
        <v>COLLAR HEIGHT AT CB (VELVET LAYER ONLY)</v>
      </c>
      <c r="B26" s="21"/>
      <c r="C26" s="21"/>
      <c r="D26" s="21"/>
      <c r="E26" s="22"/>
      <c r="F26" s="36" t="s">
        <v>66</v>
      </c>
      <c r="G26" s="24">
        <v>0.125</v>
      </c>
      <c r="H26" s="25">
        <f>'1X-3X'!H26*2.54</f>
        <v>3.81</v>
      </c>
      <c r="I26" s="25">
        <f>'1X-3X'!I26*2.54</f>
        <v>3.81</v>
      </c>
      <c r="J26" s="25">
        <f>'1X-3X'!J26*2.54</f>
        <v>3.81</v>
      </c>
      <c r="K26" s="25">
        <f>'1X-3X'!K26*2.54</f>
        <v>3.81</v>
      </c>
      <c r="L26" s="49"/>
      <c r="M26" s="50"/>
      <c r="N26" s="50"/>
      <c r="O26" s="50"/>
      <c r="P26" s="51"/>
      <c r="Q26" s="50"/>
      <c r="R26" s="50"/>
      <c r="S26" s="50"/>
      <c r="T26" s="51"/>
      <c r="U26" s="50"/>
      <c r="V26" s="50"/>
      <c r="W26" s="56"/>
      <c r="X26" s="53"/>
    </row>
    <row r="27" s="1" customFormat="1" ht="30" customHeight="1" spans="1:24">
      <c r="A27" s="20" t="str">
        <f>'[2]SPEC SHEET'!A28</f>
        <v>COLLAR LENGTH AT TOP EDGE</v>
      </c>
      <c r="B27" s="21"/>
      <c r="C27" s="21"/>
      <c r="D27" s="21"/>
      <c r="E27" s="22"/>
      <c r="F27" s="36" t="s">
        <v>67</v>
      </c>
      <c r="G27" s="24">
        <v>0.25</v>
      </c>
      <c r="H27" s="25">
        <f>'1X-3X'!H27*2.54</f>
        <v>38.1</v>
      </c>
      <c r="I27" s="25">
        <f>'1X-3X'!I27*2.54</f>
        <v>39.37</v>
      </c>
      <c r="J27" s="25">
        <f>'1X-3X'!J27*2.54</f>
        <v>40.9575</v>
      </c>
      <c r="K27" s="25">
        <f>'1X-3X'!K27*2.54</f>
        <v>42.545</v>
      </c>
      <c r="L27" s="49"/>
      <c r="M27" s="50"/>
      <c r="N27" s="50"/>
      <c r="O27" s="50"/>
      <c r="P27" s="51"/>
      <c r="Q27" s="50"/>
      <c r="R27" s="50"/>
      <c r="S27" s="50"/>
      <c r="T27" s="51"/>
      <c r="U27" s="50"/>
      <c r="V27" s="50"/>
      <c r="W27" s="56"/>
      <c r="X27" s="53"/>
    </row>
    <row r="28" s="1" customFormat="1" ht="30" customHeight="1" spans="1:24">
      <c r="A28" s="20" t="str">
        <f>'[2]SPEC SHEET'!A29</f>
        <v>COLLAR LENGTH AT BOTTOM</v>
      </c>
      <c r="B28" s="21"/>
      <c r="C28" s="21"/>
      <c r="D28" s="21"/>
      <c r="E28" s="22"/>
      <c r="F28" s="34" t="s">
        <v>68</v>
      </c>
      <c r="G28" s="24">
        <v>0.25</v>
      </c>
      <c r="H28" s="25">
        <f>'1X-3X'!H28*2.54</f>
        <v>41.91</v>
      </c>
      <c r="I28" s="25">
        <f>'1X-3X'!I28*2.54</f>
        <v>43.18</v>
      </c>
      <c r="J28" s="25">
        <f>'1X-3X'!J28*2.54</f>
        <v>44.7675</v>
      </c>
      <c r="K28" s="25">
        <f>'1X-3X'!K28*2.54</f>
        <v>46.355</v>
      </c>
      <c r="L28" s="49"/>
      <c r="M28" s="50"/>
      <c r="N28" s="50"/>
      <c r="O28" s="50"/>
      <c r="P28" s="51"/>
      <c r="Q28" s="50"/>
      <c r="R28" s="50"/>
      <c r="S28" s="50"/>
      <c r="T28" s="51"/>
      <c r="U28" s="50"/>
      <c r="V28" s="50"/>
      <c r="W28" s="56"/>
      <c r="X28" s="53"/>
    </row>
    <row r="29" s="1" customFormat="1" ht="30" customHeight="1" spans="1:24">
      <c r="A29" s="20" t="str">
        <f>'[2]SPEC SHEET'!A30</f>
        <v>JOIN SEAM WIDTH- COLLAR TO BODICE</v>
      </c>
      <c r="B29" s="21"/>
      <c r="C29" s="21"/>
      <c r="D29" s="21"/>
      <c r="E29" s="22"/>
      <c r="F29" s="38" t="s">
        <v>69</v>
      </c>
      <c r="G29" s="39">
        <v>0.25</v>
      </c>
      <c r="H29" s="25">
        <f>'1X-3X'!H29*2.54</f>
        <v>13.6525</v>
      </c>
      <c r="I29" s="25">
        <f>'1X-3X'!I29*2.54</f>
        <v>13.97</v>
      </c>
      <c r="J29" s="25">
        <f>'1X-3X'!J29*2.54</f>
        <v>14.2875</v>
      </c>
      <c r="K29" s="25">
        <f>'1X-3X'!K29*2.54</f>
        <v>14.605</v>
      </c>
      <c r="L29" s="49"/>
      <c r="M29" s="50"/>
      <c r="N29" s="50"/>
      <c r="O29" s="50"/>
      <c r="P29" s="51"/>
      <c r="Q29" s="50"/>
      <c r="R29" s="50"/>
      <c r="S29" s="50"/>
      <c r="T29" s="51"/>
      <c r="U29" s="50"/>
      <c r="V29" s="50"/>
      <c r="W29" s="56"/>
      <c r="X29" s="53"/>
    </row>
    <row r="30" s="1" customFormat="1" ht="30" customHeight="1" spans="1:24">
      <c r="A30" s="20" t="str">
        <f>'[2]SPEC SHEET'!A31</f>
        <v>ZIPPER LENGTH - AT CENTER BACK</v>
      </c>
      <c r="B30" s="21"/>
      <c r="C30" s="21"/>
      <c r="D30" s="21"/>
      <c r="E30" s="22"/>
      <c r="F30" s="34" t="s">
        <v>70</v>
      </c>
      <c r="G30" s="24">
        <v>0.25</v>
      </c>
      <c r="H30" s="25">
        <f>'1X-3X'!H30*2.54</f>
        <v>31.115</v>
      </c>
      <c r="I30" s="25">
        <f>'1X-3X'!I30*2.54</f>
        <v>31.75</v>
      </c>
      <c r="J30" s="25">
        <f>'1X-3X'!J30*2.54</f>
        <v>32.385</v>
      </c>
      <c r="K30" s="25">
        <f>'1X-3X'!K30*2.54</f>
        <v>32.385</v>
      </c>
      <c r="L30" s="49"/>
      <c r="M30" s="50"/>
      <c r="N30" s="50"/>
      <c r="O30" s="50"/>
      <c r="P30" s="51"/>
      <c r="Q30" s="50"/>
      <c r="R30" s="50"/>
      <c r="S30" s="50"/>
      <c r="T30" s="51"/>
      <c r="U30" s="50"/>
      <c r="V30" s="50"/>
      <c r="W30" s="56"/>
      <c r="X30" s="53"/>
    </row>
    <row r="31" s="1" customFormat="1" ht="30" customHeight="1" spans="1:24">
      <c r="A31" s="20" t="str">
        <f>'[2]SPEC SHEET'!A32</f>
        <v>HEM HEIGHT</v>
      </c>
      <c r="B31" s="21"/>
      <c r="C31" s="21"/>
      <c r="D31" s="21"/>
      <c r="E31" s="22"/>
      <c r="F31" s="40" t="s">
        <v>71</v>
      </c>
      <c r="G31" s="24">
        <v>0</v>
      </c>
      <c r="H31" s="25">
        <f>'1X-3X'!H31*2.54</f>
        <v>1.27</v>
      </c>
      <c r="I31" s="25">
        <f>'1X-3X'!I31*2.54</f>
        <v>1.27</v>
      </c>
      <c r="J31" s="25">
        <f>'1X-3X'!J31*2.54</f>
        <v>1.27</v>
      </c>
      <c r="K31" s="25">
        <f>'1X-3X'!K31*2.54</f>
        <v>1.27</v>
      </c>
      <c r="L31" s="49"/>
      <c r="M31" s="50"/>
      <c r="N31" s="50"/>
      <c r="O31" s="50"/>
      <c r="P31" s="51"/>
      <c r="Q31" s="50"/>
      <c r="R31" s="50"/>
      <c r="S31" s="50"/>
      <c r="T31" s="51"/>
      <c r="U31" s="50"/>
      <c r="V31" s="50"/>
      <c r="W31" s="56"/>
      <c r="X31" s="53"/>
    </row>
    <row r="32" s="1" customFormat="1" customHeight="1" spans="13:24"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s="1" customFormat="1" customHeight="1" spans="13:24"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s="1" customFormat="1" customHeight="1" spans="13:24"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="1" customFormat="1" customHeight="1" spans="13:24"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="1" customFormat="1" customHeight="1" spans="13:24"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</row>
    <row r="37" s="1" customFormat="1" customHeight="1" spans="13:24"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="1" customFormat="1" customHeight="1" spans="13:24"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</row>
    <row r="39" s="1" customFormat="1" customHeight="1" spans="13:24"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</row>
    <row r="40" s="1" customFormat="1" customHeight="1" spans="13:24"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</row>
    <row r="41" s="1" customFormat="1" customHeight="1" spans="13:24"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</row>
    <row r="42" s="1" customFormat="1" customHeight="1" spans="13:24"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="1" customFormat="1" customHeight="1" spans="13:24"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</row>
  </sheetData>
  <mergeCells count="44">
    <mergeCell ref="A1:D1"/>
    <mergeCell ref="H1:I1"/>
    <mergeCell ref="J1:L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G7:G8"/>
    <mergeCell ref="H7:H8"/>
    <mergeCell ref="I7:I8"/>
    <mergeCell ref="J7:J8"/>
    <mergeCell ref="K7:K8"/>
    <mergeCell ref="L7:L8"/>
    <mergeCell ref="H2:L6"/>
    <mergeCell ref="A7:E8"/>
  </mergeCells>
  <conditionalFormatting sqref="H25">
    <cfRule type="notContainsBlanks" dxfId="0" priority="2">
      <formula>LEN(TRIM(H25))&gt;0</formula>
    </cfRule>
  </conditionalFormatting>
  <conditionalFormatting sqref="H22:H23">
    <cfRule type="notContainsBlanks" dxfId="0" priority="3">
      <formula>LEN(TRIM(H22))&gt;0</formula>
    </cfRule>
  </conditionalFormatting>
  <conditionalFormatting sqref="H27:H28">
    <cfRule type="notContainsBlanks" dxfId="0" priority="1">
      <formula>LEN(TRIM(H27))&gt;0</formula>
    </cfRule>
  </conditionalFormatting>
  <conditionalFormatting sqref="M9:M31">
    <cfRule type="notContainsBlanks" dxfId="0" priority="7">
      <formula>LEN(TRIM(M9))&gt;0</formula>
    </cfRule>
  </conditionalFormatting>
  <conditionalFormatting sqref="Q9:Q31">
    <cfRule type="notContainsBlanks" dxfId="0" priority="6">
      <formula>LEN(TRIM(Q9))&gt;0</formula>
    </cfRule>
  </conditionalFormatting>
  <conditionalFormatting sqref="U9:U31">
    <cfRule type="notContainsBlanks" dxfId="0" priority="5">
      <formula>LEN(TRIM(U9))&gt;0</formula>
    </cfRule>
  </conditionalFormatting>
  <conditionalFormatting sqref="G15:G21 G31">
    <cfRule type="notContainsBlanks" dxfId="0" priority="4">
      <formula>LEN(TRIM(G15))&gt;0</formula>
    </cfRule>
  </conditionalFormatting>
  <pageMargins left="0.751388888888889" right="0.751388888888889" top="0.2125" bottom="0.2125" header="0.5" footer="0.5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2025-05-14T05:41:03Z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CFE24F575F844C5BB53C07DF92AEC014_12</vt:lpwstr>
  </property>
</Properties>
</file>