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3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</externalReferences>
  <definedNames>
    <definedName name="_xlnm.Print_Area" localSheetId="0">'XS-XXL'!$A$1:$N$24</definedName>
    <definedName name="_xlnm.Print_Area" localSheetId="1">'XS-XXL (cm)'!$A$1:$N$24</definedName>
    <definedName name="_xlnm.Print_Area" localSheetId="2">'1X-3X'!$A$1:$K$34</definedName>
    <definedName name="_xlnm.Print_Area" localSheetId="3">'1X-3X (cm)'!$A$1:$K$34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<sst xmlns="http://schemas.openxmlformats.org/spreadsheetml/2006/main" count="244" uniqueCount="98">
  <si>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</si>
  <si>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</si>
  <si>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</si>
  <si>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</si>
  <si>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</si>
  <si>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</si>
  <si>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</si>
  <si>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</si>
  <si>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</si>
  <si>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</si>
  <si>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</si>
  <si>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</si>
  <si>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</si>
  <si>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</si>
  <si>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</si>
  <si>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</si>
  <si>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</si>
  <si>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</si>
  <si>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</si>
  <si>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</si>
  <si>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</si>
  <si>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</si>
  <si>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</si>
  <si>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</si>
  <si>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</si>
  <si>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前身长，肩高点到底边</t>
  </si>
  <si>
    <t>侧缝长，袖笼顶边到底摆</t>
  </si>
  <si>
    <t>后身长，肩高点到底边</t>
  </si>
  <si>
    <t>领宽，肩高点到肩高点</t>
  </si>
  <si>
    <t>前领长-沿着领边量</t>
  </si>
  <si>
    <t>每边的后领宽</t>
  </si>
  <si>
    <t>前袖笼弧量</t>
  </si>
  <si>
    <t>后袖笼弧量</t>
  </si>
  <si>
    <r>
      <rPr>
        <sz val="16"/>
        <color rgb="FF000000"/>
        <rFont val="宋体"/>
        <charset val="134"/>
      </rPr>
      <t>胸围</t>
    </r>
    <r>
      <rPr>
        <sz val="16"/>
        <color rgb="FF000000"/>
        <rFont val="Calibri"/>
        <charset val="134"/>
      </rPr>
      <t>-</t>
    </r>
    <r>
      <rPr>
        <sz val="16"/>
        <color rgb="FF000000"/>
        <rFont val="宋体"/>
        <charset val="134"/>
      </rPr>
      <t>腋下</t>
    </r>
    <r>
      <rPr>
        <sz val="16"/>
        <color rgb="FF000000"/>
        <rFont val="Calibri"/>
        <charset val="134"/>
      </rPr>
      <t>1“</t>
    </r>
  </si>
  <si>
    <r>
      <rPr>
        <sz val="16"/>
        <color rgb="FF000000"/>
        <rFont val="宋体"/>
        <charset val="134"/>
      </rPr>
      <t>腰围</t>
    </r>
    <r>
      <rPr>
        <sz val="16"/>
        <color rgb="FF000000"/>
        <rFont val="Calibri"/>
        <charset val="134"/>
      </rPr>
      <t>-</t>
    </r>
    <r>
      <rPr>
        <sz val="16"/>
        <color rgb="FF000000"/>
        <rFont val="宋体"/>
        <charset val="134"/>
      </rPr>
      <t>腋下</t>
    </r>
    <r>
      <rPr>
        <sz val="16"/>
        <color rgb="FF000000"/>
        <rFont val="Calibri"/>
        <charset val="134"/>
      </rPr>
      <t>6”</t>
    </r>
  </si>
  <si>
    <r>
      <rPr>
        <sz val="16"/>
        <color rgb="FF000000"/>
        <rFont val="宋体"/>
        <charset val="134"/>
      </rPr>
      <t>上臀围，腋下</t>
    </r>
    <r>
      <rPr>
        <sz val="16"/>
        <color rgb="FF000000"/>
        <rFont val="Calibri"/>
        <charset val="134"/>
      </rPr>
      <t>11“</t>
    </r>
  </si>
  <si>
    <r>
      <rPr>
        <sz val="16"/>
        <color rgb="FF000000"/>
        <rFont val="宋体"/>
        <charset val="134"/>
      </rPr>
      <t>下臀围，腋下</t>
    </r>
    <r>
      <rPr>
        <sz val="16"/>
        <color rgb="FF000000"/>
        <rFont val="Calibri"/>
        <charset val="134"/>
      </rPr>
      <t>15“</t>
    </r>
  </si>
  <si>
    <r>
      <rPr>
        <sz val="16"/>
        <color theme="1"/>
        <rFont val="宋体"/>
        <charset val="134"/>
      </rPr>
      <t>面布摆围</t>
    </r>
    <r>
      <rPr>
        <sz val="16"/>
        <color theme="1"/>
        <rFont val="Arial"/>
        <charset val="134"/>
      </rPr>
      <t xml:space="preserve"> </t>
    </r>
    <r>
      <rPr>
        <sz val="16"/>
        <color theme="1"/>
        <rFont val="宋体"/>
        <charset val="134"/>
      </rPr>
      <t>直量</t>
    </r>
    <r>
      <rPr>
        <sz val="16"/>
        <color theme="1"/>
        <rFont val="Arial"/>
        <charset val="134"/>
      </rPr>
      <t xml:space="preserve"> </t>
    </r>
    <r>
      <rPr>
        <sz val="16"/>
        <color theme="1"/>
        <rFont val="宋体"/>
        <charset val="134"/>
      </rPr>
      <t>叉边对齐</t>
    </r>
  </si>
  <si>
    <t>兜领内折边高</t>
  </si>
  <si>
    <t>底摆高</t>
  </si>
  <si>
    <t>后中拉链长</t>
  </si>
  <si>
    <t>BG5273</t>
  </si>
  <si>
    <t>FALLON DRESS</t>
  </si>
  <si>
    <t>SARAH PUNTER</t>
  </si>
  <si>
    <t>SOPHIA S</t>
  </si>
  <si>
    <t>FALL 25</t>
  </si>
  <si>
    <t>SEAN</t>
  </si>
  <si>
    <t>1X-3X</t>
  </si>
  <si>
    <t>ANY AVAILABLE</t>
  </si>
  <si>
    <t>SMALL</t>
  </si>
  <si>
    <t>VELVET</t>
  </si>
  <si>
    <t>0X</t>
  </si>
  <si>
    <t>1X</t>
  </si>
  <si>
    <t>2X</t>
  </si>
  <si>
    <t>3X</t>
  </si>
  <si>
    <t>FRONT DRESS LENGTH - FROM HPS TO HEM EDGE</t>
  </si>
  <si>
    <t>SS DRESS LENGTH - FROM A/H TOP EDGE TO WAIST SM</t>
  </si>
  <si>
    <t>侧缝长，袖笼顶边到腰缝</t>
  </si>
  <si>
    <t>BACK DRESS LENGTH - FROM HPS TO HEM EDGE</t>
  </si>
  <si>
    <t>NECK WIDTH- HPS TO HPS</t>
  </si>
  <si>
    <t>FRONT NECK WIDTH ALONG TOP EDGE, EXTENDED</t>
  </si>
  <si>
    <r>
      <rPr>
        <sz val="16"/>
        <rFont val="宋体"/>
        <charset val="134"/>
      </rPr>
      <t>前领长</t>
    </r>
    <r>
      <rPr>
        <sz val="16"/>
        <rFont val="Arial"/>
        <charset val="134"/>
      </rPr>
      <t>-</t>
    </r>
    <r>
      <rPr>
        <sz val="16"/>
        <rFont val="宋体"/>
        <charset val="134"/>
      </rPr>
      <t>沿着领边量</t>
    </r>
  </si>
  <si>
    <t xml:space="preserve">BACK NECK WIDTH (ONE SIDE) SHOULDER SEAM TO CB </t>
  </si>
  <si>
    <t>BACK NECK DROP</t>
  </si>
  <si>
    <t>后领深</t>
  </si>
  <si>
    <t>FRONT A/H CURVE - ALONG EDGE</t>
  </si>
  <si>
    <t>BK AH CURVE- ALONG EDGE</t>
  </si>
  <si>
    <t>HIGH CHEST WIDTH - 5" BLW HPS (SHELL ONLY)</t>
  </si>
  <si>
    <r>
      <rPr>
        <sz val="16"/>
        <rFont val="宋体"/>
        <charset val="134"/>
      </rPr>
      <t>面布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上胸围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肩高点下</t>
    </r>
    <r>
      <rPr>
        <sz val="16"/>
        <rFont val="Arial"/>
        <charset val="134"/>
      </rPr>
      <t>5“</t>
    </r>
  </si>
  <si>
    <t>HIGH CHEST WIDTH - 5" BLW HPS (LINING ONLY)</t>
  </si>
  <si>
    <r>
      <rPr>
        <sz val="16"/>
        <rFont val="宋体"/>
        <charset val="134"/>
      </rPr>
      <t>里布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上胸围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肩高点下</t>
    </r>
    <r>
      <rPr>
        <sz val="16"/>
        <rFont val="Arial"/>
        <charset val="134"/>
      </rPr>
      <t>5“</t>
    </r>
  </si>
  <si>
    <t>HIGH BACK WIDTH - 5" BLW HPS (SHELL ONLY)</t>
  </si>
  <si>
    <r>
      <rPr>
        <sz val="16"/>
        <rFont val="宋体"/>
        <charset val="134"/>
      </rPr>
      <t>面布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上后背宽</t>
    </r>
    <r>
      <rPr>
        <sz val="16"/>
        <rFont val="Arial"/>
        <charset val="134"/>
      </rPr>
      <t>-</t>
    </r>
    <r>
      <rPr>
        <sz val="16"/>
        <rFont val="宋体"/>
        <charset val="134"/>
      </rPr>
      <t>肩高点下</t>
    </r>
    <r>
      <rPr>
        <sz val="16"/>
        <rFont val="Arial"/>
        <charset val="134"/>
      </rPr>
      <t>5“</t>
    </r>
  </si>
  <si>
    <t>HIGH BACK WIDTH - 5" BLW HPS (LINING ONLY)</t>
  </si>
  <si>
    <r>
      <rPr>
        <sz val="16"/>
        <rFont val="宋体"/>
        <charset val="134"/>
      </rPr>
      <t>里布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上后背宽</t>
    </r>
    <r>
      <rPr>
        <sz val="16"/>
        <rFont val="Arial"/>
        <charset val="134"/>
      </rPr>
      <t>-</t>
    </r>
    <r>
      <rPr>
        <sz val="16"/>
        <rFont val="宋体"/>
        <charset val="134"/>
      </rPr>
      <t>肩高点下</t>
    </r>
    <r>
      <rPr>
        <sz val="16"/>
        <rFont val="Arial"/>
        <charset val="134"/>
      </rPr>
      <t>5“</t>
    </r>
  </si>
  <si>
    <t>BUST CIRC. - 1" BLW A/H (SHELL ONLY)</t>
  </si>
  <si>
    <r>
      <rPr>
        <sz val="16"/>
        <rFont val="宋体"/>
        <charset val="134"/>
      </rPr>
      <t>面布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胸围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腋下</t>
    </r>
    <r>
      <rPr>
        <sz val="16"/>
        <rFont val="Arial"/>
        <charset val="134"/>
      </rPr>
      <t>1“</t>
    </r>
  </si>
  <si>
    <t>BUST CIRC. - 1" BLW A/H (LINING ONLY)</t>
  </si>
  <si>
    <r>
      <rPr>
        <sz val="16"/>
        <rFont val="宋体"/>
        <charset val="134"/>
      </rPr>
      <t>里布</t>
    </r>
    <r>
      <rPr>
        <sz val="16"/>
        <rFont val="Arial"/>
        <charset val="134"/>
      </rPr>
      <t xml:space="preserve">  </t>
    </r>
    <r>
      <rPr>
        <sz val="16"/>
        <rFont val="宋体"/>
        <charset val="134"/>
      </rPr>
      <t>胸围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腋下</t>
    </r>
    <r>
      <rPr>
        <sz val="16"/>
        <rFont val="Arial"/>
        <charset val="134"/>
      </rPr>
      <t>1“</t>
    </r>
  </si>
  <si>
    <t>WAIST CIRC. - 6" BLW A/H  (SHELL ONLY)</t>
  </si>
  <si>
    <r>
      <rPr>
        <sz val="16"/>
        <color rgb="FF000000"/>
        <rFont val="宋体"/>
        <charset val="134"/>
      </rPr>
      <t>面布 腰围，腋下6</t>
    </r>
    <r>
      <rPr>
        <sz val="16"/>
        <color rgb="FF000000"/>
        <rFont val="Arial"/>
        <charset val="134"/>
      </rPr>
      <t>”</t>
    </r>
    <r>
      <rPr>
        <sz val="16"/>
        <color rgb="FF000000"/>
        <rFont val="宋体"/>
        <charset val="134"/>
      </rPr>
      <t>量</t>
    </r>
  </si>
  <si>
    <t>WAIST CIRC. - 6" BLW A/H (LINING ONLY)</t>
  </si>
  <si>
    <r>
      <rPr>
        <sz val="16"/>
        <color rgb="FF000000"/>
        <rFont val="宋体"/>
        <charset val="134"/>
      </rPr>
      <t>里布 腰围，腋下6</t>
    </r>
    <r>
      <rPr>
        <sz val="16"/>
        <color rgb="FF000000"/>
        <rFont val="Arial"/>
        <charset val="134"/>
      </rPr>
      <t>”</t>
    </r>
    <r>
      <rPr>
        <sz val="16"/>
        <color rgb="FF000000"/>
        <rFont val="宋体"/>
        <charset val="134"/>
      </rPr>
      <t>量</t>
    </r>
  </si>
  <si>
    <t>HIGH HIP CIRC. - 11" BLW A/H  (SHELL ONLY)</t>
  </si>
  <si>
    <r>
      <rPr>
        <sz val="16"/>
        <color rgb="FF000000"/>
        <rFont val="宋体"/>
        <charset val="134"/>
      </rPr>
      <t>面布 上臀围，腋下</t>
    </r>
    <r>
      <rPr>
        <sz val="16"/>
        <color rgb="FF000000"/>
        <rFont val="Arial"/>
        <charset val="134"/>
      </rPr>
      <t>11”</t>
    </r>
    <r>
      <rPr>
        <sz val="16"/>
        <color rgb="FF000000"/>
        <rFont val="宋体"/>
        <charset val="134"/>
      </rPr>
      <t>量</t>
    </r>
  </si>
  <si>
    <t>HIGH HIP CIRC. - 11" BLW A/H (LINING ONLY)</t>
  </si>
  <si>
    <r>
      <rPr>
        <sz val="16"/>
        <color rgb="FF000000"/>
        <rFont val="宋体"/>
        <charset val="134"/>
      </rPr>
      <t>里布 上臀围，腋下</t>
    </r>
    <r>
      <rPr>
        <sz val="16"/>
        <color rgb="FF000000"/>
        <rFont val="Arial"/>
        <charset val="134"/>
      </rPr>
      <t>11”</t>
    </r>
    <r>
      <rPr>
        <sz val="16"/>
        <color rgb="FF000000"/>
        <rFont val="宋体"/>
        <charset val="134"/>
      </rPr>
      <t>量</t>
    </r>
  </si>
  <si>
    <t>LOW HIP CIRC. - 15" BLW A/H  (SHELL ONLY)</t>
  </si>
  <si>
    <r>
      <rPr>
        <sz val="16"/>
        <color rgb="FF000000"/>
        <rFont val="宋体"/>
        <charset val="134"/>
      </rPr>
      <t>面布 下臀围，腋下</t>
    </r>
    <r>
      <rPr>
        <sz val="16"/>
        <color rgb="FF000000"/>
        <rFont val="Arial"/>
        <charset val="134"/>
      </rPr>
      <t>15”</t>
    </r>
    <r>
      <rPr>
        <sz val="16"/>
        <color rgb="FF000000"/>
        <rFont val="宋体"/>
        <charset val="134"/>
      </rPr>
      <t>量</t>
    </r>
  </si>
  <si>
    <t>LOW HIP CIRC. - 15" BLW A/H (LINING ONLY)</t>
  </si>
  <si>
    <r>
      <rPr>
        <sz val="16"/>
        <color rgb="FF000000"/>
        <rFont val="宋体"/>
        <charset val="134"/>
      </rPr>
      <t>里布 下臀围，腋下</t>
    </r>
    <r>
      <rPr>
        <sz val="16"/>
        <color rgb="FF000000"/>
        <rFont val="Arial"/>
        <charset val="134"/>
      </rPr>
      <t>15”</t>
    </r>
    <r>
      <rPr>
        <sz val="16"/>
        <color rgb="FF000000"/>
        <rFont val="宋体"/>
        <charset val="134"/>
      </rPr>
      <t>量</t>
    </r>
  </si>
  <si>
    <t>SKIRT SWEEP (STRAIGHT ACROSS ) SLIT EDGES ALIGNED, FOLD TO SLIT EDGE (SELF)</t>
  </si>
  <si>
    <r>
      <rPr>
        <sz val="16"/>
        <rFont val="宋体"/>
        <charset val="134"/>
      </rPr>
      <t>面布摆围</t>
    </r>
    <r>
      <rPr>
        <sz val="16"/>
        <rFont val="Arial"/>
        <charset val="134"/>
      </rPr>
      <t xml:space="preserve"> </t>
    </r>
    <r>
      <rPr>
        <sz val="16"/>
        <rFont val="宋体"/>
        <charset val="134"/>
      </rPr>
      <t>直量</t>
    </r>
    <r>
      <rPr>
        <sz val="16"/>
        <rFont val="Arial"/>
        <charset val="134"/>
      </rPr>
      <t xml:space="preserve"> </t>
    </r>
    <r>
      <rPr>
        <sz val="16"/>
        <rFont val="宋体"/>
        <charset val="134"/>
      </rPr>
      <t>叉边对齐</t>
    </r>
    <r>
      <rPr>
        <sz val="16"/>
        <rFont val="Arial"/>
        <charset val="134"/>
      </rPr>
      <t xml:space="preserve">-- </t>
    </r>
    <r>
      <rPr>
        <sz val="16"/>
        <rFont val="宋体"/>
        <charset val="134"/>
      </rPr>
      <t>面布</t>
    </r>
  </si>
  <si>
    <t>SKIRT SWEEP (STRAIGHT ACROSS ) SLIT EDGES ALIGNED, FOLD TO SLIT EDGE (LINING)</t>
  </si>
  <si>
    <r>
      <rPr>
        <sz val="16"/>
        <rFont val="宋体"/>
        <charset val="134"/>
      </rPr>
      <t>面布摆围</t>
    </r>
    <r>
      <rPr>
        <sz val="16"/>
        <rFont val="Arial"/>
        <charset val="134"/>
      </rPr>
      <t xml:space="preserve"> </t>
    </r>
    <r>
      <rPr>
        <sz val="16"/>
        <rFont val="宋体"/>
        <charset val="134"/>
      </rPr>
      <t>直量</t>
    </r>
    <r>
      <rPr>
        <sz val="16"/>
        <rFont val="Arial"/>
        <charset val="134"/>
      </rPr>
      <t xml:space="preserve"> </t>
    </r>
    <r>
      <rPr>
        <sz val="16"/>
        <rFont val="宋体"/>
        <charset val="134"/>
      </rPr>
      <t>叉边对齐</t>
    </r>
    <r>
      <rPr>
        <sz val="16"/>
        <rFont val="Arial"/>
        <charset val="134"/>
      </rPr>
      <t xml:space="preserve">-- </t>
    </r>
    <r>
      <rPr>
        <sz val="16"/>
        <rFont val="宋体"/>
        <charset val="134"/>
      </rPr>
      <t>里布</t>
    </r>
  </si>
  <si>
    <t>COWL FACING HEIGHT</t>
  </si>
  <si>
    <t>HEM HEIGHT</t>
  </si>
  <si>
    <t>ZIPPER LENGTH - AT CB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</si>
</sst>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/?;\-?/?;0"/>
    <numFmt numFmtId="180" formatCode="#\ ??/??"/>
  </numFmts>
  <fonts count="6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4"/>
      <color rgb="FF000000"/>
      <name val="Arial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rgb="FF000000"/>
      <name val="Arial"/>
      <charset val="134"/>
    </font>
    <font>
      <sz val="16"/>
      <name val="宋体"/>
      <charset val="134"/>
      <scheme val="minor"/>
    </font>
    <font>
      <sz val="16"/>
      <name val="Arial"/>
      <charset val="134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6"/>
      <color rgb="FFFF0000"/>
      <name val="Arial"/>
      <charset val="134"/>
    </font>
    <font>
      <sz val="16"/>
      <color theme="1"/>
      <name val="Arial"/>
      <charset val="134"/>
    </font>
    <font>
      <sz val="16"/>
      <color rgb="FF000000"/>
      <name val="宋体"/>
      <charset val="134"/>
    </font>
    <font>
      <b/>
      <sz val="15"/>
      <color rgb="FF000000"/>
      <name val="宋体"/>
      <charset val="134"/>
      <scheme val="minor"/>
    </font>
    <font>
      <b/>
      <sz val="16"/>
      <color rgb="FFFF0000"/>
      <name val="Arial"/>
      <charset val="134"/>
    </font>
    <font>
      <b/>
      <sz val="16"/>
      <color theme="1"/>
      <name val="Arial"/>
      <charset val="134"/>
    </font>
    <font>
      <sz val="1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6"/>
      <color rgb="FF000000"/>
      <name val="Arial"/>
      <charset val="134"/>
    </font>
    <font>
      <b/>
      <sz val="18"/>
      <color rgb="FF000000"/>
      <name val="宋体"/>
      <charset val="134"/>
      <scheme val="major"/>
    </font>
    <font>
      <b/>
      <sz val="14"/>
      <color rgb="FF000000"/>
      <name val="宋体"/>
      <charset val="134"/>
      <scheme val="major"/>
    </font>
    <font>
      <sz val="14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9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4"/>
      <color rgb="FF7F7F7F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6"/>
      <color theme="1"/>
      <name val="宋体"/>
      <charset val="134"/>
    </font>
    <font>
      <b/>
      <sz val="10"/>
      <color rgb="FFFF0000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1" borderId="42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43" applyNumberFormat="0" applyFill="0" applyAlignment="0" applyProtection="0">
      <alignment vertical="center"/>
    </xf>
    <xf numFmtId="0" fontId="52" fillId="0" borderId="43" applyNumberFormat="0" applyFill="0" applyAlignment="0" applyProtection="0">
      <alignment vertical="center"/>
    </xf>
    <xf numFmtId="0" fontId="53" fillId="0" borderId="4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2" borderId="45" applyNumberFormat="0" applyAlignment="0" applyProtection="0">
      <alignment vertical="center"/>
    </xf>
    <xf numFmtId="0" fontId="55" fillId="13" borderId="46" applyNumberFormat="0" applyAlignment="0" applyProtection="0">
      <alignment vertical="center"/>
    </xf>
    <xf numFmtId="0" fontId="56" fillId="13" borderId="45" applyNumberFormat="0" applyAlignment="0" applyProtection="0">
      <alignment vertical="center"/>
    </xf>
    <xf numFmtId="0" fontId="57" fillId="14" borderId="47" applyNumberFormat="0" applyAlignment="0" applyProtection="0">
      <alignment vertical="center"/>
    </xf>
    <xf numFmtId="0" fontId="58" fillId="0" borderId="48" applyNumberFormat="0" applyFill="0" applyAlignment="0" applyProtection="0">
      <alignment vertical="center"/>
    </xf>
    <xf numFmtId="0" fontId="59" fillId="0" borderId="49" applyNumberFormat="0" applyFill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</cellStyleXfs>
  <cellXfs count="14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0" fontId="16" fillId="0" borderId="1" xfId="49" applyFont="1" applyFill="1" applyBorder="1" applyAlignment="1">
      <alignment horizontal="left" wrapText="1"/>
    </xf>
    <xf numFmtId="177" fontId="17" fillId="5" borderId="1" xfId="50" applyNumberFormat="1" applyFont="1" applyFill="1" applyBorder="1" applyAlignment="1">
      <alignment horizontal="center" wrapText="1"/>
    </xf>
    <xf numFmtId="178" fontId="18" fillId="0" borderId="5" xfId="53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51" applyFont="1" applyFill="1" applyBorder="1" applyAlignment="1">
      <alignment horizontal="left" wrapText="1"/>
    </xf>
    <xf numFmtId="177" fontId="17" fillId="5" borderId="1" xfId="52" applyNumberFormat="1" applyFont="1" applyFill="1" applyBorder="1" applyAlignment="1">
      <alignment horizontal="center" wrapText="1"/>
    </xf>
    <xf numFmtId="0" fontId="16" fillId="0" borderId="6" xfId="51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179" fontId="17" fillId="0" borderId="1" xfId="50" applyNumberFormat="1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5" fillId="5" borderId="0" xfId="0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5" fillId="6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0" fontId="18" fillId="0" borderId="5" xfId="53" applyNumberFormat="1" applyFont="1" applyFill="1" applyBorder="1" applyAlignment="1" applyProtection="1">
      <alignment horizontal="center" vertical="center" wrapText="1"/>
      <protection locked="0"/>
    </xf>
    <xf numFmtId="180" fontId="18" fillId="7" borderId="12" xfId="54" applyNumberFormat="1" applyFont="1" applyFill="1" applyBorder="1" applyAlignment="1" applyProtection="1">
      <alignment horizontal="center" vertical="center" wrapText="1"/>
      <protection locked="0"/>
    </xf>
    <xf numFmtId="180" fontId="18" fillId="8" borderId="5" xfId="53" applyNumberFormat="1" applyFont="1" applyFill="1" applyBorder="1" applyAlignment="1" applyProtection="1">
      <alignment horizontal="center" vertical="center" wrapText="1"/>
      <protection locked="0"/>
    </xf>
    <xf numFmtId="180" fontId="27" fillId="9" borderId="5" xfId="54" applyNumberFormat="1" applyFont="1" applyFill="1" applyBorder="1" applyAlignment="1" applyProtection="1">
      <alignment horizontal="center" vertical="center" wrapText="1"/>
      <protection locked="0"/>
    </xf>
    <xf numFmtId="180" fontId="27" fillId="5" borderId="5" xfId="54" applyNumberFormat="1" applyFont="1" applyFill="1" applyBorder="1" applyAlignment="1" applyProtection="1">
      <alignment horizontal="center" vertical="center" wrapText="1"/>
      <protection locked="0"/>
    </xf>
    <xf numFmtId="180" fontId="18" fillId="7" borderId="13" xfId="54" applyNumberFormat="1" applyFont="1" applyFill="1" applyBorder="1" applyAlignment="1" applyProtection="1">
      <alignment horizontal="center" vertical="center" wrapText="1"/>
      <protection locked="0"/>
    </xf>
    <xf numFmtId="180" fontId="27" fillId="7" borderId="5" xfId="5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5" fillId="0" borderId="0" xfId="0" applyFont="1" applyFill="1" applyAlignment="1"/>
    <xf numFmtId="0" fontId="28" fillId="0" borderId="14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left" vertical="center"/>
    </xf>
    <xf numFmtId="0" fontId="31" fillId="2" borderId="21" xfId="0" applyFont="1" applyFill="1" applyBorder="1" applyAlignment="1">
      <alignment horizontal="left" vertical="center"/>
    </xf>
    <xf numFmtId="176" fontId="32" fillId="0" borderId="22" xfId="0" applyNumberFormat="1" applyFont="1" applyFill="1" applyBorder="1" applyAlignment="1">
      <alignment horizontal="left" vertical="center"/>
    </xf>
    <xf numFmtId="176" fontId="32" fillId="0" borderId="23" xfId="0" applyNumberFormat="1" applyFont="1" applyFill="1" applyBorder="1" applyAlignment="1">
      <alignment horizontal="left" vertical="center"/>
    </xf>
    <xf numFmtId="0" fontId="31" fillId="0" borderId="21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176" fontId="32" fillId="0" borderId="25" xfId="0" applyNumberFormat="1" applyFont="1" applyFill="1" applyBorder="1" applyAlignment="1">
      <alignment horizontal="left" vertical="center"/>
    </xf>
    <xf numFmtId="176" fontId="32" fillId="0" borderId="13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176" fontId="32" fillId="0" borderId="26" xfId="0" applyNumberFormat="1" applyFont="1" applyFill="1" applyBorder="1" applyAlignment="1">
      <alignment horizontal="left" vertical="center"/>
    </xf>
    <xf numFmtId="0" fontId="33" fillId="0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left" vertical="center"/>
    </xf>
    <xf numFmtId="0" fontId="31" fillId="2" borderId="29" xfId="0" applyFont="1" applyFill="1" applyBorder="1" applyAlignment="1">
      <alignment horizontal="left" vertical="center"/>
    </xf>
    <xf numFmtId="176" fontId="32" fillId="0" borderId="30" xfId="0" applyNumberFormat="1" applyFont="1" applyFill="1" applyBorder="1" applyAlignment="1">
      <alignment horizontal="left" vertical="center"/>
    </xf>
    <xf numFmtId="176" fontId="32" fillId="0" borderId="31" xfId="0" applyNumberFormat="1" applyFont="1" applyFill="1" applyBorder="1" applyAlignment="1">
      <alignment horizontal="left" vertical="center"/>
    </xf>
    <xf numFmtId="0" fontId="33" fillId="0" borderId="3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0" fontId="34" fillId="3" borderId="21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vertical="center"/>
    </xf>
    <xf numFmtId="0" fontId="37" fillId="0" borderId="34" xfId="0" applyFont="1" applyFill="1" applyBorder="1" applyAlignment="1">
      <alignment horizontal="center"/>
    </xf>
    <xf numFmtId="0" fontId="38" fillId="0" borderId="27" xfId="0" applyFont="1" applyFill="1" applyBorder="1" applyAlignment="1"/>
    <xf numFmtId="0" fontId="38" fillId="0" borderId="35" xfId="0" applyFont="1" applyFill="1" applyBorder="1" applyAlignment="1"/>
    <xf numFmtId="0" fontId="38" fillId="0" borderId="6" xfId="0" applyFont="1" applyFill="1" applyBorder="1" applyAlignment="1"/>
    <xf numFmtId="0" fontId="16" fillId="0" borderId="6" xfId="49" applyFont="1" applyFill="1" applyBorder="1" applyAlignment="1"/>
    <xf numFmtId="177" fontId="39" fillId="5" borderId="1" xfId="50" applyNumberFormat="1" applyFont="1" applyFill="1" applyBorder="1" applyAlignment="1">
      <alignment horizontal="center" wrapText="1"/>
    </xf>
    <xf numFmtId="177" fontId="38" fillId="0" borderId="1" xfId="0" applyNumberFormat="1" applyFont="1" applyFill="1" applyBorder="1" applyAlignment="1">
      <alignment horizontal="center" vertical="center" wrapText="1"/>
    </xf>
    <xf numFmtId="0" fontId="19" fillId="0" borderId="12" xfId="49" applyFont="1" applyBorder="1" applyAlignment="1">
      <alignment vertical="top" wrapText="1"/>
    </xf>
    <xf numFmtId="0" fontId="16" fillId="0" borderId="6" xfId="51" applyFont="1" applyFill="1" applyBorder="1" applyAlignment="1">
      <alignment wrapText="1"/>
    </xf>
    <xf numFmtId="177" fontId="39" fillId="5" borderId="1" xfId="52" applyNumberFormat="1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left" vertical="top"/>
    </xf>
    <xf numFmtId="179" fontId="39" fillId="0" borderId="1" xfId="50" applyNumberFormat="1" applyFont="1" applyFill="1" applyBorder="1" applyAlignment="1">
      <alignment horizontal="center" wrapText="1"/>
    </xf>
    <xf numFmtId="0" fontId="40" fillId="0" borderId="6" xfId="51" applyFont="1" applyFill="1" applyBorder="1" applyAlignment="1">
      <alignment vertical="top" wrapText="1"/>
    </xf>
    <xf numFmtId="0" fontId="19" fillId="8" borderId="6" xfId="0" applyFont="1" applyFill="1" applyBorder="1" applyAlignment="1"/>
    <xf numFmtId="0" fontId="29" fillId="0" borderId="19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4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 wrapText="1"/>
    </xf>
    <xf numFmtId="0" fontId="42" fillId="4" borderId="21" xfId="0" applyFont="1" applyFill="1" applyBorder="1" applyAlignment="1">
      <alignment horizontal="center" vertical="center" wrapText="1"/>
    </xf>
    <xf numFmtId="0" fontId="43" fillId="4" borderId="2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44" fillId="3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178" fontId="38" fillId="0" borderId="1" xfId="0" applyNumberFormat="1" applyFont="1" applyFill="1" applyBorder="1" applyAlignment="1">
      <alignment horizontal="center" vertical="center" wrapText="1"/>
    </xf>
    <xf numFmtId="177" fontId="4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77" fontId="43" fillId="1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8" xfId="51"/>
    <cellStyle name="Normal 3 2 9" xfId="52"/>
    <cellStyle name="Normal 3 3" xfId="53"/>
    <cellStyle name="Normal 2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73-FALLON%20DRESS-VELVET-MILLY-REG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1ST FIT 11.20.24"/>
      <sheetName val="2ND FIT"/>
      <sheetName val="PP SAMPLE 1.8.25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BG5273</v>
          </cell>
        </row>
        <row r="2">
          <cell r="B2" t="str">
            <v>FALLON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45495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5">
          <cell r="I5" t="str">
            <v>YES</v>
          </cell>
        </row>
        <row r="6">
          <cell r="B6" t="str">
            <v>SMALL</v>
          </cell>
        </row>
        <row r="6">
          <cell r="D6" t="str">
            <v>VELVET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FRONT DRESS LENGTH - FROM HPS TO HEM EDGE</v>
          </cell>
        </row>
        <row r="10">
          <cell r="P10">
            <v>62</v>
          </cell>
        </row>
        <row r="11">
          <cell r="A11" t="str">
            <v>SS DRESS LENGTH - FROM A/H TOP EDGE TO WAIST SM</v>
          </cell>
        </row>
        <row r="11">
          <cell r="P11">
            <v>51.5</v>
          </cell>
        </row>
        <row r="12">
          <cell r="A12" t="str">
            <v>BACK DRESS LENGTH - FROM HPS TO HEM EDGE</v>
          </cell>
        </row>
        <row r="12">
          <cell r="P12">
            <v>60</v>
          </cell>
        </row>
        <row r="13">
          <cell r="A13" t="str">
            <v>NECK WIDTH- HPS TO HPS</v>
          </cell>
        </row>
        <row r="14">
          <cell r="A14" t="str">
            <v>FRONT NECK WIDTH ALONG TOP EDGE, EXTENDED</v>
          </cell>
        </row>
        <row r="14">
          <cell r="P14">
            <v>20.25</v>
          </cell>
        </row>
        <row r="15">
          <cell r="A15" t="str">
            <v>BACK NECK WIDTH (ONE SIDE) SHOULDER SEAM TO CB </v>
          </cell>
        </row>
        <row r="15">
          <cell r="P15">
            <v>4.5</v>
          </cell>
        </row>
        <row r="16">
          <cell r="A16" t="str">
            <v>FRONT A/H CURVE - ALONG EDGE</v>
          </cell>
        </row>
        <row r="16">
          <cell r="P16">
            <v>9.25</v>
          </cell>
        </row>
        <row r="17">
          <cell r="A17" t="str">
            <v>BK AH CURVE- ALONG EDGE</v>
          </cell>
        </row>
        <row r="17">
          <cell r="P17">
            <v>9.75</v>
          </cell>
        </row>
        <row r="18">
          <cell r="A18" t="str">
            <v>BUST CIRC. - 1" BLW A/H</v>
          </cell>
        </row>
        <row r="18">
          <cell r="P18">
            <v>32.5</v>
          </cell>
        </row>
        <row r="19">
          <cell r="A19" t="str">
            <v>WAIST CIRC. - 6" BLW A/H</v>
          </cell>
        </row>
        <row r="19">
          <cell r="P19">
            <v>28.75</v>
          </cell>
        </row>
        <row r="20">
          <cell r="A20" t="str">
            <v>HIGH HIP CIRC. - 11" BLW A/H</v>
          </cell>
        </row>
        <row r="20">
          <cell r="P20">
            <v>31.5</v>
          </cell>
        </row>
        <row r="21">
          <cell r="A21" t="str">
            <v>LOW HIP CIRC. - 15" BLW A/H</v>
          </cell>
        </row>
        <row r="21">
          <cell r="P21">
            <v>34.5</v>
          </cell>
        </row>
        <row r="22">
          <cell r="A22" t="str">
            <v>SKIRT SWEEP (STRAIGHT ACROSS ) SLIT EDGES ALIGNED, FOLD TO SLIT EDGE (SELF)</v>
          </cell>
        </row>
        <row r="22">
          <cell r="P22">
            <v>80</v>
          </cell>
        </row>
        <row r="23">
          <cell r="A23" t="str">
            <v>COWL FACING HEIGHT</v>
          </cell>
        </row>
        <row r="23">
          <cell r="P23">
            <v>3</v>
          </cell>
        </row>
        <row r="24">
          <cell r="A24" t="str">
            <v>HEM HEIGHT</v>
          </cell>
        </row>
        <row r="24">
          <cell r="P24">
            <v>0.5</v>
          </cell>
        </row>
        <row r="25">
          <cell r="A25" t="str">
            <v>ZIPPER LENGTH - AT CB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view="pageBreakPreview" zoomScale="85" zoomScaleNormal="40" workbookViewId="0">
      <selection activeCell="F14" sqref="F14"/>
    </sheetView>
  </sheetViews>
  <sheetFormatPr defaultColWidth="12.6637168141593" defaultRowHeight="15.75" customHeight="1"/>
  <cols>
    <col min="1" max="1" width="4.16814159292035" style="56" customWidth="1"/>
    <col min="2" max="2" width="16.3362831858407" style="56" customWidth="1"/>
    <col min="3" max="3" width="25.1681415929204" style="56" customWidth="1"/>
    <col min="4" max="4" width="20.3362831858407" style="56" customWidth="1"/>
    <col min="5" max="5" width="19.1681415929204" style="56" customWidth="1"/>
    <col min="6" max="6" width="37.4601769911504" style="56" customWidth="1"/>
    <col min="7" max="7" width="10" style="56" customWidth="1"/>
    <col min="8" max="8" width="8.66371681415929" style="56" hidden="1" customWidth="1"/>
    <col min="9" max="9" width="10.1681415929204" style="56" customWidth="1"/>
    <col min="10" max="10" width="9.83185840707965" style="56" customWidth="1"/>
    <col min="11" max="11" width="11.0088495575221" style="56" customWidth="1"/>
    <col min="12" max="14" width="8.66371681415929" style="56" customWidth="1"/>
    <col min="15" max="15" width="5.66371681415929" style="56" customWidth="1"/>
    <col min="16" max="18" width="8.66371681415929" style="56" customWidth="1"/>
    <col min="19" max="19" width="5.50442477876106" style="56" customWidth="1"/>
    <col min="20" max="20" width="8.66371681415929" style="56" customWidth="1"/>
    <col min="21" max="22" width="8.50442477876106" style="56" customWidth="1"/>
    <col min="23" max="23" width="6.66371681415929" style="56" customWidth="1"/>
    <col min="24" max="24" width="10.1681415929204" style="56" customWidth="1"/>
    <col min="25" max="25" width="28.6637168141593" style="56" customWidth="1"/>
    <col min="26" max="16384" width="12.6637168141593" style="56"/>
  </cols>
  <sheetData>
    <row r="1" s="56" customFormat="1" ht="30" customHeight="1" spans="1:26">
      <c r="A1" s="58" t="s">
        <v>0</v>
      </c>
      <c r="B1" s="59"/>
      <c r="C1" s="59"/>
      <c r="D1" s="60"/>
      <c r="E1" s="61" t="s">
        <v>1</v>
      </c>
      <c r="F1" s="62"/>
      <c r="G1" s="63" t="str">
        <f>'[1]Style Summary Cover Page'!E1</f>
        <v>BG5273</v>
      </c>
      <c r="H1" s="64"/>
      <c r="I1" s="109" t="s">
        <v>2</v>
      </c>
      <c r="J1" s="61"/>
      <c r="K1" s="63">
        <f>'[1]Style Summary Cover Page'!I1</f>
        <v>0</v>
      </c>
      <c r="L1" s="110"/>
      <c r="M1" s="110"/>
      <c r="N1" s="64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36"/>
      <c r="Z1" s="136"/>
    </row>
    <row r="2" s="56" customFormat="1" customHeight="1" spans="1:26">
      <c r="A2" s="65" t="s">
        <v>3</v>
      </c>
      <c r="B2" s="66"/>
      <c r="C2" s="67" t="str">
        <f>'[1]Style Summary Cover Page'!B2</f>
        <v>FALLON DRESS</v>
      </c>
      <c r="D2" s="68" t="s">
        <v>4</v>
      </c>
      <c r="E2" s="69" t="str">
        <f>'[1]Style Summary Cover Page'!D2</f>
        <v>SARAH PUNTER</v>
      </c>
      <c r="F2" s="69"/>
      <c r="G2" s="70"/>
      <c r="H2" s="71" t="s">
        <v>5</v>
      </c>
      <c r="I2" s="71"/>
      <c r="J2" s="71"/>
      <c r="K2" s="112" t="str">
        <f>'[1]Style Summary Cover Page'!I2</f>
        <v>NEW ORIGINAL SAMPLE </v>
      </c>
      <c r="L2" s="113"/>
      <c r="M2" s="113"/>
      <c r="N2" s="114"/>
      <c r="O2" s="35"/>
      <c r="P2" s="35"/>
      <c r="Q2" s="35"/>
      <c r="R2" s="35"/>
      <c r="S2" s="35"/>
      <c r="T2" s="35"/>
      <c r="U2" s="35"/>
      <c r="V2" s="35"/>
      <c r="W2" s="35"/>
      <c r="X2" s="35"/>
      <c r="Y2" s="136"/>
      <c r="Z2" s="136"/>
    </row>
    <row r="3" s="56" customFormat="1" customHeight="1" spans="1:26">
      <c r="A3" s="72" t="s">
        <v>6</v>
      </c>
      <c r="B3" s="73"/>
      <c r="C3" s="74">
        <f>'[1]Style Summary Cover Page'!B3</f>
        <v>45495</v>
      </c>
      <c r="D3" s="75" t="s">
        <v>7</v>
      </c>
      <c r="E3" s="76" t="str">
        <f>'[1]Style Summary Cover Page'!D3</f>
        <v>SOPHIA S</v>
      </c>
      <c r="F3" s="76"/>
      <c r="G3" s="77"/>
      <c r="H3" s="78"/>
      <c r="I3" s="78"/>
      <c r="J3" s="78"/>
      <c r="K3" s="112"/>
      <c r="L3" s="113"/>
      <c r="M3" s="113"/>
      <c r="N3" s="114"/>
      <c r="O3" s="35"/>
      <c r="P3" s="35"/>
      <c r="Q3" s="35"/>
      <c r="R3" s="35"/>
      <c r="S3" s="35"/>
      <c r="T3" s="35"/>
      <c r="U3" s="35"/>
      <c r="V3" s="35"/>
      <c r="W3" s="35"/>
      <c r="X3" s="35"/>
      <c r="Y3" s="136"/>
      <c r="Z3" s="136"/>
    </row>
    <row r="4" s="56" customFormat="1" customHeight="1" spans="1:26">
      <c r="A4" s="72" t="s">
        <v>8</v>
      </c>
      <c r="B4" s="73"/>
      <c r="C4" s="74" t="str">
        <f>'[1]Style Summary Cover Page'!B4</f>
        <v>FALL 25</v>
      </c>
      <c r="D4" s="75" t="s">
        <v>9</v>
      </c>
      <c r="E4" s="76" t="str">
        <f>'[1]Style Summary Cover Page'!D4</f>
        <v>SEAN</v>
      </c>
      <c r="F4" s="76"/>
      <c r="G4" s="79"/>
      <c r="H4" s="78"/>
      <c r="I4" s="78"/>
      <c r="J4" s="78"/>
      <c r="K4" s="115"/>
      <c r="L4" s="116"/>
      <c r="M4" s="116"/>
      <c r="N4" s="117"/>
      <c r="O4" s="35"/>
      <c r="P4" s="35"/>
      <c r="Q4" s="35"/>
      <c r="R4" s="35"/>
      <c r="S4" s="35"/>
      <c r="T4" s="35"/>
      <c r="U4" s="35"/>
      <c r="V4" s="35"/>
      <c r="W4" s="35"/>
      <c r="X4" s="35"/>
      <c r="Y4" s="136"/>
      <c r="Z4" s="136"/>
    </row>
    <row r="5" s="56" customFormat="1" customHeight="1" spans="1:26">
      <c r="A5" s="72" t="s">
        <v>10</v>
      </c>
      <c r="B5" s="73"/>
      <c r="C5" s="74" t="str">
        <f>'[1]Style Summary Cover Page'!B5</f>
        <v>XS-XXL</v>
      </c>
      <c r="D5" s="75" t="s">
        <v>11</v>
      </c>
      <c r="E5" s="76" t="str">
        <f>'[1]Style Summary Cover Page'!D5</f>
        <v>ANY AVAILABLE</v>
      </c>
      <c r="F5" s="76"/>
      <c r="G5" s="79"/>
      <c r="H5" s="80" t="s">
        <v>12</v>
      </c>
      <c r="I5" s="118"/>
      <c r="J5" s="119"/>
      <c r="K5" s="120" t="str">
        <f>'[1]Style Summary Cover Page'!I5</f>
        <v>YES</v>
      </c>
      <c r="L5" s="120"/>
      <c r="M5" s="120"/>
      <c r="N5" s="121"/>
      <c r="O5" s="35"/>
      <c r="P5" s="35"/>
      <c r="Q5" s="35"/>
      <c r="R5" s="35"/>
      <c r="S5" s="35"/>
      <c r="T5" s="35"/>
      <c r="U5" s="35"/>
      <c r="V5" s="35"/>
      <c r="W5" s="35"/>
      <c r="X5" s="35"/>
      <c r="Y5" s="136"/>
      <c r="Z5" s="136"/>
    </row>
    <row r="6" s="56" customFormat="1" customHeight="1" spans="1:26">
      <c r="A6" s="81" t="s">
        <v>13</v>
      </c>
      <c r="B6" s="82"/>
      <c r="C6" s="83" t="str">
        <f>'[1]Style Summary Cover Page'!B6</f>
        <v>SMALL</v>
      </c>
      <c r="D6" s="84" t="s">
        <v>14</v>
      </c>
      <c r="E6" s="85" t="str">
        <f>'[1]Style Summary Cover Page'!D6</f>
        <v>VELVET</v>
      </c>
      <c r="F6" s="85"/>
      <c r="G6" s="86"/>
      <c r="H6" s="87" t="s">
        <v>15</v>
      </c>
      <c r="I6" s="122"/>
      <c r="J6" s="123"/>
      <c r="K6" s="124">
        <f>'[1]Style Summary Cover Page'!I6</f>
        <v>0</v>
      </c>
      <c r="L6" s="124"/>
      <c r="M6" s="124"/>
      <c r="N6" s="125"/>
      <c r="O6" s="35"/>
      <c r="P6" s="35"/>
      <c r="Q6" s="35"/>
      <c r="R6" s="35"/>
      <c r="S6" s="35"/>
      <c r="T6" s="35"/>
      <c r="U6" s="35"/>
      <c r="V6" s="35"/>
      <c r="W6" s="35"/>
      <c r="X6" s="46"/>
      <c r="Y6" s="136"/>
      <c r="Z6" s="136"/>
    </row>
    <row r="7" s="56" customFormat="1" customHeight="1" spans="1:26">
      <c r="A7" s="88"/>
      <c r="B7" s="89" t="s">
        <v>16</v>
      </c>
      <c r="C7" s="90"/>
      <c r="D7" s="90"/>
      <c r="E7" s="90"/>
      <c r="F7" s="91" t="s">
        <v>17</v>
      </c>
      <c r="G7" s="91" t="s">
        <v>17</v>
      </c>
      <c r="H7" s="91" t="s">
        <v>18</v>
      </c>
      <c r="I7" s="126" t="s">
        <v>19</v>
      </c>
      <c r="J7" s="127" t="s">
        <v>20</v>
      </c>
      <c r="K7" s="128" t="s">
        <v>21</v>
      </c>
      <c r="L7" s="126" t="s">
        <v>22</v>
      </c>
      <c r="M7" s="126" t="s">
        <v>23</v>
      </c>
      <c r="N7" s="126" t="s">
        <v>24</v>
      </c>
      <c r="O7" s="129"/>
      <c r="P7" s="129"/>
      <c r="Q7" s="137"/>
      <c r="R7" s="129"/>
      <c r="S7" s="129"/>
      <c r="T7" s="129"/>
      <c r="U7" s="137"/>
      <c r="V7" s="129"/>
      <c r="W7" s="129"/>
      <c r="X7" s="137"/>
      <c r="Y7" s="132"/>
      <c r="Z7" s="136"/>
    </row>
    <row r="8" s="56" customFormat="1" ht="15" customHeight="1" spans="1:26">
      <c r="A8" s="92"/>
      <c r="B8" s="93"/>
      <c r="C8" s="93"/>
      <c r="D8" s="93"/>
      <c r="E8" s="93"/>
      <c r="F8" s="94"/>
      <c r="G8" s="94"/>
      <c r="H8" s="94"/>
      <c r="I8" s="130"/>
      <c r="J8" s="130"/>
      <c r="K8" s="130"/>
      <c r="L8" s="130"/>
      <c r="M8" s="130"/>
      <c r="N8" s="130"/>
      <c r="O8" s="131"/>
      <c r="P8" s="132"/>
      <c r="Q8" s="132"/>
      <c r="R8" s="132"/>
      <c r="S8" s="131"/>
      <c r="T8" s="132"/>
      <c r="U8" s="132"/>
      <c r="V8" s="132"/>
      <c r="W8" s="131"/>
      <c r="X8" s="132"/>
      <c r="Y8" s="132"/>
      <c r="Z8" s="136"/>
    </row>
    <row r="9" s="57" customFormat="1" ht="25" customHeight="1" spans="1:26">
      <c r="A9" s="95">
        <v>1</v>
      </c>
      <c r="B9" s="96" t="str">
        <f>'[1]SPEC SHEET'!A10</f>
        <v>FRONT DRESS LENGTH - FROM HPS TO HEM EDGE</v>
      </c>
      <c r="C9" s="97"/>
      <c r="D9" s="97"/>
      <c r="E9" s="98"/>
      <c r="F9" s="99" t="s">
        <v>25</v>
      </c>
      <c r="G9" s="100">
        <v>0.25</v>
      </c>
      <c r="H9" s="101">
        <f t="shared" ref="H9:H11" si="0">I9-0.5</f>
        <v>60.5</v>
      </c>
      <c r="I9" s="101">
        <f>J9-1</f>
        <v>61</v>
      </c>
      <c r="J9" s="140">
        <f>'[1]SPEC SHEET'!P10</f>
        <v>62</v>
      </c>
      <c r="K9" s="101">
        <f t="shared" ref="K9:N9" si="1">J9+1</f>
        <v>63</v>
      </c>
      <c r="L9" s="101">
        <f t="shared" si="1"/>
        <v>64</v>
      </c>
      <c r="M9" s="101">
        <f t="shared" si="1"/>
        <v>65</v>
      </c>
      <c r="N9" s="101">
        <f t="shared" si="1"/>
        <v>66</v>
      </c>
      <c r="O9" s="134"/>
      <c r="P9" s="134"/>
      <c r="Q9" s="134"/>
      <c r="R9" s="135"/>
      <c r="S9" s="134"/>
      <c r="T9" s="134"/>
      <c r="U9" s="134"/>
      <c r="V9" s="135"/>
      <c r="W9" s="134"/>
      <c r="X9" s="134"/>
      <c r="Y9" s="138"/>
      <c r="Z9" s="139"/>
    </row>
    <row r="10" s="57" customFormat="1" ht="25" customHeight="1" spans="1:26">
      <c r="A10" s="95">
        <f t="shared" ref="A10:A24" si="2">A9+1</f>
        <v>2</v>
      </c>
      <c r="B10" s="96" t="str">
        <f>'[1]SPEC SHEET'!A11</f>
        <v>SS DRESS LENGTH - FROM A/H TOP EDGE TO WAIST SM</v>
      </c>
      <c r="C10" s="97"/>
      <c r="D10" s="97"/>
      <c r="E10" s="98"/>
      <c r="F10" s="102" t="s">
        <v>26</v>
      </c>
      <c r="G10" s="100">
        <v>0.25</v>
      </c>
      <c r="H10" s="101">
        <f t="shared" si="0"/>
        <v>50.25</v>
      </c>
      <c r="I10" s="101">
        <f>J10-0.75</f>
        <v>50.75</v>
      </c>
      <c r="J10" s="140">
        <f>'[1]SPEC SHEET'!P11</f>
        <v>51.5</v>
      </c>
      <c r="K10" s="101">
        <f t="shared" ref="K10:N10" si="3">J10+0.75</f>
        <v>52.25</v>
      </c>
      <c r="L10" s="101">
        <f t="shared" si="3"/>
        <v>53</v>
      </c>
      <c r="M10" s="101">
        <f t="shared" si="3"/>
        <v>53.75</v>
      </c>
      <c r="N10" s="101">
        <f t="shared" si="3"/>
        <v>54.5</v>
      </c>
      <c r="O10" s="134"/>
      <c r="P10" s="134"/>
      <c r="Q10" s="134"/>
      <c r="R10" s="135"/>
      <c r="S10" s="134"/>
      <c r="T10" s="134"/>
      <c r="U10" s="134"/>
      <c r="V10" s="135"/>
      <c r="W10" s="134"/>
      <c r="X10" s="134"/>
      <c r="Y10" s="138"/>
      <c r="Z10" s="139"/>
    </row>
    <row r="11" s="57" customFormat="1" ht="25" customHeight="1" spans="1:26">
      <c r="A11" s="95">
        <f t="shared" si="2"/>
        <v>3</v>
      </c>
      <c r="B11" s="96" t="str">
        <f>'[1]SPEC SHEET'!A12</f>
        <v>BACK DRESS LENGTH - FROM HPS TO HEM EDGE</v>
      </c>
      <c r="C11" s="97"/>
      <c r="D11" s="97"/>
      <c r="E11" s="98"/>
      <c r="F11" s="102" t="s">
        <v>27</v>
      </c>
      <c r="G11" s="100">
        <v>0.25</v>
      </c>
      <c r="H11" s="101">
        <f t="shared" si="0"/>
        <v>58.5</v>
      </c>
      <c r="I11" s="101">
        <f>J11-1</f>
        <v>59</v>
      </c>
      <c r="J11" s="140">
        <f>'[1]SPEC SHEET'!P12</f>
        <v>60</v>
      </c>
      <c r="K11" s="101">
        <f t="shared" ref="K11:N11" si="4">J11+1</f>
        <v>61</v>
      </c>
      <c r="L11" s="101">
        <f t="shared" si="4"/>
        <v>62</v>
      </c>
      <c r="M11" s="101">
        <f t="shared" si="4"/>
        <v>63</v>
      </c>
      <c r="N11" s="101">
        <f t="shared" si="4"/>
        <v>64</v>
      </c>
      <c r="O11" s="134"/>
      <c r="P11" s="134"/>
      <c r="Q11" s="134"/>
      <c r="R11" s="135"/>
      <c r="S11" s="134"/>
      <c r="T11" s="134"/>
      <c r="U11" s="134"/>
      <c r="V11" s="135"/>
      <c r="W11" s="134"/>
      <c r="X11" s="134"/>
      <c r="Y11" s="138"/>
      <c r="Z11" s="139"/>
    </row>
    <row r="12" s="57" customFormat="1" ht="25" customHeight="1" spans="1:26">
      <c r="A12" s="95">
        <f t="shared" si="2"/>
        <v>4</v>
      </c>
      <c r="B12" s="96" t="str">
        <f>'[1]SPEC SHEET'!A13</f>
        <v>NECK WIDTH- HPS TO HPS</v>
      </c>
      <c r="C12" s="97"/>
      <c r="D12" s="97"/>
      <c r="E12" s="98"/>
      <c r="F12" s="99" t="s">
        <v>28</v>
      </c>
      <c r="G12" s="100">
        <v>0.25</v>
      </c>
      <c r="H12" s="101">
        <f t="shared" ref="H12:H14" si="5">I12-0.125</f>
        <v>7.625</v>
      </c>
      <c r="I12" s="101">
        <f>J12-0.25</f>
        <v>7.75</v>
      </c>
      <c r="J12" s="140">
        <v>8</v>
      </c>
      <c r="K12" s="101">
        <f t="shared" ref="K12:N12" si="6">J12+0.25</f>
        <v>8.25</v>
      </c>
      <c r="L12" s="101">
        <f t="shared" si="6"/>
        <v>8.5</v>
      </c>
      <c r="M12" s="101">
        <f t="shared" si="6"/>
        <v>8.75</v>
      </c>
      <c r="N12" s="101">
        <f t="shared" si="6"/>
        <v>9</v>
      </c>
      <c r="O12" s="134"/>
      <c r="P12" s="134"/>
      <c r="Q12" s="134"/>
      <c r="R12" s="135"/>
      <c r="S12" s="134"/>
      <c r="T12" s="134"/>
      <c r="U12" s="134"/>
      <c r="V12" s="135"/>
      <c r="W12" s="134"/>
      <c r="X12" s="134"/>
      <c r="Y12" s="138"/>
      <c r="Z12" s="139"/>
    </row>
    <row r="13" s="57" customFormat="1" ht="25" customHeight="1" spans="1:26">
      <c r="A13" s="95">
        <f t="shared" si="2"/>
        <v>5</v>
      </c>
      <c r="B13" s="96" t="str">
        <f>'[1]SPEC SHEET'!A14</f>
        <v>FRONT NECK WIDTH ALONG TOP EDGE, EXTENDED</v>
      </c>
      <c r="C13" s="97"/>
      <c r="D13" s="97"/>
      <c r="E13" s="98"/>
      <c r="F13" s="99" t="s">
        <v>29</v>
      </c>
      <c r="G13" s="100">
        <v>0.25</v>
      </c>
      <c r="H13" s="101">
        <f t="shared" si="5"/>
        <v>19.875</v>
      </c>
      <c r="I13" s="101">
        <f>J13-0.25</f>
        <v>20</v>
      </c>
      <c r="J13" s="140">
        <f>'[1]SPEC SHEET'!P14</f>
        <v>20.25</v>
      </c>
      <c r="K13" s="101">
        <f t="shared" ref="K13:N13" si="7">J13+0.25</f>
        <v>20.5</v>
      </c>
      <c r="L13" s="101">
        <f t="shared" si="7"/>
        <v>20.75</v>
      </c>
      <c r="M13" s="101">
        <f t="shared" si="7"/>
        <v>21</v>
      </c>
      <c r="N13" s="101">
        <f t="shared" si="7"/>
        <v>21.25</v>
      </c>
      <c r="O13" s="134"/>
      <c r="P13" s="134"/>
      <c r="Q13" s="134"/>
      <c r="R13" s="135"/>
      <c r="S13" s="134"/>
      <c r="T13" s="134"/>
      <c r="U13" s="134"/>
      <c r="V13" s="135"/>
      <c r="W13" s="134"/>
      <c r="X13" s="134"/>
      <c r="Y13" s="138"/>
      <c r="Z13" s="139"/>
    </row>
    <row r="14" s="57" customFormat="1" ht="25" customHeight="1" spans="1:26">
      <c r="A14" s="95">
        <f t="shared" si="2"/>
        <v>6</v>
      </c>
      <c r="B14" s="96" t="str">
        <f>'[1]SPEC SHEET'!A15</f>
        <v>BACK NECK WIDTH (ONE SIDE) SHOULDER SEAM TO CB </v>
      </c>
      <c r="C14" s="97"/>
      <c r="D14" s="97"/>
      <c r="E14" s="98"/>
      <c r="F14" s="103" t="s">
        <v>30</v>
      </c>
      <c r="G14" s="104">
        <v>0.125</v>
      </c>
      <c r="H14" s="101">
        <f t="shared" si="5"/>
        <v>4.25</v>
      </c>
      <c r="I14" s="101">
        <f>J14-0.125</f>
        <v>4.375</v>
      </c>
      <c r="J14" s="140">
        <f>'[1]SPEC SHEET'!P15</f>
        <v>4.5</v>
      </c>
      <c r="K14" s="101">
        <f t="shared" ref="K14:N14" si="8">J14+0.125</f>
        <v>4.625</v>
      </c>
      <c r="L14" s="101">
        <f t="shared" si="8"/>
        <v>4.75</v>
      </c>
      <c r="M14" s="101">
        <f t="shared" si="8"/>
        <v>4.875</v>
      </c>
      <c r="N14" s="101">
        <f t="shared" si="8"/>
        <v>5</v>
      </c>
      <c r="O14" s="134"/>
      <c r="P14" s="134"/>
      <c r="Q14" s="134"/>
      <c r="R14" s="135"/>
      <c r="S14" s="134"/>
      <c r="T14" s="134"/>
      <c r="U14" s="134"/>
      <c r="V14" s="135"/>
      <c r="W14" s="134"/>
      <c r="X14" s="134"/>
      <c r="Y14" s="138"/>
      <c r="Z14" s="139"/>
    </row>
    <row r="15" s="57" customFormat="1" ht="25" customHeight="1" spans="1:26">
      <c r="A15" s="95">
        <f t="shared" si="2"/>
        <v>7</v>
      </c>
      <c r="B15" s="96" t="str">
        <f>'[1]SPEC SHEET'!A16</f>
        <v>FRONT A/H CURVE - ALONG EDGE</v>
      </c>
      <c r="C15" s="97"/>
      <c r="D15" s="97"/>
      <c r="E15" s="98"/>
      <c r="F15" s="99" t="s">
        <v>31</v>
      </c>
      <c r="G15" s="104">
        <v>0.125</v>
      </c>
      <c r="H15" s="101">
        <f>I15</f>
        <v>8.875</v>
      </c>
      <c r="I15" s="101">
        <f>J15-0.375</f>
        <v>8.875</v>
      </c>
      <c r="J15" s="140">
        <f>'[1]SPEC SHEET'!P16</f>
        <v>9.25</v>
      </c>
      <c r="K15" s="101">
        <f t="shared" ref="K15:N15" si="9">J15+0.375</f>
        <v>9.625</v>
      </c>
      <c r="L15" s="101">
        <f t="shared" si="9"/>
        <v>10</v>
      </c>
      <c r="M15" s="101">
        <f t="shared" si="9"/>
        <v>10.375</v>
      </c>
      <c r="N15" s="101">
        <f t="shared" si="9"/>
        <v>10.75</v>
      </c>
      <c r="O15" s="134"/>
      <c r="P15" s="134"/>
      <c r="Q15" s="134"/>
      <c r="R15" s="135"/>
      <c r="S15" s="134"/>
      <c r="T15" s="134"/>
      <c r="U15" s="134"/>
      <c r="V15" s="135"/>
      <c r="W15" s="134"/>
      <c r="X15" s="134"/>
      <c r="Y15" s="138"/>
      <c r="Z15" s="139"/>
    </row>
    <row r="16" s="57" customFormat="1" ht="25" customHeight="1" spans="1:26">
      <c r="A16" s="95">
        <f t="shared" si="2"/>
        <v>8</v>
      </c>
      <c r="B16" s="96" t="str">
        <f>'[1]SPEC SHEET'!A17</f>
        <v>BK AH CURVE- ALONG EDGE</v>
      </c>
      <c r="C16" s="97"/>
      <c r="D16" s="97"/>
      <c r="E16" s="98"/>
      <c r="F16" s="99" t="s">
        <v>32</v>
      </c>
      <c r="G16" s="104">
        <v>0.125</v>
      </c>
      <c r="H16" s="101">
        <f>I16-0.125</f>
        <v>9.25</v>
      </c>
      <c r="I16" s="101">
        <f>J16-0.375</f>
        <v>9.375</v>
      </c>
      <c r="J16" s="140">
        <f>'[1]SPEC SHEET'!P17</f>
        <v>9.75</v>
      </c>
      <c r="K16" s="101">
        <f t="shared" ref="K16:N16" si="10">J16+0.375</f>
        <v>10.125</v>
      </c>
      <c r="L16" s="101">
        <f t="shared" si="10"/>
        <v>10.5</v>
      </c>
      <c r="M16" s="101">
        <f t="shared" si="10"/>
        <v>10.875</v>
      </c>
      <c r="N16" s="101">
        <f t="shared" si="10"/>
        <v>11.25</v>
      </c>
      <c r="O16" s="134"/>
      <c r="P16" s="134"/>
      <c r="Q16" s="134"/>
      <c r="R16" s="135"/>
      <c r="S16" s="134"/>
      <c r="T16" s="134"/>
      <c r="U16" s="134"/>
      <c r="V16" s="135"/>
      <c r="W16" s="134"/>
      <c r="X16" s="134"/>
      <c r="Y16" s="138"/>
      <c r="Z16" s="139"/>
    </row>
    <row r="17" s="57" customFormat="1" ht="25" customHeight="1" spans="1:26">
      <c r="A17" s="95">
        <f t="shared" si="2"/>
        <v>9</v>
      </c>
      <c r="B17" s="96" t="str">
        <f>'[1]SPEC SHEET'!A18</f>
        <v>BUST CIRC. - 1" BLW A/H</v>
      </c>
      <c r="C17" s="97"/>
      <c r="D17" s="97"/>
      <c r="E17" s="98"/>
      <c r="F17" s="105" t="s">
        <v>33</v>
      </c>
      <c r="G17" s="106">
        <v>0.25</v>
      </c>
      <c r="H17" s="101">
        <f t="shared" ref="H17:H21" si="11">I17-2</f>
        <v>28.5</v>
      </c>
      <c r="I17" s="101">
        <f t="shared" ref="I17:I21" si="12">J17-2</f>
        <v>30.5</v>
      </c>
      <c r="J17" s="140">
        <f>'[1]SPEC SHEET'!P18</f>
        <v>32.5</v>
      </c>
      <c r="K17" s="101">
        <f t="shared" ref="K17:N17" si="13">J17+2</f>
        <v>34.5</v>
      </c>
      <c r="L17" s="101">
        <f t="shared" si="13"/>
        <v>36.5</v>
      </c>
      <c r="M17" s="101">
        <f t="shared" si="13"/>
        <v>38.5</v>
      </c>
      <c r="N17" s="101">
        <f t="shared" si="13"/>
        <v>40.5</v>
      </c>
      <c r="O17" s="134"/>
      <c r="P17" s="134"/>
      <c r="Q17" s="134"/>
      <c r="R17" s="135"/>
      <c r="S17" s="134"/>
      <c r="T17" s="134"/>
      <c r="U17" s="134"/>
      <c r="V17" s="135"/>
      <c r="W17" s="134"/>
      <c r="X17" s="134"/>
      <c r="Y17" s="138"/>
      <c r="Z17" s="139"/>
    </row>
    <row r="18" s="57" customFormat="1" ht="25" customHeight="1" spans="1:26">
      <c r="A18" s="95">
        <f t="shared" si="2"/>
        <v>10</v>
      </c>
      <c r="B18" s="96" t="str">
        <f>'[1]SPEC SHEET'!A19</f>
        <v>WAIST CIRC. - 6" BLW A/H</v>
      </c>
      <c r="C18" s="97"/>
      <c r="D18" s="97"/>
      <c r="E18" s="98"/>
      <c r="F18" s="105" t="s">
        <v>34</v>
      </c>
      <c r="G18" s="106">
        <v>0.25</v>
      </c>
      <c r="H18" s="101">
        <f t="shared" si="11"/>
        <v>24.75</v>
      </c>
      <c r="I18" s="101">
        <f t="shared" si="12"/>
        <v>26.75</v>
      </c>
      <c r="J18" s="140">
        <f>'[1]SPEC SHEET'!P19</f>
        <v>28.75</v>
      </c>
      <c r="K18" s="101">
        <f t="shared" ref="K18:N18" si="14">J18+2</f>
        <v>30.75</v>
      </c>
      <c r="L18" s="101">
        <f t="shared" si="14"/>
        <v>32.75</v>
      </c>
      <c r="M18" s="101">
        <f t="shared" si="14"/>
        <v>34.75</v>
      </c>
      <c r="N18" s="101">
        <f t="shared" si="14"/>
        <v>36.75</v>
      </c>
      <c r="O18" s="134"/>
      <c r="P18" s="134"/>
      <c r="Q18" s="134"/>
      <c r="R18" s="135"/>
      <c r="S18" s="134"/>
      <c r="T18" s="134"/>
      <c r="U18" s="134"/>
      <c r="V18" s="135"/>
      <c r="W18" s="134"/>
      <c r="X18" s="134"/>
      <c r="Y18" s="138"/>
      <c r="Z18" s="139"/>
    </row>
    <row r="19" s="57" customFormat="1" ht="25" customHeight="1" spans="1:26">
      <c r="A19" s="95">
        <f t="shared" si="2"/>
        <v>11</v>
      </c>
      <c r="B19" s="96" t="str">
        <f>'[1]SPEC SHEET'!A20</f>
        <v>HIGH HIP CIRC. - 11" BLW A/H</v>
      </c>
      <c r="C19" s="97"/>
      <c r="D19" s="97"/>
      <c r="E19" s="98"/>
      <c r="F19" s="105" t="s">
        <v>35</v>
      </c>
      <c r="G19" s="106">
        <v>0.25</v>
      </c>
      <c r="H19" s="101">
        <f t="shared" si="11"/>
        <v>27.5</v>
      </c>
      <c r="I19" s="101">
        <f t="shared" si="12"/>
        <v>29.5</v>
      </c>
      <c r="J19" s="140">
        <f>'[1]SPEC SHEET'!P20</f>
        <v>31.5</v>
      </c>
      <c r="K19" s="101">
        <f t="shared" ref="K19:N19" si="15">J19+2</f>
        <v>33.5</v>
      </c>
      <c r="L19" s="101">
        <f t="shared" si="15"/>
        <v>35.5</v>
      </c>
      <c r="M19" s="101">
        <f t="shared" si="15"/>
        <v>37.5</v>
      </c>
      <c r="N19" s="101">
        <f t="shared" si="15"/>
        <v>39.5</v>
      </c>
      <c r="O19" s="134"/>
      <c r="P19" s="134"/>
      <c r="Q19" s="134"/>
      <c r="R19" s="135"/>
      <c r="S19" s="134"/>
      <c r="T19" s="134"/>
      <c r="U19" s="134"/>
      <c r="V19" s="135"/>
      <c r="W19" s="134"/>
      <c r="X19" s="134"/>
      <c r="Y19" s="138"/>
      <c r="Z19" s="139"/>
    </row>
    <row r="20" s="57" customFormat="1" ht="25" customHeight="1" spans="1:26">
      <c r="A20" s="95">
        <f t="shared" si="2"/>
        <v>12</v>
      </c>
      <c r="B20" s="96" t="str">
        <f>'[1]SPEC SHEET'!A21</f>
        <v>LOW HIP CIRC. - 15" BLW A/H</v>
      </c>
      <c r="C20" s="97"/>
      <c r="D20" s="97"/>
      <c r="E20" s="98"/>
      <c r="F20" s="105" t="s">
        <v>36</v>
      </c>
      <c r="G20" s="106">
        <v>0.25</v>
      </c>
      <c r="H20" s="101">
        <f t="shared" si="11"/>
        <v>30.5</v>
      </c>
      <c r="I20" s="101">
        <f t="shared" si="12"/>
        <v>32.5</v>
      </c>
      <c r="J20" s="140">
        <f>'[1]SPEC SHEET'!P21</f>
        <v>34.5</v>
      </c>
      <c r="K20" s="101">
        <f t="shared" ref="K20:N20" si="16">J20+2</f>
        <v>36.5</v>
      </c>
      <c r="L20" s="101">
        <f t="shared" si="16"/>
        <v>38.5</v>
      </c>
      <c r="M20" s="101">
        <f t="shared" si="16"/>
        <v>40.5</v>
      </c>
      <c r="N20" s="101">
        <f t="shared" si="16"/>
        <v>42.5</v>
      </c>
      <c r="O20" s="134"/>
      <c r="P20" s="134"/>
      <c r="Q20" s="134"/>
      <c r="R20" s="135"/>
      <c r="S20" s="134"/>
      <c r="T20" s="134"/>
      <c r="U20" s="134"/>
      <c r="V20" s="135"/>
      <c r="W20" s="134"/>
      <c r="X20" s="134"/>
      <c r="Y20" s="138"/>
      <c r="Z20" s="139"/>
    </row>
    <row r="21" s="57" customFormat="1" ht="25" customHeight="1" spans="1:26">
      <c r="A21" s="95">
        <f t="shared" si="2"/>
        <v>13</v>
      </c>
      <c r="B21" s="96" t="str">
        <f>'[1]SPEC SHEET'!A22</f>
        <v>SKIRT SWEEP (STRAIGHT ACROSS ) SLIT EDGES ALIGNED, FOLD TO SLIT EDGE (SELF)</v>
      </c>
      <c r="C21" s="97"/>
      <c r="D21" s="97"/>
      <c r="E21" s="98"/>
      <c r="F21" s="107" t="s">
        <v>37</v>
      </c>
      <c r="G21" s="106">
        <v>0.25</v>
      </c>
      <c r="H21" s="101">
        <f t="shared" si="11"/>
        <v>76</v>
      </c>
      <c r="I21" s="101">
        <f t="shared" si="12"/>
        <v>78</v>
      </c>
      <c r="J21" s="140">
        <f>'[1]SPEC SHEET'!P22</f>
        <v>80</v>
      </c>
      <c r="K21" s="101">
        <f t="shared" ref="K21:N21" si="17">J21+2</f>
        <v>82</v>
      </c>
      <c r="L21" s="101">
        <f t="shared" si="17"/>
        <v>84</v>
      </c>
      <c r="M21" s="101">
        <f t="shared" si="17"/>
        <v>86</v>
      </c>
      <c r="N21" s="101">
        <f t="shared" si="17"/>
        <v>88</v>
      </c>
      <c r="O21" s="134"/>
      <c r="P21" s="134"/>
      <c r="Q21" s="134"/>
      <c r="R21" s="135"/>
      <c r="S21" s="134"/>
      <c r="T21" s="134"/>
      <c r="U21" s="134"/>
      <c r="V21" s="135"/>
      <c r="W21" s="134"/>
      <c r="X21" s="134"/>
      <c r="Y21" s="138"/>
      <c r="Z21" s="139"/>
    </row>
    <row r="22" s="57" customFormat="1" ht="25" customHeight="1" spans="1:26">
      <c r="A22" s="95">
        <f t="shared" si="2"/>
        <v>14</v>
      </c>
      <c r="B22" s="96" t="str">
        <f>'[1]SPEC SHEET'!A23</f>
        <v>COWL FACING HEIGHT</v>
      </c>
      <c r="C22" s="97"/>
      <c r="D22" s="97"/>
      <c r="E22" s="98"/>
      <c r="F22" s="108" t="s">
        <v>38</v>
      </c>
      <c r="G22" s="106">
        <v>0.25</v>
      </c>
      <c r="H22" s="101">
        <f>I22-0.5</f>
        <v>2.5</v>
      </c>
      <c r="I22" s="101">
        <f>J22</f>
        <v>3</v>
      </c>
      <c r="J22" s="140">
        <f>'[1]SPEC SHEET'!P23</f>
        <v>3</v>
      </c>
      <c r="K22" s="101">
        <f t="shared" ref="K22:N22" si="18">J22</f>
        <v>3</v>
      </c>
      <c r="L22" s="101">
        <f t="shared" si="18"/>
        <v>3</v>
      </c>
      <c r="M22" s="101">
        <f t="shared" si="18"/>
        <v>3</v>
      </c>
      <c r="N22" s="101">
        <f t="shared" si="18"/>
        <v>3</v>
      </c>
      <c r="O22" s="134"/>
      <c r="P22" s="135"/>
      <c r="Q22" s="134"/>
      <c r="R22" s="135"/>
      <c r="S22" s="134"/>
      <c r="T22" s="135"/>
      <c r="U22" s="134"/>
      <c r="V22" s="135"/>
      <c r="W22" s="134"/>
      <c r="X22" s="134"/>
      <c r="Y22" s="138"/>
      <c r="Z22" s="139"/>
    </row>
    <row r="23" s="57" customFormat="1" ht="25" customHeight="1" spans="1:26">
      <c r="A23" s="95">
        <f t="shared" si="2"/>
        <v>15</v>
      </c>
      <c r="B23" s="96" t="str">
        <f>'[1]SPEC SHEET'!A24</f>
        <v>HEM HEIGHT</v>
      </c>
      <c r="C23" s="97"/>
      <c r="D23" s="97"/>
      <c r="E23" s="98"/>
      <c r="F23" s="108" t="s">
        <v>39</v>
      </c>
      <c r="G23" s="106">
        <v>0</v>
      </c>
      <c r="H23" s="101">
        <f>I23-0.5</f>
        <v>0</v>
      </c>
      <c r="I23" s="101">
        <f>J23-0</f>
        <v>0.5</v>
      </c>
      <c r="J23" s="140">
        <f>'[1]SPEC SHEET'!P24</f>
        <v>0.5</v>
      </c>
      <c r="K23" s="101">
        <f t="shared" ref="K23:N23" si="19">J23+0</f>
        <v>0.5</v>
      </c>
      <c r="L23" s="101">
        <f t="shared" si="19"/>
        <v>0.5</v>
      </c>
      <c r="M23" s="101">
        <f t="shared" si="19"/>
        <v>0.5</v>
      </c>
      <c r="N23" s="101">
        <f t="shared" si="19"/>
        <v>0.5</v>
      </c>
      <c r="O23" s="134"/>
      <c r="P23" s="134"/>
      <c r="Q23" s="134"/>
      <c r="R23" s="135"/>
      <c r="S23" s="134"/>
      <c r="T23" s="134"/>
      <c r="U23" s="134"/>
      <c r="V23" s="135"/>
      <c r="W23" s="134"/>
      <c r="X23" s="134"/>
      <c r="Y23" s="138"/>
      <c r="Z23" s="139"/>
    </row>
    <row r="24" s="57" customFormat="1" ht="25" customHeight="1" spans="1:26">
      <c r="A24" s="95">
        <f t="shared" si="2"/>
        <v>16</v>
      </c>
      <c r="B24" s="96" t="str">
        <f>'[1]SPEC SHEET'!A25</f>
        <v>ZIPPER LENGTH - AT CB</v>
      </c>
      <c r="C24" s="97"/>
      <c r="D24" s="97"/>
      <c r="E24" s="98"/>
      <c r="F24" s="107" t="s">
        <v>40</v>
      </c>
      <c r="G24" s="100">
        <v>0.25</v>
      </c>
      <c r="H24" s="101">
        <f>I24</f>
        <v>19.75</v>
      </c>
      <c r="I24" s="101">
        <f>J24-0.25</f>
        <v>19.75</v>
      </c>
      <c r="J24" s="140">
        <v>20</v>
      </c>
      <c r="K24" s="101">
        <f t="shared" ref="K24:N24" si="20">J24+0.25</f>
        <v>20.25</v>
      </c>
      <c r="L24" s="101">
        <f t="shared" si="20"/>
        <v>20.5</v>
      </c>
      <c r="M24" s="101">
        <f t="shared" si="20"/>
        <v>20.75</v>
      </c>
      <c r="N24" s="101">
        <f t="shared" si="20"/>
        <v>21</v>
      </c>
      <c r="O24" s="134"/>
      <c r="P24" s="134"/>
      <c r="Q24" s="134"/>
      <c r="R24" s="135"/>
      <c r="S24" s="134"/>
      <c r="T24" s="134"/>
      <c r="U24" s="134"/>
      <c r="V24" s="135"/>
      <c r="W24" s="134"/>
      <c r="X24" s="134"/>
      <c r="Y24" s="138"/>
      <c r="Z24" s="139"/>
    </row>
    <row r="25" s="56" customFormat="1" customHeight="1" spans="14:26"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="56" customFormat="1" customHeight="1" spans="14:26"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s="56" customFormat="1" customHeight="1" spans="14:26"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="56" customFormat="1" customHeight="1" spans="14:26"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="56" customFormat="1" customHeight="1" spans="14:26"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="56" customFormat="1" customHeight="1" spans="14:26"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="56" customFormat="1" customHeight="1" spans="14:26"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="56" customFormat="1" customHeight="1" spans="14:26"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="56" customFormat="1" customHeight="1" spans="14:26"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="56" customFormat="1" customHeight="1" spans="14:26"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="56" customFormat="1" customHeight="1" spans="14:26"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="56" customFormat="1" customHeight="1" spans="14:26"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</sheetData>
  <mergeCells count="46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24">
    <cfRule type="notContainsBlanks" dxfId="0" priority="1">
      <formula>LEN(TRIM(K24))&gt;0</formula>
    </cfRule>
  </conditionalFormatting>
  <conditionalFormatting sqref="K9:K15 K17:K23 G17:G23 W9:W24 S9:S24 O9:O15 O17:O24">
    <cfRule type="notContainsBlanks" dxfId="0" priority="3">
      <formula>LEN(TRIM(G9))&gt;0</formula>
    </cfRule>
  </conditionalFormatting>
  <conditionalFormatting sqref="K16 O16">
    <cfRule type="notContainsBlanks" dxfId="0" priority="2">
      <formula>LEN(TRIM(K16))&gt;0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view="pageBreakPreview" zoomScale="85" zoomScaleNormal="40" workbookViewId="0">
      <selection activeCell="Q19" sqref="Q19"/>
    </sheetView>
  </sheetViews>
  <sheetFormatPr defaultColWidth="12.6637168141593" defaultRowHeight="15.75" customHeight="1"/>
  <cols>
    <col min="1" max="1" width="4.16814159292035" style="56" customWidth="1"/>
    <col min="2" max="2" width="16.3362831858407" style="56" customWidth="1"/>
    <col min="3" max="3" width="25.1681415929204" style="56" customWidth="1"/>
    <col min="4" max="4" width="20.3362831858407" style="56" customWidth="1"/>
    <col min="5" max="5" width="19.1681415929204" style="56" customWidth="1"/>
    <col min="6" max="6" width="37.4601769911504" style="56" customWidth="1"/>
    <col min="7" max="7" width="10" style="56" customWidth="1"/>
    <col min="8" max="8" width="8.66371681415929" style="56" hidden="1" customWidth="1"/>
    <col min="9" max="9" width="10.1681415929204" style="56" customWidth="1"/>
    <col min="10" max="10" width="9.83185840707965" style="56" customWidth="1"/>
    <col min="11" max="11" width="11.0088495575221" style="56" customWidth="1"/>
    <col min="12" max="12" width="10.5486725663717" style="56" customWidth="1"/>
    <col min="13" max="13" width="10.4690265486726" style="56" customWidth="1"/>
    <col min="14" max="14" width="11.9557522123894" style="56" customWidth="1"/>
    <col min="15" max="15" width="5.66371681415929" style="56" customWidth="1"/>
    <col min="16" max="18" width="8.66371681415929" style="56" customWidth="1"/>
    <col min="19" max="19" width="5.50442477876106" style="56" customWidth="1"/>
    <col min="20" max="20" width="8.66371681415929" style="56" customWidth="1"/>
    <col min="21" max="22" width="8.50442477876106" style="56" customWidth="1"/>
    <col min="23" max="23" width="6.66371681415929" style="56" customWidth="1"/>
    <col min="24" max="24" width="10.1681415929204" style="56" customWidth="1"/>
    <col min="25" max="25" width="28.6637168141593" style="56" customWidth="1"/>
    <col min="26" max="16384" width="12.6637168141593" style="56"/>
  </cols>
  <sheetData>
    <row r="1" s="56" customFormat="1" ht="30" customHeight="1" spans="1:26">
      <c r="A1" s="58" t="s">
        <v>0</v>
      </c>
      <c r="B1" s="59"/>
      <c r="C1" s="59"/>
      <c r="D1" s="60"/>
      <c r="E1" s="61" t="s">
        <v>1</v>
      </c>
      <c r="F1" s="62"/>
      <c r="G1" s="63" t="str">
        <f>'[1]Style Summary Cover Page'!E1</f>
        <v>BG5273</v>
      </c>
      <c r="H1" s="64"/>
      <c r="I1" s="109" t="s">
        <v>2</v>
      </c>
      <c r="J1" s="61"/>
      <c r="K1" s="63">
        <f>'[1]Style Summary Cover Page'!I1</f>
        <v>0</v>
      </c>
      <c r="L1" s="110"/>
      <c r="M1" s="110"/>
      <c r="N1" s="64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36"/>
      <c r="Z1" s="136"/>
    </row>
    <row r="2" s="56" customFormat="1" customHeight="1" spans="1:26">
      <c r="A2" s="65" t="s">
        <v>3</v>
      </c>
      <c r="B2" s="66"/>
      <c r="C2" s="67" t="str">
        <f>'[1]Style Summary Cover Page'!B2</f>
        <v>FALLON DRESS</v>
      </c>
      <c r="D2" s="68" t="s">
        <v>4</v>
      </c>
      <c r="E2" s="69" t="str">
        <f>'[1]Style Summary Cover Page'!D2</f>
        <v>SARAH PUNTER</v>
      </c>
      <c r="F2" s="69"/>
      <c r="G2" s="70"/>
      <c r="H2" s="71" t="s">
        <v>5</v>
      </c>
      <c r="I2" s="71"/>
      <c r="J2" s="71"/>
      <c r="K2" s="112" t="str">
        <f>'[1]Style Summary Cover Page'!I2</f>
        <v>NEW ORIGINAL SAMPLE </v>
      </c>
      <c r="L2" s="113"/>
      <c r="M2" s="113"/>
      <c r="N2" s="114"/>
      <c r="O2" s="35"/>
      <c r="P2" s="35"/>
      <c r="Q2" s="35"/>
      <c r="R2" s="35"/>
      <c r="S2" s="35"/>
      <c r="T2" s="35"/>
      <c r="U2" s="35"/>
      <c r="V2" s="35"/>
      <c r="W2" s="35"/>
      <c r="X2" s="35"/>
      <c r="Y2" s="136"/>
      <c r="Z2" s="136"/>
    </row>
    <row r="3" s="56" customFormat="1" customHeight="1" spans="1:26">
      <c r="A3" s="72" t="s">
        <v>6</v>
      </c>
      <c r="B3" s="73"/>
      <c r="C3" s="74">
        <f>'[1]Style Summary Cover Page'!B3</f>
        <v>45495</v>
      </c>
      <c r="D3" s="75" t="s">
        <v>7</v>
      </c>
      <c r="E3" s="76" t="str">
        <f>'[1]Style Summary Cover Page'!D3</f>
        <v>SOPHIA S</v>
      </c>
      <c r="F3" s="76"/>
      <c r="G3" s="77"/>
      <c r="H3" s="78"/>
      <c r="I3" s="78"/>
      <c r="J3" s="78"/>
      <c r="K3" s="112"/>
      <c r="L3" s="113"/>
      <c r="M3" s="113"/>
      <c r="N3" s="114"/>
      <c r="O3" s="35"/>
      <c r="P3" s="35"/>
      <c r="Q3" s="35"/>
      <c r="R3" s="35"/>
      <c r="S3" s="35"/>
      <c r="T3" s="35"/>
      <c r="U3" s="35"/>
      <c r="V3" s="35"/>
      <c r="W3" s="35"/>
      <c r="X3" s="35"/>
      <c r="Y3" s="136"/>
      <c r="Z3" s="136"/>
    </row>
    <row r="4" s="56" customFormat="1" customHeight="1" spans="1:26">
      <c r="A4" s="72" t="s">
        <v>8</v>
      </c>
      <c r="B4" s="73"/>
      <c r="C4" s="74" t="str">
        <f>'[1]Style Summary Cover Page'!B4</f>
        <v>FALL 25</v>
      </c>
      <c r="D4" s="75" t="s">
        <v>9</v>
      </c>
      <c r="E4" s="76" t="str">
        <f>'[1]Style Summary Cover Page'!D4</f>
        <v>SEAN</v>
      </c>
      <c r="F4" s="76"/>
      <c r="G4" s="79"/>
      <c r="H4" s="78"/>
      <c r="I4" s="78"/>
      <c r="J4" s="78"/>
      <c r="K4" s="115"/>
      <c r="L4" s="116"/>
      <c r="M4" s="116"/>
      <c r="N4" s="117"/>
      <c r="O4" s="35"/>
      <c r="P4" s="35"/>
      <c r="Q4" s="35"/>
      <c r="R4" s="35"/>
      <c r="S4" s="35"/>
      <c r="T4" s="35"/>
      <c r="U4" s="35"/>
      <c r="V4" s="35"/>
      <c r="W4" s="35"/>
      <c r="X4" s="35"/>
      <c r="Y4" s="136"/>
      <c r="Z4" s="136"/>
    </row>
    <row r="5" s="56" customFormat="1" customHeight="1" spans="1:26">
      <c r="A5" s="72" t="s">
        <v>10</v>
      </c>
      <c r="B5" s="73"/>
      <c r="C5" s="74" t="str">
        <f>'[1]Style Summary Cover Page'!B5</f>
        <v>XS-XXL</v>
      </c>
      <c r="D5" s="75" t="s">
        <v>11</v>
      </c>
      <c r="E5" s="76" t="str">
        <f>'[1]Style Summary Cover Page'!D5</f>
        <v>ANY AVAILABLE</v>
      </c>
      <c r="F5" s="76"/>
      <c r="G5" s="79"/>
      <c r="H5" s="80" t="s">
        <v>12</v>
      </c>
      <c r="I5" s="118"/>
      <c r="J5" s="119"/>
      <c r="K5" s="120" t="str">
        <f>'[1]Style Summary Cover Page'!I5</f>
        <v>YES</v>
      </c>
      <c r="L5" s="120"/>
      <c r="M5" s="120"/>
      <c r="N5" s="121"/>
      <c r="O5" s="35"/>
      <c r="P5" s="35"/>
      <c r="Q5" s="35"/>
      <c r="R5" s="35"/>
      <c r="S5" s="35"/>
      <c r="T5" s="35"/>
      <c r="U5" s="35"/>
      <c r="V5" s="35"/>
      <c r="W5" s="35"/>
      <c r="X5" s="35"/>
      <c r="Y5" s="136"/>
      <c r="Z5" s="136"/>
    </row>
    <row r="6" s="56" customFormat="1" customHeight="1" spans="1:26">
      <c r="A6" s="81" t="s">
        <v>13</v>
      </c>
      <c r="B6" s="82"/>
      <c r="C6" s="83" t="str">
        <f>'[1]Style Summary Cover Page'!B6</f>
        <v>SMALL</v>
      </c>
      <c r="D6" s="84" t="s">
        <v>14</v>
      </c>
      <c r="E6" s="85" t="str">
        <f>'[1]Style Summary Cover Page'!D6</f>
        <v>VELVET</v>
      </c>
      <c r="F6" s="85"/>
      <c r="G6" s="86"/>
      <c r="H6" s="87" t="s">
        <v>15</v>
      </c>
      <c r="I6" s="122"/>
      <c r="J6" s="123"/>
      <c r="K6" s="124">
        <f>'[1]Style Summary Cover Page'!I6</f>
        <v>0</v>
      </c>
      <c r="L6" s="124"/>
      <c r="M6" s="124"/>
      <c r="N6" s="125"/>
      <c r="O6" s="35"/>
      <c r="P6" s="35"/>
      <c r="Q6" s="35"/>
      <c r="R6" s="35"/>
      <c r="S6" s="35"/>
      <c r="T6" s="35"/>
      <c r="U6" s="35"/>
      <c r="V6" s="35"/>
      <c r="W6" s="35"/>
      <c r="X6" s="46"/>
      <c r="Y6" s="136"/>
      <c r="Z6" s="136"/>
    </row>
    <row r="7" s="56" customFormat="1" customHeight="1" spans="1:26">
      <c r="A7" s="88"/>
      <c r="B7" s="89" t="s">
        <v>16</v>
      </c>
      <c r="C7" s="90"/>
      <c r="D7" s="90"/>
      <c r="E7" s="90"/>
      <c r="F7" s="91" t="s">
        <v>17</v>
      </c>
      <c r="G7" s="91" t="s">
        <v>17</v>
      </c>
      <c r="H7" s="91" t="s">
        <v>18</v>
      </c>
      <c r="I7" s="126" t="s">
        <v>19</v>
      </c>
      <c r="J7" s="127" t="s">
        <v>20</v>
      </c>
      <c r="K7" s="128" t="s">
        <v>21</v>
      </c>
      <c r="L7" s="126" t="s">
        <v>22</v>
      </c>
      <c r="M7" s="126" t="s">
        <v>23</v>
      </c>
      <c r="N7" s="126" t="s">
        <v>24</v>
      </c>
      <c r="O7" s="129"/>
      <c r="P7" s="129"/>
      <c r="Q7" s="137"/>
      <c r="R7" s="129"/>
      <c r="S7" s="129"/>
      <c r="T7" s="129"/>
      <c r="U7" s="137"/>
      <c r="V7" s="129"/>
      <c r="W7" s="129"/>
      <c r="X7" s="137"/>
      <c r="Y7" s="132"/>
      <c r="Z7" s="136"/>
    </row>
    <row r="8" s="56" customFormat="1" ht="15" customHeight="1" spans="1:26">
      <c r="A8" s="92"/>
      <c r="B8" s="93"/>
      <c r="C8" s="93"/>
      <c r="D8" s="93"/>
      <c r="E8" s="93"/>
      <c r="F8" s="94"/>
      <c r="G8" s="94"/>
      <c r="H8" s="94"/>
      <c r="I8" s="130"/>
      <c r="J8" s="130"/>
      <c r="K8" s="130"/>
      <c r="L8" s="130"/>
      <c r="M8" s="130"/>
      <c r="N8" s="130"/>
      <c r="O8" s="131"/>
      <c r="P8" s="132"/>
      <c r="Q8" s="132"/>
      <c r="R8" s="132"/>
      <c r="S8" s="131"/>
      <c r="T8" s="132"/>
      <c r="U8" s="132"/>
      <c r="V8" s="132"/>
      <c r="W8" s="131"/>
      <c r="X8" s="132"/>
      <c r="Y8" s="132"/>
      <c r="Z8" s="136"/>
    </row>
    <row r="9" s="57" customFormat="1" ht="25" customHeight="1" spans="1:26">
      <c r="A9" s="95">
        <v>1</v>
      </c>
      <c r="B9" s="96" t="str">
        <f>'[1]SPEC SHEET'!A10</f>
        <v>FRONT DRESS LENGTH - FROM HPS TO HEM EDGE</v>
      </c>
      <c r="C9" s="97"/>
      <c r="D9" s="97"/>
      <c r="E9" s="98"/>
      <c r="F9" s="99" t="s">
        <v>25</v>
      </c>
      <c r="G9" s="100">
        <v>0.25</v>
      </c>
      <c r="H9" s="101">
        <f t="shared" ref="H9:H11" si="0">I9-0.5</f>
        <v>154.44</v>
      </c>
      <c r="I9" s="133">
        <f>'XS-XXL'!I9*2.54</f>
        <v>154.94</v>
      </c>
      <c r="J9" s="133">
        <f>'XS-XXL'!J9*2.54</f>
        <v>157.48</v>
      </c>
      <c r="K9" s="133">
        <f>'XS-XXL'!K9*2.54</f>
        <v>160.02</v>
      </c>
      <c r="L9" s="133">
        <f>'XS-XXL'!L9*2.54</f>
        <v>162.56</v>
      </c>
      <c r="M9" s="133">
        <f>'XS-XXL'!M9*2.54</f>
        <v>165.1</v>
      </c>
      <c r="N9" s="133">
        <f>'XS-XXL'!N9*2.54</f>
        <v>167.64</v>
      </c>
      <c r="O9" s="134"/>
      <c r="P9" s="134"/>
      <c r="Q9" s="134"/>
      <c r="R9" s="135"/>
      <c r="S9" s="134"/>
      <c r="T9" s="134"/>
      <c r="U9" s="134"/>
      <c r="V9" s="135"/>
      <c r="W9" s="134"/>
      <c r="X9" s="134"/>
      <c r="Y9" s="138"/>
      <c r="Z9" s="139"/>
    </row>
    <row r="10" s="57" customFormat="1" ht="25" customHeight="1" spans="1:26">
      <c r="A10" s="95">
        <f t="shared" ref="A10:A24" si="1">A9+1</f>
        <v>2</v>
      </c>
      <c r="B10" s="96" t="str">
        <f>'[1]SPEC SHEET'!A11</f>
        <v>SS DRESS LENGTH - FROM A/H TOP EDGE TO WAIST SM</v>
      </c>
      <c r="C10" s="97"/>
      <c r="D10" s="97"/>
      <c r="E10" s="98"/>
      <c r="F10" s="102" t="s">
        <v>26</v>
      </c>
      <c r="G10" s="100">
        <v>0.25</v>
      </c>
      <c r="H10" s="101">
        <f t="shared" si="0"/>
        <v>128.405</v>
      </c>
      <c r="I10" s="133">
        <f>'XS-XXL'!I10*2.54</f>
        <v>128.905</v>
      </c>
      <c r="J10" s="133">
        <f>'XS-XXL'!J10*2.54</f>
        <v>130.81</v>
      </c>
      <c r="K10" s="133">
        <f>'XS-XXL'!K10*2.54</f>
        <v>132.715</v>
      </c>
      <c r="L10" s="133">
        <f>'XS-XXL'!L10*2.54</f>
        <v>134.62</v>
      </c>
      <c r="M10" s="133">
        <f>'XS-XXL'!M10*2.54</f>
        <v>136.525</v>
      </c>
      <c r="N10" s="133">
        <f>'XS-XXL'!N10*2.54</f>
        <v>138.43</v>
      </c>
      <c r="O10" s="134"/>
      <c r="P10" s="134"/>
      <c r="Q10" s="134"/>
      <c r="R10" s="135"/>
      <c r="S10" s="134"/>
      <c r="T10" s="134"/>
      <c r="U10" s="134"/>
      <c r="V10" s="135"/>
      <c r="W10" s="134"/>
      <c r="X10" s="134"/>
      <c r="Y10" s="138"/>
      <c r="Z10" s="139"/>
    </row>
    <row r="11" s="57" customFormat="1" ht="25" customHeight="1" spans="1:26">
      <c r="A11" s="95">
        <f t="shared" si="1"/>
        <v>3</v>
      </c>
      <c r="B11" s="96" t="str">
        <f>'[1]SPEC SHEET'!A12</f>
        <v>BACK DRESS LENGTH - FROM HPS TO HEM EDGE</v>
      </c>
      <c r="C11" s="97"/>
      <c r="D11" s="97"/>
      <c r="E11" s="98"/>
      <c r="F11" s="102" t="s">
        <v>27</v>
      </c>
      <c r="G11" s="100">
        <v>0.25</v>
      </c>
      <c r="H11" s="101">
        <f t="shared" si="0"/>
        <v>149.36</v>
      </c>
      <c r="I11" s="133">
        <f>'XS-XXL'!I11*2.54</f>
        <v>149.86</v>
      </c>
      <c r="J11" s="133">
        <f>'XS-XXL'!J11*2.54</f>
        <v>152.4</v>
      </c>
      <c r="K11" s="133">
        <f>'XS-XXL'!K11*2.54</f>
        <v>154.94</v>
      </c>
      <c r="L11" s="133">
        <f>'XS-XXL'!L11*2.54</f>
        <v>157.48</v>
      </c>
      <c r="M11" s="133">
        <f>'XS-XXL'!M11*2.54</f>
        <v>160.02</v>
      </c>
      <c r="N11" s="133">
        <f>'XS-XXL'!N11*2.54</f>
        <v>162.56</v>
      </c>
      <c r="O11" s="134"/>
      <c r="P11" s="134"/>
      <c r="Q11" s="134"/>
      <c r="R11" s="135"/>
      <c r="S11" s="134"/>
      <c r="T11" s="134"/>
      <c r="U11" s="134"/>
      <c r="V11" s="135"/>
      <c r="W11" s="134"/>
      <c r="X11" s="134"/>
      <c r="Y11" s="138"/>
      <c r="Z11" s="139"/>
    </row>
    <row r="12" s="57" customFormat="1" ht="25" customHeight="1" spans="1:26">
      <c r="A12" s="95">
        <f t="shared" si="1"/>
        <v>4</v>
      </c>
      <c r="B12" s="96" t="str">
        <f>'[1]SPEC SHEET'!A13</f>
        <v>NECK WIDTH- HPS TO HPS</v>
      </c>
      <c r="C12" s="97"/>
      <c r="D12" s="97"/>
      <c r="E12" s="98"/>
      <c r="F12" s="99" t="s">
        <v>28</v>
      </c>
      <c r="G12" s="100">
        <v>0.25</v>
      </c>
      <c r="H12" s="101">
        <f t="shared" ref="H12:H14" si="2">I12-0.125</f>
        <v>19.56</v>
      </c>
      <c r="I12" s="133">
        <f>'XS-XXL'!I12*2.54</f>
        <v>19.685</v>
      </c>
      <c r="J12" s="133">
        <f>'XS-XXL'!J12*2.54</f>
        <v>20.32</v>
      </c>
      <c r="K12" s="133">
        <f>'XS-XXL'!K12*2.54</f>
        <v>20.955</v>
      </c>
      <c r="L12" s="133">
        <f>'XS-XXL'!L12*2.54</f>
        <v>21.59</v>
      </c>
      <c r="M12" s="133">
        <f>'XS-XXL'!M12*2.54</f>
        <v>22.225</v>
      </c>
      <c r="N12" s="133">
        <f>'XS-XXL'!N12*2.54</f>
        <v>22.86</v>
      </c>
      <c r="O12" s="134"/>
      <c r="P12" s="134"/>
      <c r="Q12" s="134"/>
      <c r="R12" s="135"/>
      <c r="S12" s="134"/>
      <c r="T12" s="134"/>
      <c r="U12" s="134"/>
      <c r="V12" s="135"/>
      <c r="W12" s="134"/>
      <c r="X12" s="134"/>
      <c r="Y12" s="138"/>
      <c r="Z12" s="139"/>
    </row>
    <row r="13" s="57" customFormat="1" ht="25" customHeight="1" spans="1:26">
      <c r="A13" s="95">
        <f t="shared" si="1"/>
        <v>5</v>
      </c>
      <c r="B13" s="96" t="str">
        <f>'[1]SPEC SHEET'!A14</f>
        <v>FRONT NECK WIDTH ALONG TOP EDGE, EXTENDED</v>
      </c>
      <c r="C13" s="97"/>
      <c r="D13" s="97"/>
      <c r="E13" s="98"/>
      <c r="F13" s="99" t="s">
        <v>29</v>
      </c>
      <c r="G13" s="100">
        <v>0.25</v>
      </c>
      <c r="H13" s="101">
        <f t="shared" si="2"/>
        <v>50.675</v>
      </c>
      <c r="I13" s="133">
        <f>'XS-XXL'!I13*2.54</f>
        <v>50.8</v>
      </c>
      <c r="J13" s="133">
        <f>'XS-XXL'!J13*2.54</f>
        <v>51.435</v>
      </c>
      <c r="K13" s="133">
        <f>'XS-XXL'!K13*2.54</f>
        <v>52.07</v>
      </c>
      <c r="L13" s="133">
        <f>'XS-XXL'!L13*2.54</f>
        <v>52.705</v>
      </c>
      <c r="M13" s="133">
        <f>'XS-XXL'!M13*2.54</f>
        <v>53.34</v>
      </c>
      <c r="N13" s="133">
        <f>'XS-XXL'!N13*2.54</f>
        <v>53.975</v>
      </c>
      <c r="O13" s="134"/>
      <c r="P13" s="134"/>
      <c r="Q13" s="134"/>
      <c r="R13" s="135"/>
      <c r="S13" s="134"/>
      <c r="T13" s="134"/>
      <c r="U13" s="134"/>
      <c r="V13" s="135"/>
      <c r="W13" s="134"/>
      <c r="X13" s="134"/>
      <c r="Y13" s="138"/>
      <c r="Z13" s="139"/>
    </row>
    <row r="14" s="57" customFormat="1" ht="25" customHeight="1" spans="1:26">
      <c r="A14" s="95">
        <f t="shared" si="1"/>
        <v>6</v>
      </c>
      <c r="B14" s="96" t="str">
        <f>'[1]SPEC SHEET'!A15</f>
        <v>BACK NECK WIDTH (ONE SIDE) SHOULDER SEAM TO CB </v>
      </c>
      <c r="C14" s="97"/>
      <c r="D14" s="97"/>
      <c r="E14" s="98"/>
      <c r="F14" s="103" t="s">
        <v>30</v>
      </c>
      <c r="G14" s="104">
        <v>0.125</v>
      </c>
      <c r="H14" s="101">
        <f t="shared" si="2"/>
        <v>10.9875</v>
      </c>
      <c r="I14" s="133">
        <f>'XS-XXL'!I14*2.54</f>
        <v>11.1125</v>
      </c>
      <c r="J14" s="133">
        <f>'XS-XXL'!J14*2.54</f>
        <v>11.43</v>
      </c>
      <c r="K14" s="133">
        <f>'XS-XXL'!K14*2.54</f>
        <v>11.7475</v>
      </c>
      <c r="L14" s="133">
        <f>'XS-XXL'!L14*2.54</f>
        <v>12.065</v>
      </c>
      <c r="M14" s="133">
        <f>'XS-XXL'!M14*2.54</f>
        <v>12.3825</v>
      </c>
      <c r="N14" s="133">
        <f>'XS-XXL'!N14*2.54</f>
        <v>12.7</v>
      </c>
      <c r="O14" s="134"/>
      <c r="P14" s="134"/>
      <c r="Q14" s="134"/>
      <c r="R14" s="135"/>
      <c r="S14" s="134"/>
      <c r="T14" s="134"/>
      <c r="U14" s="134"/>
      <c r="V14" s="135"/>
      <c r="W14" s="134"/>
      <c r="X14" s="134"/>
      <c r="Y14" s="138"/>
      <c r="Z14" s="139"/>
    </row>
    <row r="15" s="57" customFormat="1" ht="25" customHeight="1" spans="1:26">
      <c r="A15" s="95">
        <f t="shared" si="1"/>
        <v>7</v>
      </c>
      <c r="B15" s="96" t="str">
        <f>'[1]SPEC SHEET'!A16</f>
        <v>FRONT A/H CURVE - ALONG EDGE</v>
      </c>
      <c r="C15" s="97"/>
      <c r="D15" s="97"/>
      <c r="E15" s="98"/>
      <c r="F15" s="99" t="s">
        <v>31</v>
      </c>
      <c r="G15" s="104">
        <v>0.125</v>
      </c>
      <c r="H15" s="101">
        <f>I15</f>
        <v>22.5425</v>
      </c>
      <c r="I15" s="133">
        <f>'XS-XXL'!I15*2.54</f>
        <v>22.5425</v>
      </c>
      <c r="J15" s="133">
        <f>'XS-XXL'!J15*2.54</f>
        <v>23.495</v>
      </c>
      <c r="K15" s="133">
        <f>'XS-XXL'!K15*2.54</f>
        <v>24.4475</v>
      </c>
      <c r="L15" s="133">
        <f>'XS-XXL'!L15*2.54</f>
        <v>25.4</v>
      </c>
      <c r="M15" s="133">
        <f>'XS-XXL'!M15*2.54</f>
        <v>26.3525</v>
      </c>
      <c r="N15" s="133">
        <f>'XS-XXL'!N15*2.54</f>
        <v>27.305</v>
      </c>
      <c r="O15" s="134"/>
      <c r="P15" s="134"/>
      <c r="Q15" s="134"/>
      <c r="R15" s="135"/>
      <c r="S15" s="134"/>
      <c r="T15" s="134"/>
      <c r="U15" s="134"/>
      <c r="V15" s="135"/>
      <c r="W15" s="134"/>
      <c r="X15" s="134"/>
      <c r="Y15" s="138"/>
      <c r="Z15" s="139"/>
    </row>
    <row r="16" s="57" customFormat="1" ht="25" customHeight="1" spans="1:26">
      <c r="A16" s="95">
        <f t="shared" si="1"/>
        <v>8</v>
      </c>
      <c r="B16" s="96" t="str">
        <f>'[1]SPEC SHEET'!A17</f>
        <v>BK AH CURVE- ALONG EDGE</v>
      </c>
      <c r="C16" s="97"/>
      <c r="D16" s="97"/>
      <c r="E16" s="98"/>
      <c r="F16" s="99" t="s">
        <v>32</v>
      </c>
      <c r="G16" s="104">
        <v>0.125</v>
      </c>
      <c r="H16" s="101">
        <f>I16-0.125</f>
        <v>23.6875</v>
      </c>
      <c r="I16" s="133">
        <f>'XS-XXL'!I16*2.54</f>
        <v>23.8125</v>
      </c>
      <c r="J16" s="133">
        <f>'XS-XXL'!J16*2.54</f>
        <v>24.765</v>
      </c>
      <c r="K16" s="133">
        <f>'XS-XXL'!K16*2.54</f>
        <v>25.7175</v>
      </c>
      <c r="L16" s="133">
        <f>'XS-XXL'!L16*2.54</f>
        <v>26.67</v>
      </c>
      <c r="M16" s="133">
        <f>'XS-XXL'!M16*2.54</f>
        <v>27.6225</v>
      </c>
      <c r="N16" s="133">
        <f>'XS-XXL'!N16*2.54</f>
        <v>28.575</v>
      </c>
      <c r="O16" s="134"/>
      <c r="P16" s="134"/>
      <c r="Q16" s="134"/>
      <c r="R16" s="135"/>
      <c r="S16" s="134"/>
      <c r="T16" s="134"/>
      <c r="U16" s="134"/>
      <c r="V16" s="135"/>
      <c r="W16" s="134"/>
      <c r="X16" s="134"/>
      <c r="Y16" s="138"/>
      <c r="Z16" s="139"/>
    </row>
    <row r="17" s="57" customFormat="1" ht="25" customHeight="1" spans="1:26">
      <c r="A17" s="95">
        <f t="shared" si="1"/>
        <v>9</v>
      </c>
      <c r="B17" s="96" t="str">
        <f>'[1]SPEC SHEET'!A18</f>
        <v>BUST CIRC. - 1" BLW A/H</v>
      </c>
      <c r="C17" s="97"/>
      <c r="D17" s="97"/>
      <c r="E17" s="98"/>
      <c r="F17" s="105" t="s">
        <v>33</v>
      </c>
      <c r="G17" s="106">
        <v>0.25</v>
      </c>
      <c r="H17" s="101">
        <f t="shared" ref="H17:H21" si="3">I17-2</f>
        <v>75.47</v>
      </c>
      <c r="I17" s="133">
        <f>'XS-XXL'!I17*2.54</f>
        <v>77.47</v>
      </c>
      <c r="J17" s="133">
        <f>'XS-XXL'!J17*2.54</f>
        <v>82.55</v>
      </c>
      <c r="K17" s="133">
        <f>'XS-XXL'!K17*2.54</f>
        <v>87.63</v>
      </c>
      <c r="L17" s="133">
        <f>'XS-XXL'!L17*2.54</f>
        <v>92.71</v>
      </c>
      <c r="M17" s="133">
        <f>'XS-XXL'!M17*2.54</f>
        <v>97.79</v>
      </c>
      <c r="N17" s="133">
        <f>'XS-XXL'!N17*2.54</f>
        <v>102.87</v>
      </c>
      <c r="O17" s="134"/>
      <c r="P17" s="134"/>
      <c r="Q17" s="134"/>
      <c r="R17" s="135"/>
      <c r="S17" s="134"/>
      <c r="T17" s="134"/>
      <c r="U17" s="134"/>
      <c r="V17" s="135"/>
      <c r="W17" s="134"/>
      <c r="X17" s="134"/>
      <c r="Y17" s="138"/>
      <c r="Z17" s="139"/>
    </row>
    <row r="18" s="57" customFormat="1" ht="25" customHeight="1" spans="1:26">
      <c r="A18" s="95">
        <f t="shared" si="1"/>
        <v>10</v>
      </c>
      <c r="B18" s="96" t="str">
        <f>'[1]SPEC SHEET'!A19</f>
        <v>WAIST CIRC. - 6" BLW A/H</v>
      </c>
      <c r="C18" s="97"/>
      <c r="D18" s="97"/>
      <c r="E18" s="98"/>
      <c r="F18" s="105" t="s">
        <v>34</v>
      </c>
      <c r="G18" s="106">
        <v>0.25</v>
      </c>
      <c r="H18" s="101">
        <f t="shared" si="3"/>
        <v>65.945</v>
      </c>
      <c r="I18" s="133">
        <f>'XS-XXL'!I18*2.54</f>
        <v>67.945</v>
      </c>
      <c r="J18" s="133">
        <f>'XS-XXL'!J18*2.54</f>
        <v>73.025</v>
      </c>
      <c r="K18" s="133">
        <f>'XS-XXL'!K18*2.54</f>
        <v>78.105</v>
      </c>
      <c r="L18" s="133">
        <f>'XS-XXL'!L18*2.54</f>
        <v>83.185</v>
      </c>
      <c r="M18" s="133">
        <f>'XS-XXL'!M18*2.54</f>
        <v>88.265</v>
      </c>
      <c r="N18" s="133">
        <f>'XS-XXL'!N18*2.54</f>
        <v>93.345</v>
      </c>
      <c r="O18" s="134"/>
      <c r="P18" s="134"/>
      <c r="Q18" s="134"/>
      <c r="R18" s="135"/>
      <c r="S18" s="134"/>
      <c r="T18" s="134"/>
      <c r="U18" s="134"/>
      <c r="V18" s="135"/>
      <c r="W18" s="134"/>
      <c r="X18" s="134"/>
      <c r="Y18" s="138"/>
      <c r="Z18" s="139"/>
    </row>
    <row r="19" s="57" customFormat="1" ht="25" customHeight="1" spans="1:26">
      <c r="A19" s="95">
        <f t="shared" si="1"/>
        <v>11</v>
      </c>
      <c r="B19" s="96" t="str">
        <f>'[1]SPEC SHEET'!A20</f>
        <v>HIGH HIP CIRC. - 11" BLW A/H</v>
      </c>
      <c r="C19" s="97"/>
      <c r="D19" s="97"/>
      <c r="E19" s="98"/>
      <c r="F19" s="105" t="s">
        <v>35</v>
      </c>
      <c r="G19" s="106">
        <v>0.25</v>
      </c>
      <c r="H19" s="101">
        <f t="shared" si="3"/>
        <v>72.93</v>
      </c>
      <c r="I19" s="133">
        <f>'XS-XXL'!I19*2.54</f>
        <v>74.93</v>
      </c>
      <c r="J19" s="133">
        <f>'XS-XXL'!J19*2.54</f>
        <v>80.01</v>
      </c>
      <c r="K19" s="133">
        <f>'XS-XXL'!K19*2.54</f>
        <v>85.09</v>
      </c>
      <c r="L19" s="133">
        <f>'XS-XXL'!L19*2.54</f>
        <v>90.17</v>
      </c>
      <c r="M19" s="133">
        <f>'XS-XXL'!M19*2.54</f>
        <v>95.25</v>
      </c>
      <c r="N19" s="133">
        <f>'XS-XXL'!N19*2.54</f>
        <v>100.33</v>
      </c>
      <c r="O19" s="134"/>
      <c r="P19" s="134"/>
      <c r="Q19" s="134"/>
      <c r="R19" s="135"/>
      <c r="S19" s="134"/>
      <c r="T19" s="134"/>
      <c r="U19" s="134"/>
      <c r="V19" s="135"/>
      <c r="W19" s="134"/>
      <c r="X19" s="134"/>
      <c r="Y19" s="138"/>
      <c r="Z19" s="139"/>
    </row>
    <row r="20" s="57" customFormat="1" ht="25" customHeight="1" spans="1:26">
      <c r="A20" s="95">
        <f t="shared" si="1"/>
        <v>12</v>
      </c>
      <c r="B20" s="96" t="str">
        <f>'[1]SPEC SHEET'!A21</f>
        <v>LOW HIP CIRC. - 15" BLW A/H</v>
      </c>
      <c r="C20" s="97"/>
      <c r="D20" s="97"/>
      <c r="E20" s="98"/>
      <c r="F20" s="105" t="s">
        <v>36</v>
      </c>
      <c r="G20" s="106">
        <v>0.25</v>
      </c>
      <c r="H20" s="101">
        <f t="shared" si="3"/>
        <v>80.55</v>
      </c>
      <c r="I20" s="133">
        <f>'XS-XXL'!I20*2.54</f>
        <v>82.55</v>
      </c>
      <c r="J20" s="133">
        <f>'XS-XXL'!J20*2.54</f>
        <v>87.63</v>
      </c>
      <c r="K20" s="133">
        <f>'XS-XXL'!K20*2.54</f>
        <v>92.71</v>
      </c>
      <c r="L20" s="133">
        <f>'XS-XXL'!L20*2.54</f>
        <v>97.79</v>
      </c>
      <c r="M20" s="133">
        <f>'XS-XXL'!M20*2.54</f>
        <v>102.87</v>
      </c>
      <c r="N20" s="133">
        <f>'XS-XXL'!N20*2.54</f>
        <v>107.95</v>
      </c>
      <c r="O20" s="134"/>
      <c r="P20" s="134"/>
      <c r="Q20" s="134"/>
      <c r="R20" s="135"/>
      <c r="S20" s="134"/>
      <c r="T20" s="134"/>
      <c r="U20" s="134"/>
      <c r="V20" s="135"/>
      <c r="W20" s="134"/>
      <c r="X20" s="134"/>
      <c r="Y20" s="138"/>
      <c r="Z20" s="139"/>
    </row>
    <row r="21" s="57" customFormat="1" ht="25" customHeight="1" spans="1:26">
      <c r="A21" s="95">
        <f t="shared" si="1"/>
        <v>13</v>
      </c>
      <c r="B21" s="96" t="str">
        <f>'[1]SPEC SHEET'!A22</f>
        <v>SKIRT SWEEP (STRAIGHT ACROSS ) SLIT EDGES ALIGNED, FOLD TO SLIT EDGE (SELF)</v>
      </c>
      <c r="C21" s="97"/>
      <c r="D21" s="97"/>
      <c r="E21" s="98"/>
      <c r="F21" s="107" t="s">
        <v>37</v>
      </c>
      <c r="G21" s="106">
        <v>0.25</v>
      </c>
      <c r="H21" s="101">
        <f t="shared" si="3"/>
        <v>196.12</v>
      </c>
      <c r="I21" s="133">
        <f>'XS-XXL'!I21*2.54</f>
        <v>198.12</v>
      </c>
      <c r="J21" s="133">
        <f>'XS-XXL'!J21*2.54</f>
        <v>203.2</v>
      </c>
      <c r="K21" s="133">
        <f>'XS-XXL'!K21*2.54</f>
        <v>208.28</v>
      </c>
      <c r="L21" s="133">
        <f>'XS-XXL'!L21*2.54</f>
        <v>213.36</v>
      </c>
      <c r="M21" s="133">
        <f>'XS-XXL'!M21*2.54</f>
        <v>218.44</v>
      </c>
      <c r="N21" s="133">
        <f>'XS-XXL'!N21*2.54</f>
        <v>223.52</v>
      </c>
      <c r="O21" s="134"/>
      <c r="P21" s="134"/>
      <c r="Q21" s="134"/>
      <c r="R21" s="135"/>
      <c r="S21" s="134"/>
      <c r="T21" s="134"/>
      <c r="U21" s="134"/>
      <c r="V21" s="135"/>
      <c r="W21" s="134"/>
      <c r="X21" s="134"/>
      <c r="Y21" s="138"/>
      <c r="Z21" s="139"/>
    </row>
    <row r="22" s="57" customFormat="1" ht="25" customHeight="1" spans="1:26">
      <c r="A22" s="95">
        <f t="shared" si="1"/>
        <v>14</v>
      </c>
      <c r="B22" s="96" t="str">
        <f>'[1]SPEC SHEET'!A23</f>
        <v>COWL FACING HEIGHT</v>
      </c>
      <c r="C22" s="97"/>
      <c r="D22" s="97"/>
      <c r="E22" s="98"/>
      <c r="F22" s="108" t="s">
        <v>38</v>
      </c>
      <c r="G22" s="106">
        <v>0.25</v>
      </c>
      <c r="H22" s="101">
        <f>I22-0.5</f>
        <v>7.12</v>
      </c>
      <c r="I22" s="133">
        <f>'XS-XXL'!I22*2.54</f>
        <v>7.62</v>
      </c>
      <c r="J22" s="133">
        <f>'XS-XXL'!J22*2.54</f>
        <v>7.62</v>
      </c>
      <c r="K22" s="133">
        <f>'XS-XXL'!K22*2.54</f>
        <v>7.62</v>
      </c>
      <c r="L22" s="133">
        <f>'XS-XXL'!L22*2.54</f>
        <v>7.62</v>
      </c>
      <c r="M22" s="133">
        <f>'XS-XXL'!M22*2.54</f>
        <v>7.62</v>
      </c>
      <c r="N22" s="133">
        <f>'XS-XXL'!N22*2.54</f>
        <v>7.62</v>
      </c>
      <c r="O22" s="134"/>
      <c r="P22" s="135"/>
      <c r="Q22" s="134"/>
      <c r="R22" s="135"/>
      <c r="S22" s="134"/>
      <c r="T22" s="135"/>
      <c r="U22" s="134"/>
      <c r="V22" s="135"/>
      <c r="W22" s="134"/>
      <c r="X22" s="134"/>
      <c r="Y22" s="138"/>
      <c r="Z22" s="139"/>
    </row>
    <row r="23" s="57" customFormat="1" ht="25" customHeight="1" spans="1:26">
      <c r="A23" s="95">
        <f t="shared" si="1"/>
        <v>15</v>
      </c>
      <c r="B23" s="96" t="str">
        <f>'[1]SPEC SHEET'!A24</f>
        <v>HEM HEIGHT</v>
      </c>
      <c r="C23" s="97"/>
      <c r="D23" s="97"/>
      <c r="E23" s="98"/>
      <c r="F23" s="108" t="s">
        <v>39</v>
      </c>
      <c r="G23" s="106">
        <v>0</v>
      </c>
      <c r="H23" s="101">
        <f>I23-0.5</f>
        <v>0.77</v>
      </c>
      <c r="I23" s="133">
        <f>'XS-XXL'!I23*2.54</f>
        <v>1.27</v>
      </c>
      <c r="J23" s="133">
        <f>'XS-XXL'!J23*2.54</f>
        <v>1.27</v>
      </c>
      <c r="K23" s="133">
        <f>'XS-XXL'!K23*2.54</f>
        <v>1.27</v>
      </c>
      <c r="L23" s="133">
        <f>'XS-XXL'!L23*2.54</f>
        <v>1.27</v>
      </c>
      <c r="M23" s="133">
        <f>'XS-XXL'!M23*2.54</f>
        <v>1.27</v>
      </c>
      <c r="N23" s="133">
        <f>'XS-XXL'!N23*2.54</f>
        <v>1.27</v>
      </c>
      <c r="O23" s="134"/>
      <c r="P23" s="134"/>
      <c r="Q23" s="134"/>
      <c r="R23" s="135"/>
      <c r="S23" s="134"/>
      <c r="T23" s="134"/>
      <c r="U23" s="134"/>
      <c r="V23" s="135"/>
      <c r="W23" s="134"/>
      <c r="X23" s="134"/>
      <c r="Y23" s="138"/>
      <c r="Z23" s="139"/>
    </row>
    <row r="24" s="57" customFormat="1" ht="25" customHeight="1" spans="1:26">
      <c r="A24" s="95">
        <f t="shared" si="1"/>
        <v>16</v>
      </c>
      <c r="B24" s="96" t="str">
        <f>'[1]SPEC SHEET'!A25</f>
        <v>ZIPPER LENGTH - AT CB</v>
      </c>
      <c r="C24" s="97"/>
      <c r="D24" s="97"/>
      <c r="E24" s="98"/>
      <c r="F24" s="107" t="s">
        <v>40</v>
      </c>
      <c r="G24" s="100">
        <v>0.25</v>
      </c>
      <c r="H24" s="101">
        <f>I24</f>
        <v>50.165</v>
      </c>
      <c r="I24" s="133">
        <f>'XS-XXL'!I24*2.54</f>
        <v>50.165</v>
      </c>
      <c r="J24" s="133">
        <f>'XS-XXL'!J24*2.54</f>
        <v>50.8</v>
      </c>
      <c r="K24" s="133">
        <f>'XS-XXL'!K24*2.54</f>
        <v>51.435</v>
      </c>
      <c r="L24" s="133">
        <f>'XS-XXL'!L24*2.54</f>
        <v>52.07</v>
      </c>
      <c r="M24" s="133">
        <f>'XS-XXL'!M24*2.54</f>
        <v>52.705</v>
      </c>
      <c r="N24" s="133">
        <f>'XS-XXL'!N24*2.54</f>
        <v>53.34</v>
      </c>
      <c r="O24" s="134"/>
      <c r="P24" s="134"/>
      <c r="Q24" s="134"/>
      <c r="R24" s="135"/>
      <c r="S24" s="134"/>
      <c r="T24" s="134"/>
      <c r="U24" s="134"/>
      <c r="V24" s="135"/>
      <c r="W24" s="134"/>
      <c r="X24" s="134"/>
      <c r="Y24" s="138"/>
      <c r="Z24" s="139"/>
    </row>
    <row r="25" s="56" customFormat="1" customHeight="1" spans="14:26"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="56" customFormat="1" customHeight="1" spans="14:26"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s="56" customFormat="1" customHeight="1" spans="14:26"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="56" customFormat="1" customHeight="1" spans="14:26"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="56" customFormat="1" customHeight="1" spans="14:26"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="56" customFormat="1" customHeight="1" spans="14:26"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="56" customFormat="1" customHeight="1" spans="14:26"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="56" customFormat="1" customHeight="1" spans="14:26"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="56" customFormat="1" customHeight="1" spans="14:26"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="56" customFormat="1" customHeight="1" spans="14:26"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="56" customFormat="1" customHeight="1" spans="14:26"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="56" customFormat="1" customHeight="1" spans="14:26"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</sheetData>
  <mergeCells count="46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O16">
    <cfRule type="notContainsBlanks" dxfId="0" priority="2">
      <formula>LEN(TRIM(O16))&gt;0</formula>
    </cfRule>
  </conditionalFormatting>
  <conditionalFormatting sqref="K9:K24 G17:G23 W9:W24 S9:S24 O9:O15 O17:O24">
    <cfRule type="notContainsBlanks" dxfId="0" priority="3">
      <formula>LEN(TRIM(G9))&gt;0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view="pageBreakPreview" zoomScale="70" zoomScaleNormal="70" workbookViewId="0">
      <selection activeCell="T16" sqref="T16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6.5044247787611" style="1" customWidth="1"/>
    <col min="6" max="6" width="44.283185840708" style="1" customWidth="1"/>
    <col min="7" max="7" width="9.66371681415929" style="1" customWidth="1"/>
    <col min="8" max="11" width="12.5486725663717" style="2" customWidth="1"/>
    <col min="12" max="12" width="5.66371681415929" style="1" customWidth="1"/>
    <col min="13" max="14" width="8.66371681415929" style="1" customWidth="1"/>
    <col min="15" max="15" width="5.50442477876106" style="1" customWidth="1"/>
    <col min="16" max="16" width="8.66371681415929" style="1" customWidth="1"/>
    <col min="17" max="18" width="8.50442477876106" style="1" customWidth="1"/>
    <col min="19" max="19" width="6.66371681415929" style="1" customWidth="1"/>
    <col min="20" max="20" width="10.1681415929204" style="1" customWidth="1"/>
    <col min="21" max="21" width="28.6637168141593" style="1" customWidth="1"/>
    <col min="22" max="16384" width="9.02654867256637" style="1"/>
  </cols>
  <sheetData>
    <row r="1" s="1" customFormat="1" ht="30" customHeight="1" spans="1:22">
      <c r="A1" s="3" t="s">
        <v>0</v>
      </c>
      <c r="B1" s="3"/>
      <c r="C1" s="3"/>
      <c r="D1" s="3"/>
      <c r="E1" s="4" t="s">
        <v>1</v>
      </c>
      <c r="F1" s="4"/>
      <c r="G1" s="5" t="s">
        <v>41</v>
      </c>
      <c r="H1" s="6"/>
      <c r="I1" s="30"/>
      <c r="J1" s="30"/>
      <c r="K1" s="31"/>
      <c r="L1" s="32"/>
      <c r="M1" s="32"/>
      <c r="N1" s="32"/>
      <c r="O1" s="32"/>
      <c r="P1" s="32"/>
      <c r="Q1" s="32"/>
      <c r="R1" s="32"/>
      <c r="S1" s="32"/>
      <c r="T1" s="32"/>
      <c r="U1" s="45"/>
      <c r="V1" s="45"/>
    </row>
    <row r="2" s="1" customFormat="1" ht="15.75" customHeight="1" spans="1:22">
      <c r="A2" s="7" t="s">
        <v>3</v>
      </c>
      <c r="B2" s="7"/>
      <c r="C2" s="8" t="s">
        <v>42</v>
      </c>
      <c r="D2" s="9" t="s">
        <v>4</v>
      </c>
      <c r="E2" s="10" t="s">
        <v>43</v>
      </c>
      <c r="F2" s="10"/>
      <c r="G2" s="10"/>
      <c r="H2" s="11"/>
      <c r="I2" s="33"/>
      <c r="J2" s="33"/>
      <c r="K2" s="34"/>
      <c r="L2" s="35"/>
      <c r="M2" s="35"/>
      <c r="N2" s="35"/>
      <c r="O2" s="35"/>
      <c r="P2" s="35"/>
      <c r="Q2" s="35"/>
      <c r="R2" s="35"/>
      <c r="S2" s="35"/>
      <c r="T2" s="35"/>
      <c r="U2" s="45"/>
      <c r="V2" s="45"/>
    </row>
    <row r="3" s="1" customFormat="1" ht="15.75" customHeight="1" spans="1:22">
      <c r="A3" s="7" t="s">
        <v>6</v>
      </c>
      <c r="B3" s="7"/>
      <c r="C3" s="8">
        <v>45495</v>
      </c>
      <c r="D3" s="9" t="s">
        <v>7</v>
      </c>
      <c r="E3" s="10" t="s">
        <v>44</v>
      </c>
      <c r="F3" s="10"/>
      <c r="G3" s="10"/>
      <c r="H3" s="11"/>
      <c r="I3" s="33"/>
      <c r="J3" s="33"/>
      <c r="K3" s="34"/>
      <c r="L3" s="35"/>
      <c r="M3" s="35"/>
      <c r="N3" s="35"/>
      <c r="O3" s="35"/>
      <c r="P3" s="35"/>
      <c r="Q3" s="35"/>
      <c r="R3" s="35"/>
      <c r="S3" s="35"/>
      <c r="T3" s="35"/>
      <c r="U3" s="45"/>
      <c r="V3" s="45"/>
    </row>
    <row r="4" s="1" customFormat="1" ht="15.75" customHeight="1" spans="1:22">
      <c r="A4" s="7" t="s">
        <v>8</v>
      </c>
      <c r="B4" s="7"/>
      <c r="C4" s="8" t="s">
        <v>45</v>
      </c>
      <c r="D4" s="9" t="s">
        <v>9</v>
      </c>
      <c r="E4" s="10" t="s">
        <v>46</v>
      </c>
      <c r="F4" s="10"/>
      <c r="G4" s="10"/>
      <c r="H4" s="11"/>
      <c r="I4" s="33"/>
      <c r="J4" s="33"/>
      <c r="K4" s="34"/>
      <c r="L4" s="35"/>
      <c r="M4" s="35"/>
      <c r="N4" s="35"/>
      <c r="O4" s="35"/>
      <c r="P4" s="35"/>
      <c r="Q4" s="35"/>
      <c r="R4" s="35"/>
      <c r="S4" s="35"/>
      <c r="T4" s="35"/>
      <c r="U4" s="45"/>
      <c r="V4" s="45"/>
    </row>
    <row r="5" s="1" customFormat="1" ht="15.75" customHeight="1" spans="1:22">
      <c r="A5" s="7" t="s">
        <v>10</v>
      </c>
      <c r="B5" s="7"/>
      <c r="C5" s="8" t="s">
        <v>47</v>
      </c>
      <c r="D5" s="9" t="s">
        <v>11</v>
      </c>
      <c r="E5" s="10" t="s">
        <v>48</v>
      </c>
      <c r="F5" s="10"/>
      <c r="G5" s="10"/>
      <c r="H5" s="11"/>
      <c r="I5" s="33"/>
      <c r="J5" s="33"/>
      <c r="K5" s="34"/>
      <c r="L5" s="35"/>
      <c r="M5" s="35"/>
      <c r="N5" s="35"/>
      <c r="O5" s="35"/>
      <c r="P5" s="35"/>
      <c r="Q5" s="35"/>
      <c r="R5" s="35"/>
      <c r="S5" s="35"/>
      <c r="T5" s="35"/>
      <c r="U5" s="45"/>
      <c r="V5" s="45"/>
    </row>
    <row r="6" s="1" customFormat="1" ht="15.75" customHeight="1" spans="1:22">
      <c r="A6" s="7" t="s">
        <v>13</v>
      </c>
      <c r="B6" s="7"/>
      <c r="C6" s="8" t="s">
        <v>49</v>
      </c>
      <c r="D6" s="9" t="s">
        <v>14</v>
      </c>
      <c r="E6" s="10" t="s">
        <v>50</v>
      </c>
      <c r="F6" s="10"/>
      <c r="G6" s="10"/>
      <c r="H6" s="12"/>
      <c r="I6" s="36"/>
      <c r="J6" s="36"/>
      <c r="K6" s="37"/>
      <c r="L6" s="35"/>
      <c r="M6" s="35"/>
      <c r="N6" s="35"/>
      <c r="O6" s="35"/>
      <c r="P6" s="35"/>
      <c r="Q6" s="35"/>
      <c r="R6" s="35"/>
      <c r="S6" s="35"/>
      <c r="T6" s="46"/>
      <c r="U6" s="45"/>
      <c r="V6" s="45"/>
    </row>
    <row r="7" s="1" customFormat="1" ht="15.75" customHeight="1" spans="1:22">
      <c r="A7" s="13" t="s">
        <v>16</v>
      </c>
      <c r="B7" s="13"/>
      <c r="C7" s="13"/>
      <c r="D7" s="13"/>
      <c r="E7" s="13"/>
      <c r="F7" s="14"/>
      <c r="G7" s="15" t="s">
        <v>17</v>
      </c>
      <c r="H7" s="16" t="s">
        <v>51</v>
      </c>
      <c r="I7" s="38" t="s">
        <v>52</v>
      </c>
      <c r="J7" s="39" t="s">
        <v>53</v>
      </c>
      <c r="K7" s="16" t="s">
        <v>54</v>
      </c>
      <c r="L7" s="40"/>
      <c r="M7" s="40"/>
      <c r="N7" s="40"/>
      <c r="O7" s="40"/>
      <c r="P7" s="40"/>
      <c r="Q7" s="47"/>
      <c r="R7" s="40"/>
      <c r="S7" s="40"/>
      <c r="T7" s="47"/>
      <c r="U7" s="42"/>
      <c r="V7" s="45"/>
    </row>
    <row r="8" s="1" customFormat="1" ht="15" customHeight="1" spans="1:22">
      <c r="A8" s="13"/>
      <c r="B8" s="13"/>
      <c r="C8" s="13"/>
      <c r="D8" s="13"/>
      <c r="E8" s="13"/>
      <c r="F8" s="14"/>
      <c r="G8" s="17"/>
      <c r="H8" s="18"/>
      <c r="I8" s="18"/>
      <c r="J8" s="18"/>
      <c r="K8" s="18"/>
      <c r="L8" s="41"/>
      <c r="M8" s="42"/>
      <c r="N8" s="42"/>
      <c r="O8" s="41"/>
      <c r="P8" s="42"/>
      <c r="Q8" s="42"/>
      <c r="R8" s="42"/>
      <c r="S8" s="41"/>
      <c r="T8" s="42"/>
      <c r="U8" s="42"/>
      <c r="V8" s="45"/>
    </row>
    <row r="9" s="1" customFormat="1" ht="25" customHeight="1" spans="1:22">
      <c r="A9" s="19" t="s">
        <v>55</v>
      </c>
      <c r="B9" s="19"/>
      <c r="C9" s="19"/>
      <c r="D9" s="19"/>
      <c r="E9" s="19"/>
      <c r="F9" s="20" t="s">
        <v>25</v>
      </c>
      <c r="G9" s="21">
        <v>0.25</v>
      </c>
      <c r="H9" s="49">
        <v>59</v>
      </c>
      <c r="I9" s="52">
        <v>59.5</v>
      </c>
      <c r="J9" s="53">
        <v>60</v>
      </c>
      <c r="K9" s="53">
        <v>60.5</v>
      </c>
      <c r="L9" s="43"/>
      <c r="M9" s="43"/>
      <c r="N9" s="44"/>
      <c r="O9" s="43"/>
      <c r="P9" s="43"/>
      <c r="Q9" s="43"/>
      <c r="R9" s="44"/>
      <c r="S9" s="43"/>
      <c r="T9" s="43"/>
      <c r="U9" s="48"/>
      <c r="V9" s="45"/>
    </row>
    <row r="10" s="1" customFormat="1" ht="25" customHeight="1" spans="1:22">
      <c r="A10" s="19" t="s">
        <v>56</v>
      </c>
      <c r="B10" s="19"/>
      <c r="C10" s="19"/>
      <c r="D10" s="19"/>
      <c r="E10" s="19"/>
      <c r="F10" s="20" t="s">
        <v>57</v>
      </c>
      <c r="G10" s="21">
        <v>0.25</v>
      </c>
      <c r="H10" s="49">
        <v>50.125</v>
      </c>
      <c r="I10" s="52">
        <v>50.5</v>
      </c>
      <c r="J10" s="53">
        <v>50.875</v>
      </c>
      <c r="K10" s="53">
        <v>51.25</v>
      </c>
      <c r="L10" s="43"/>
      <c r="M10" s="43"/>
      <c r="N10" s="44"/>
      <c r="O10" s="43"/>
      <c r="P10" s="43"/>
      <c r="Q10" s="43"/>
      <c r="R10" s="44"/>
      <c r="S10" s="43"/>
      <c r="T10" s="43"/>
      <c r="U10" s="48"/>
      <c r="V10" s="45"/>
    </row>
    <row r="11" s="1" customFormat="1" ht="25" customHeight="1" spans="1:22">
      <c r="A11" s="19" t="s">
        <v>58</v>
      </c>
      <c r="B11" s="19"/>
      <c r="C11" s="19"/>
      <c r="D11" s="19"/>
      <c r="E11" s="19"/>
      <c r="F11" s="20" t="s">
        <v>27</v>
      </c>
      <c r="G11" s="21">
        <v>0.25</v>
      </c>
      <c r="H11" s="49">
        <v>60</v>
      </c>
      <c r="I11" s="52">
        <v>60.5</v>
      </c>
      <c r="J11" s="53">
        <v>61</v>
      </c>
      <c r="K11" s="53">
        <v>61.5</v>
      </c>
      <c r="L11" s="43"/>
      <c r="M11" s="43"/>
      <c r="N11" s="44"/>
      <c r="O11" s="43"/>
      <c r="P11" s="43"/>
      <c r="Q11" s="43"/>
      <c r="R11" s="44"/>
      <c r="S11" s="43"/>
      <c r="T11" s="43"/>
      <c r="U11" s="48"/>
      <c r="V11" s="45"/>
    </row>
    <row r="12" s="1" customFormat="1" ht="25" customHeight="1" spans="1:22">
      <c r="A12" s="19" t="s">
        <v>59</v>
      </c>
      <c r="B12" s="19"/>
      <c r="C12" s="19"/>
      <c r="D12" s="19"/>
      <c r="E12" s="19"/>
      <c r="F12" s="20" t="s">
        <v>28</v>
      </c>
      <c r="G12" s="21">
        <v>0.125</v>
      </c>
      <c r="H12" s="50">
        <v>9.75</v>
      </c>
      <c r="I12" s="52">
        <v>10</v>
      </c>
      <c r="J12" s="50">
        <v>10.25</v>
      </c>
      <c r="K12" s="50">
        <v>10.5</v>
      </c>
      <c r="L12" s="43"/>
      <c r="M12" s="43"/>
      <c r="N12" s="44"/>
      <c r="O12" s="43"/>
      <c r="P12" s="43"/>
      <c r="Q12" s="43"/>
      <c r="R12" s="44"/>
      <c r="S12" s="43"/>
      <c r="T12" s="43"/>
      <c r="U12" s="48"/>
      <c r="V12" s="45"/>
    </row>
    <row r="13" s="1" customFormat="1" ht="25" customHeight="1" spans="1:22">
      <c r="A13" s="19" t="s">
        <v>60</v>
      </c>
      <c r="B13" s="19"/>
      <c r="C13" s="19"/>
      <c r="D13" s="19"/>
      <c r="E13" s="19"/>
      <c r="F13" s="20" t="s">
        <v>61</v>
      </c>
      <c r="G13" s="21">
        <v>0.25</v>
      </c>
      <c r="H13" s="51">
        <v>22.25</v>
      </c>
      <c r="I13" s="52">
        <v>23</v>
      </c>
      <c r="J13" s="54">
        <v>23.75</v>
      </c>
      <c r="K13" s="54">
        <v>24.5</v>
      </c>
      <c r="L13" s="43"/>
      <c r="M13" s="43"/>
      <c r="N13" s="44"/>
      <c r="O13" s="43"/>
      <c r="P13" s="43"/>
      <c r="Q13" s="43"/>
      <c r="R13" s="44"/>
      <c r="S13" s="43"/>
      <c r="T13" s="43"/>
      <c r="U13" s="48"/>
      <c r="V13" s="45"/>
    </row>
    <row r="14" s="1" customFormat="1" ht="25" customHeight="1" spans="1:22">
      <c r="A14" s="19" t="s">
        <v>62</v>
      </c>
      <c r="B14" s="19"/>
      <c r="C14" s="19"/>
      <c r="D14" s="19"/>
      <c r="E14" s="19"/>
      <c r="F14" s="23" t="s">
        <v>30</v>
      </c>
      <c r="G14" s="24">
        <v>0.125</v>
      </c>
      <c r="H14" s="50">
        <v>5.375</v>
      </c>
      <c r="I14" s="52">
        <v>5.75</v>
      </c>
      <c r="J14" s="50">
        <v>6.125</v>
      </c>
      <c r="K14" s="50">
        <v>6.5</v>
      </c>
      <c r="L14" s="43"/>
      <c r="M14" s="43"/>
      <c r="N14" s="44"/>
      <c r="O14" s="43"/>
      <c r="P14" s="43"/>
      <c r="Q14" s="43"/>
      <c r="R14" s="44"/>
      <c r="S14" s="43"/>
      <c r="T14" s="43"/>
      <c r="U14" s="48"/>
      <c r="V14" s="45"/>
    </row>
    <row r="15" s="1" customFormat="1" ht="25" customHeight="1" spans="1:22">
      <c r="A15" s="19" t="s">
        <v>63</v>
      </c>
      <c r="B15" s="19"/>
      <c r="C15" s="19"/>
      <c r="D15" s="19"/>
      <c r="E15" s="19"/>
      <c r="F15" s="25" t="s">
        <v>64</v>
      </c>
      <c r="G15" s="24">
        <v>0.125</v>
      </c>
      <c r="H15" s="50">
        <v>0.875</v>
      </c>
      <c r="I15" s="52">
        <v>1</v>
      </c>
      <c r="J15" s="55">
        <v>1.125</v>
      </c>
      <c r="K15" s="55">
        <v>1.25</v>
      </c>
      <c r="L15" s="43"/>
      <c r="M15" s="43"/>
      <c r="N15" s="44"/>
      <c r="O15" s="43"/>
      <c r="P15" s="43"/>
      <c r="Q15" s="43"/>
      <c r="R15" s="44"/>
      <c r="S15" s="43"/>
      <c r="T15" s="43"/>
      <c r="U15" s="48"/>
      <c r="V15" s="45"/>
    </row>
    <row r="16" s="1" customFormat="1" ht="25" customHeight="1" spans="1:22">
      <c r="A16" s="19" t="s">
        <v>65</v>
      </c>
      <c r="B16" s="19"/>
      <c r="C16" s="19"/>
      <c r="D16" s="19"/>
      <c r="E16" s="19"/>
      <c r="F16" s="20" t="s">
        <v>31</v>
      </c>
      <c r="G16" s="24">
        <v>0.125</v>
      </c>
      <c r="H16" s="50">
        <v>10.875</v>
      </c>
      <c r="I16" s="52">
        <v>11.25</v>
      </c>
      <c r="J16" s="50">
        <v>11.625</v>
      </c>
      <c r="K16" s="50">
        <v>12</v>
      </c>
      <c r="L16" s="43"/>
      <c r="M16" s="43"/>
      <c r="N16" s="44"/>
      <c r="O16" s="43"/>
      <c r="P16" s="43"/>
      <c r="Q16" s="43"/>
      <c r="R16" s="44"/>
      <c r="S16" s="43"/>
      <c r="T16" s="43"/>
      <c r="U16" s="48"/>
      <c r="V16" s="45"/>
    </row>
    <row r="17" s="1" customFormat="1" ht="25" customHeight="1" spans="1:22">
      <c r="A17" s="19" t="s">
        <v>66</v>
      </c>
      <c r="B17" s="19"/>
      <c r="C17" s="19"/>
      <c r="D17" s="19"/>
      <c r="E17" s="19"/>
      <c r="F17" s="20" t="s">
        <v>32</v>
      </c>
      <c r="G17" s="24">
        <v>0.125</v>
      </c>
      <c r="H17" s="50">
        <v>11.125</v>
      </c>
      <c r="I17" s="52">
        <v>11.5</v>
      </c>
      <c r="J17" s="50">
        <v>11.875</v>
      </c>
      <c r="K17" s="50">
        <v>12.25</v>
      </c>
      <c r="L17" s="43"/>
      <c r="M17" s="43"/>
      <c r="N17" s="44"/>
      <c r="O17" s="43"/>
      <c r="P17" s="43"/>
      <c r="Q17" s="43"/>
      <c r="R17" s="44"/>
      <c r="S17" s="43"/>
      <c r="T17" s="43"/>
      <c r="U17" s="48"/>
      <c r="V17" s="45"/>
    </row>
    <row r="18" s="1" customFormat="1" ht="25" customHeight="1" spans="1:22">
      <c r="A18" s="19" t="s">
        <v>67</v>
      </c>
      <c r="B18" s="19"/>
      <c r="C18" s="19"/>
      <c r="D18" s="19"/>
      <c r="E18" s="19"/>
      <c r="F18" s="26" t="s">
        <v>68</v>
      </c>
      <c r="G18" s="27">
        <v>0.125</v>
      </c>
      <c r="H18" s="51">
        <v>16.25</v>
      </c>
      <c r="I18" s="52">
        <v>17</v>
      </c>
      <c r="J18" s="54">
        <v>17.75</v>
      </c>
      <c r="K18" s="54">
        <v>18.5</v>
      </c>
      <c r="L18" s="43"/>
      <c r="M18" s="43"/>
      <c r="N18" s="44"/>
      <c r="O18" s="43"/>
      <c r="P18" s="43"/>
      <c r="Q18" s="43"/>
      <c r="R18" s="44"/>
      <c r="S18" s="43"/>
      <c r="T18" s="43"/>
      <c r="U18" s="48"/>
      <c r="V18" s="45"/>
    </row>
    <row r="19" s="1" customFormat="1" ht="25" customHeight="1" spans="1:22">
      <c r="A19" s="19" t="s">
        <v>69</v>
      </c>
      <c r="B19" s="19"/>
      <c r="C19" s="19"/>
      <c r="D19" s="19"/>
      <c r="E19" s="19"/>
      <c r="F19" s="26" t="s">
        <v>70</v>
      </c>
      <c r="G19" s="27">
        <v>0.125</v>
      </c>
      <c r="H19" s="51">
        <v>16.25</v>
      </c>
      <c r="I19" s="52">
        <v>17</v>
      </c>
      <c r="J19" s="54">
        <v>17.75</v>
      </c>
      <c r="K19" s="54">
        <v>18.5</v>
      </c>
      <c r="L19" s="43"/>
      <c r="M19" s="43"/>
      <c r="N19" s="44"/>
      <c r="O19" s="43"/>
      <c r="P19" s="43"/>
      <c r="Q19" s="43"/>
      <c r="R19" s="44"/>
      <c r="S19" s="43"/>
      <c r="T19" s="43"/>
      <c r="U19" s="48"/>
      <c r="V19" s="45"/>
    </row>
    <row r="20" s="1" customFormat="1" ht="25" customHeight="1" spans="1:22">
      <c r="A20" s="19" t="s">
        <v>71</v>
      </c>
      <c r="B20" s="19"/>
      <c r="C20" s="19"/>
      <c r="D20" s="19"/>
      <c r="E20" s="19"/>
      <c r="F20" s="26" t="s">
        <v>72</v>
      </c>
      <c r="G20" s="27">
        <v>0.125</v>
      </c>
      <c r="H20" s="51">
        <v>11.75</v>
      </c>
      <c r="I20" s="52">
        <v>12.5</v>
      </c>
      <c r="J20" s="54">
        <v>13.25</v>
      </c>
      <c r="K20" s="54">
        <v>14</v>
      </c>
      <c r="L20" s="43"/>
      <c r="M20" s="43"/>
      <c r="N20" s="44"/>
      <c r="O20" s="43"/>
      <c r="P20" s="43"/>
      <c r="Q20" s="43"/>
      <c r="R20" s="44"/>
      <c r="S20" s="43"/>
      <c r="T20" s="43"/>
      <c r="U20" s="48"/>
      <c r="V20" s="45"/>
    </row>
    <row r="21" s="1" customFormat="1" ht="25" customHeight="1" spans="1:22">
      <c r="A21" s="19" t="s">
        <v>73</v>
      </c>
      <c r="B21" s="19"/>
      <c r="C21" s="19"/>
      <c r="D21" s="19"/>
      <c r="E21" s="19"/>
      <c r="F21" s="26" t="s">
        <v>74</v>
      </c>
      <c r="G21" s="27">
        <v>0.125</v>
      </c>
      <c r="H21" s="51">
        <v>11.25</v>
      </c>
      <c r="I21" s="52">
        <v>12</v>
      </c>
      <c r="J21" s="54">
        <v>12.75</v>
      </c>
      <c r="K21" s="54">
        <v>13.5</v>
      </c>
      <c r="L21" s="43"/>
      <c r="M21" s="43"/>
      <c r="N21" s="44"/>
      <c r="O21" s="43"/>
      <c r="P21" s="43"/>
      <c r="Q21" s="43"/>
      <c r="R21" s="44"/>
      <c r="S21" s="43"/>
      <c r="T21" s="43"/>
      <c r="U21" s="48"/>
      <c r="V21" s="45"/>
    </row>
    <row r="22" s="1" customFormat="1" ht="25" customHeight="1" spans="1:22">
      <c r="A22" s="19" t="s">
        <v>75</v>
      </c>
      <c r="B22" s="19"/>
      <c r="C22" s="19"/>
      <c r="D22" s="19"/>
      <c r="E22" s="19"/>
      <c r="F22" s="26" t="s">
        <v>76</v>
      </c>
      <c r="G22" s="27">
        <v>0.25</v>
      </c>
      <c r="H22" s="50">
        <v>39</v>
      </c>
      <c r="I22" s="52">
        <v>41</v>
      </c>
      <c r="J22" s="54">
        <v>43.5</v>
      </c>
      <c r="K22" s="54">
        <v>46</v>
      </c>
      <c r="L22" s="43"/>
      <c r="M22" s="44"/>
      <c r="N22" s="44"/>
      <c r="O22" s="43"/>
      <c r="P22" s="44"/>
      <c r="Q22" s="43"/>
      <c r="R22" s="44"/>
      <c r="S22" s="43"/>
      <c r="T22" s="43"/>
      <c r="U22" s="48"/>
      <c r="V22" s="45"/>
    </row>
    <row r="23" s="1" customFormat="1" ht="25" customHeight="1" spans="1:22">
      <c r="A23" s="19" t="s">
        <v>77</v>
      </c>
      <c r="B23" s="19"/>
      <c r="C23" s="19"/>
      <c r="D23" s="19"/>
      <c r="E23" s="19"/>
      <c r="F23" s="26" t="s">
        <v>78</v>
      </c>
      <c r="G23" s="27">
        <v>0.25</v>
      </c>
      <c r="H23" s="50">
        <v>37</v>
      </c>
      <c r="I23" s="52">
        <v>39</v>
      </c>
      <c r="J23" s="54">
        <v>41.5</v>
      </c>
      <c r="K23" s="54">
        <v>44</v>
      </c>
      <c r="L23" s="43"/>
      <c r="M23" s="43"/>
      <c r="N23" s="44"/>
      <c r="O23" s="43"/>
      <c r="P23" s="43"/>
      <c r="Q23" s="43"/>
      <c r="R23" s="44"/>
      <c r="S23" s="43"/>
      <c r="T23" s="43"/>
      <c r="U23" s="48"/>
      <c r="V23" s="45"/>
    </row>
    <row r="24" s="1" customFormat="1" ht="25" customHeight="1" spans="1:22">
      <c r="A24" s="19" t="s">
        <v>79</v>
      </c>
      <c r="B24" s="19"/>
      <c r="C24" s="19"/>
      <c r="D24" s="19"/>
      <c r="E24" s="19"/>
      <c r="F24" s="28" t="s">
        <v>80</v>
      </c>
      <c r="G24" s="27">
        <v>0.25</v>
      </c>
      <c r="H24" s="50">
        <v>37</v>
      </c>
      <c r="I24" s="52">
        <v>39</v>
      </c>
      <c r="J24" s="54">
        <v>41.5</v>
      </c>
      <c r="K24" s="54">
        <v>44</v>
      </c>
      <c r="L24" s="43"/>
      <c r="M24" s="43"/>
      <c r="N24" s="44"/>
      <c r="O24" s="43"/>
      <c r="P24" s="43"/>
      <c r="Q24" s="43"/>
      <c r="R24" s="44"/>
      <c r="S24" s="43"/>
      <c r="T24" s="43"/>
      <c r="U24" s="48"/>
      <c r="V24" s="45"/>
    </row>
    <row r="25" s="1" customFormat="1" ht="25" customHeight="1" spans="1:22">
      <c r="A25" s="19" t="s">
        <v>81</v>
      </c>
      <c r="B25" s="19"/>
      <c r="C25" s="19"/>
      <c r="D25" s="19"/>
      <c r="E25" s="19"/>
      <c r="F25" s="28" t="s">
        <v>82</v>
      </c>
      <c r="G25" s="27">
        <v>0.25</v>
      </c>
      <c r="H25" s="50">
        <v>37</v>
      </c>
      <c r="I25" s="52">
        <v>39</v>
      </c>
      <c r="J25" s="54">
        <v>41.5</v>
      </c>
      <c r="K25" s="54">
        <v>44</v>
      </c>
      <c r="L25" s="43"/>
      <c r="M25" s="44"/>
      <c r="N25" s="44"/>
      <c r="O25" s="43"/>
      <c r="P25" s="44"/>
      <c r="Q25" s="43"/>
      <c r="R25" s="44"/>
      <c r="S25" s="43"/>
      <c r="T25" s="43"/>
      <c r="U25" s="48"/>
      <c r="V25" s="45"/>
    </row>
    <row r="26" s="1" customFormat="1" ht="25" customHeight="1" spans="1:22">
      <c r="A26" s="19" t="s">
        <v>83</v>
      </c>
      <c r="B26" s="19"/>
      <c r="C26" s="19"/>
      <c r="D26" s="19"/>
      <c r="E26" s="19"/>
      <c r="F26" s="28" t="s">
        <v>84</v>
      </c>
      <c r="G26" s="27">
        <v>0.25</v>
      </c>
      <c r="H26" s="50">
        <v>41</v>
      </c>
      <c r="I26" s="52">
        <v>43</v>
      </c>
      <c r="J26" s="54">
        <v>45.5</v>
      </c>
      <c r="K26" s="54">
        <v>48</v>
      </c>
      <c r="L26" s="43"/>
      <c r="M26" s="43"/>
      <c r="N26" s="44"/>
      <c r="O26" s="43"/>
      <c r="P26" s="43"/>
      <c r="Q26" s="43"/>
      <c r="R26" s="44"/>
      <c r="S26" s="43"/>
      <c r="T26" s="43"/>
      <c r="U26" s="48"/>
      <c r="V26" s="45"/>
    </row>
    <row r="27" s="1" customFormat="1" ht="25" customHeight="1" spans="1:22">
      <c r="A27" s="19" t="s">
        <v>85</v>
      </c>
      <c r="B27" s="19"/>
      <c r="C27" s="19"/>
      <c r="D27" s="19"/>
      <c r="E27" s="19"/>
      <c r="F27" s="28" t="s">
        <v>86</v>
      </c>
      <c r="G27" s="27">
        <v>0.25</v>
      </c>
      <c r="H27" s="50">
        <v>40</v>
      </c>
      <c r="I27" s="52">
        <v>42</v>
      </c>
      <c r="J27" s="54">
        <v>44.5</v>
      </c>
      <c r="K27" s="54">
        <v>47</v>
      </c>
      <c r="L27" s="43"/>
      <c r="M27" s="43"/>
      <c r="N27" s="44"/>
      <c r="O27" s="43"/>
      <c r="P27" s="43"/>
      <c r="Q27" s="43"/>
      <c r="R27" s="44"/>
      <c r="S27" s="43"/>
      <c r="T27" s="43"/>
      <c r="U27" s="48"/>
      <c r="V27" s="45"/>
    </row>
    <row r="28" s="1" customFormat="1" ht="25" customHeight="1" spans="1:22">
      <c r="A28" s="19" t="s">
        <v>87</v>
      </c>
      <c r="B28" s="19"/>
      <c r="C28" s="19"/>
      <c r="D28" s="19"/>
      <c r="E28" s="19"/>
      <c r="F28" s="28" t="s">
        <v>88</v>
      </c>
      <c r="G28" s="27">
        <v>25</v>
      </c>
      <c r="H28" s="50">
        <v>44</v>
      </c>
      <c r="I28" s="52">
        <v>46</v>
      </c>
      <c r="J28" s="54">
        <v>48.5</v>
      </c>
      <c r="K28" s="54">
        <v>51</v>
      </c>
      <c r="L28" s="43"/>
      <c r="M28" s="43"/>
      <c r="N28" s="44"/>
      <c r="O28" s="43"/>
      <c r="P28" s="43"/>
      <c r="Q28" s="43"/>
      <c r="R28" s="44"/>
      <c r="S28" s="43"/>
      <c r="T28" s="43"/>
      <c r="U28" s="48"/>
      <c r="V28" s="45"/>
    </row>
    <row r="29" s="1" customFormat="1" ht="25" customHeight="1" spans="1:22">
      <c r="A29" s="19" t="s">
        <v>89</v>
      </c>
      <c r="B29" s="19"/>
      <c r="C29" s="19"/>
      <c r="D29" s="19"/>
      <c r="E29" s="19"/>
      <c r="F29" s="28" t="s">
        <v>90</v>
      </c>
      <c r="G29" s="27">
        <v>0.25</v>
      </c>
      <c r="H29" s="50">
        <v>45</v>
      </c>
      <c r="I29" s="52">
        <v>47</v>
      </c>
      <c r="J29" s="54">
        <v>49.5</v>
      </c>
      <c r="K29" s="54">
        <v>52</v>
      </c>
      <c r="L29" s="43"/>
      <c r="M29" s="43"/>
      <c r="N29" s="44"/>
      <c r="O29" s="43"/>
      <c r="P29" s="43"/>
      <c r="Q29" s="43"/>
      <c r="R29" s="44"/>
      <c r="S29" s="43"/>
      <c r="T29" s="43"/>
      <c r="U29" s="48"/>
      <c r="V29" s="45"/>
    </row>
    <row r="30" s="1" customFormat="1" ht="25" customHeight="1" spans="1:22">
      <c r="A30" s="19" t="s">
        <v>91</v>
      </c>
      <c r="B30" s="19"/>
      <c r="C30" s="19"/>
      <c r="D30" s="19"/>
      <c r="E30" s="19"/>
      <c r="F30" s="26" t="s">
        <v>92</v>
      </c>
      <c r="G30" s="27">
        <v>0.25</v>
      </c>
      <c r="H30" s="50">
        <v>87</v>
      </c>
      <c r="I30" s="52">
        <v>89</v>
      </c>
      <c r="J30" s="54">
        <v>91.5</v>
      </c>
      <c r="K30" s="54">
        <v>94</v>
      </c>
      <c r="L30" s="43"/>
      <c r="M30" s="43"/>
      <c r="N30" s="44"/>
      <c r="O30" s="43"/>
      <c r="P30" s="43"/>
      <c r="Q30" s="43"/>
      <c r="R30" s="44"/>
      <c r="S30" s="43"/>
      <c r="T30" s="43"/>
      <c r="U30" s="48"/>
      <c r="V30" s="45"/>
    </row>
    <row r="31" s="1" customFormat="1" ht="25" customHeight="1" spans="1:22">
      <c r="A31" s="19" t="s">
        <v>93</v>
      </c>
      <c r="B31" s="19"/>
      <c r="C31" s="19"/>
      <c r="D31" s="19"/>
      <c r="E31" s="19"/>
      <c r="F31" s="26" t="s">
        <v>94</v>
      </c>
      <c r="G31" s="27">
        <v>0.25</v>
      </c>
      <c r="H31" s="50">
        <v>53</v>
      </c>
      <c r="I31" s="52">
        <v>55</v>
      </c>
      <c r="J31" s="54">
        <v>57.5</v>
      </c>
      <c r="K31" s="54">
        <v>60</v>
      </c>
      <c r="L31" s="43"/>
      <c r="M31" s="43"/>
      <c r="N31" s="44"/>
      <c r="O31" s="43"/>
      <c r="P31" s="43"/>
      <c r="Q31" s="43"/>
      <c r="R31" s="44"/>
      <c r="S31" s="43"/>
      <c r="T31" s="43"/>
      <c r="U31" s="48"/>
      <c r="V31" s="45"/>
    </row>
    <row r="32" s="1" customFormat="1" ht="25" customHeight="1" spans="1:22">
      <c r="A32" s="19" t="s">
        <v>95</v>
      </c>
      <c r="B32" s="19"/>
      <c r="C32" s="19"/>
      <c r="D32" s="19"/>
      <c r="E32" s="19"/>
      <c r="F32" s="26" t="s">
        <v>38</v>
      </c>
      <c r="G32" s="27">
        <v>0.125</v>
      </c>
      <c r="H32" s="50">
        <v>4</v>
      </c>
      <c r="I32" s="52">
        <v>4</v>
      </c>
      <c r="J32" s="55">
        <v>4.25</v>
      </c>
      <c r="K32" s="55">
        <v>4.25</v>
      </c>
      <c r="L32" s="43"/>
      <c r="M32" s="43"/>
      <c r="N32" s="44"/>
      <c r="O32" s="43"/>
      <c r="P32" s="43"/>
      <c r="Q32" s="43"/>
      <c r="R32" s="44"/>
      <c r="S32" s="43"/>
      <c r="T32" s="43"/>
      <c r="U32" s="48"/>
      <c r="V32" s="45"/>
    </row>
    <row r="33" s="1" customFormat="1" ht="25" customHeight="1" spans="1:22">
      <c r="A33" s="19" t="s">
        <v>96</v>
      </c>
      <c r="B33" s="19"/>
      <c r="C33" s="19"/>
      <c r="D33" s="19"/>
      <c r="E33" s="19"/>
      <c r="F33" s="29" t="s">
        <v>39</v>
      </c>
      <c r="G33" s="27">
        <v>0</v>
      </c>
      <c r="H33" s="50">
        <v>0.5</v>
      </c>
      <c r="I33" s="52">
        <v>0.5</v>
      </c>
      <c r="J33" s="54">
        <v>0.5</v>
      </c>
      <c r="K33" s="54">
        <v>0.5</v>
      </c>
      <c r="L33" s="43"/>
      <c r="M33" s="43"/>
      <c r="N33" s="44"/>
      <c r="O33" s="43"/>
      <c r="P33" s="43"/>
      <c r="Q33" s="43"/>
      <c r="R33" s="44"/>
      <c r="S33" s="43"/>
      <c r="T33" s="43"/>
      <c r="U33" s="48"/>
      <c r="V33" s="45"/>
    </row>
    <row r="34" s="1" customFormat="1" ht="25" customHeight="1" spans="1:22">
      <c r="A34" s="19" t="s">
        <v>97</v>
      </c>
      <c r="B34" s="19"/>
      <c r="C34" s="19"/>
      <c r="D34" s="19"/>
      <c r="E34" s="19"/>
      <c r="F34" s="29" t="s">
        <v>40</v>
      </c>
      <c r="G34" s="21">
        <v>0.125</v>
      </c>
      <c r="H34" s="49">
        <v>20.25</v>
      </c>
      <c r="I34" s="52">
        <v>20.5</v>
      </c>
      <c r="J34" s="53">
        <v>20.75</v>
      </c>
      <c r="K34" s="53">
        <v>21</v>
      </c>
      <c r="L34" s="43"/>
      <c r="M34" s="43"/>
      <c r="N34" s="44"/>
      <c r="O34" s="43"/>
      <c r="P34" s="43"/>
      <c r="Q34" s="43"/>
      <c r="R34" s="44"/>
      <c r="S34" s="43"/>
      <c r="T34" s="43"/>
      <c r="U34" s="48"/>
      <c r="V34" s="45"/>
    </row>
    <row r="35" s="1" customFormat="1" ht="25" customHeight="1" spans="8:22">
      <c r="H35" s="2"/>
      <c r="I35" s="2"/>
      <c r="J35" s="2"/>
      <c r="K35" s="2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="1" customFormat="1" ht="15.75" customHeight="1" spans="8:22">
      <c r="H36" s="2"/>
      <c r="I36" s="2"/>
      <c r="J36" s="2"/>
      <c r="K36" s="2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="1" customFormat="1" ht="15.75" customHeight="1" spans="8:22">
      <c r="H37" s="2"/>
      <c r="I37" s="2"/>
      <c r="J37" s="2"/>
      <c r="K37" s="2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="1" customFormat="1" ht="15.75" customHeight="1" spans="8:22">
      <c r="H38" s="2"/>
      <c r="I38" s="2"/>
      <c r="J38" s="2"/>
      <c r="K38" s="2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="1" customFormat="1" ht="15.75" customHeight="1" spans="8:22">
      <c r="H39" s="2"/>
      <c r="I39" s="2"/>
      <c r="J39" s="2"/>
      <c r="K39" s="2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="1" customFormat="1" ht="15.75" customHeight="1" spans="8:22">
      <c r="H40" s="2"/>
      <c r="I40" s="2"/>
      <c r="J40" s="2"/>
      <c r="K40" s="2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="1" customFormat="1" ht="15.75" customHeight="1" spans="8:22">
      <c r="H41" s="2"/>
      <c r="I41" s="2"/>
      <c r="J41" s="2"/>
      <c r="K41" s="2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="1" customFormat="1" ht="15.75" customHeight="1" spans="8:22">
      <c r="H42" s="2"/>
      <c r="I42" s="2"/>
      <c r="J42" s="2"/>
      <c r="K42" s="2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="1" customFormat="1" ht="15.75" customHeight="1" spans="8:22">
      <c r="H43" s="2"/>
      <c r="I43" s="2"/>
      <c r="J43" s="2"/>
      <c r="K43" s="2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="1" customFormat="1" ht="15.75" customHeight="1" spans="8:22">
      <c r="H44" s="2"/>
      <c r="I44" s="2"/>
      <c r="J44" s="2"/>
      <c r="K44" s="2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="1" customFormat="1" ht="15.75" customHeight="1" spans="8:22">
      <c r="H45" s="2"/>
      <c r="I45" s="2"/>
      <c r="J45" s="2"/>
      <c r="K45" s="2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</sheetData>
  <mergeCells count="4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G7:G8"/>
    <mergeCell ref="H7:H8"/>
    <mergeCell ref="I7:I8"/>
    <mergeCell ref="J7:J8"/>
    <mergeCell ref="K7:K8"/>
    <mergeCell ref="H1:K6"/>
    <mergeCell ref="A7:E8"/>
  </mergeCells>
  <pageMargins left="0.751388888888889" right="0.751388888888889" top="0.2125" bottom="0.2125" header="0.5" footer="0.5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tabSelected="1" view="pageBreakPreview" zoomScale="70" zoomScaleNormal="70" topLeftCell="A5" workbookViewId="0">
      <selection activeCell="P30" sqref="P30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6.5044247787611" style="1" customWidth="1"/>
    <col min="6" max="6" width="44.283185840708" style="1" customWidth="1"/>
    <col min="7" max="7" width="9.66371681415929" style="1" customWidth="1"/>
    <col min="8" max="11" width="12.5486725663717" style="2" customWidth="1"/>
    <col min="12" max="12" width="5.66371681415929" style="1" customWidth="1"/>
    <col min="13" max="14" width="8.66371681415929" style="1" customWidth="1"/>
    <col min="15" max="15" width="5.50442477876106" style="1" customWidth="1"/>
    <col min="16" max="16" width="8.66371681415929" style="1" customWidth="1"/>
    <col min="17" max="18" width="8.50442477876106" style="1" customWidth="1"/>
    <col min="19" max="19" width="6.66371681415929" style="1" customWidth="1"/>
    <col min="20" max="20" width="10.1681415929204" style="1" customWidth="1"/>
    <col min="21" max="21" width="28.6637168141593" style="1" customWidth="1"/>
    <col min="22" max="16384" width="9.02654867256637" style="1"/>
  </cols>
  <sheetData>
    <row r="1" s="1" customFormat="1" ht="30" customHeight="1" spans="1:22">
      <c r="A1" s="3" t="s">
        <v>0</v>
      </c>
      <c r="B1" s="3"/>
      <c r="C1" s="3"/>
      <c r="D1" s="3"/>
      <c r="E1" s="4" t="s">
        <v>1</v>
      </c>
      <c r="F1" s="4"/>
      <c r="G1" s="5" t="s">
        <v>41</v>
      </c>
      <c r="H1" s="6"/>
      <c r="I1" s="30"/>
      <c r="J1" s="30"/>
      <c r="K1" s="31"/>
      <c r="L1" s="32"/>
      <c r="M1" s="32"/>
      <c r="N1" s="32"/>
      <c r="O1" s="32"/>
      <c r="P1" s="32"/>
      <c r="Q1" s="32"/>
      <c r="R1" s="32"/>
      <c r="S1" s="32"/>
      <c r="T1" s="32"/>
      <c r="U1" s="45"/>
      <c r="V1" s="45"/>
    </row>
    <row r="2" s="1" customFormat="1" ht="15.75" customHeight="1" spans="1:22">
      <c r="A2" s="7" t="s">
        <v>3</v>
      </c>
      <c r="B2" s="7"/>
      <c r="C2" s="8" t="s">
        <v>42</v>
      </c>
      <c r="D2" s="9" t="s">
        <v>4</v>
      </c>
      <c r="E2" s="10" t="s">
        <v>43</v>
      </c>
      <c r="F2" s="10"/>
      <c r="G2" s="10"/>
      <c r="H2" s="11"/>
      <c r="I2" s="33"/>
      <c r="J2" s="33"/>
      <c r="K2" s="34"/>
      <c r="L2" s="35"/>
      <c r="M2" s="35"/>
      <c r="N2" s="35"/>
      <c r="O2" s="35"/>
      <c r="P2" s="35"/>
      <c r="Q2" s="35"/>
      <c r="R2" s="35"/>
      <c r="S2" s="35"/>
      <c r="T2" s="35"/>
      <c r="U2" s="45"/>
      <c r="V2" s="45"/>
    </row>
    <row r="3" s="1" customFormat="1" ht="15.75" customHeight="1" spans="1:22">
      <c r="A3" s="7" t="s">
        <v>6</v>
      </c>
      <c r="B3" s="7"/>
      <c r="C3" s="8">
        <v>45495</v>
      </c>
      <c r="D3" s="9" t="s">
        <v>7</v>
      </c>
      <c r="E3" s="10" t="s">
        <v>44</v>
      </c>
      <c r="F3" s="10"/>
      <c r="G3" s="10"/>
      <c r="H3" s="11"/>
      <c r="I3" s="33"/>
      <c r="J3" s="33"/>
      <c r="K3" s="34"/>
      <c r="L3" s="35"/>
      <c r="M3" s="35"/>
      <c r="N3" s="35"/>
      <c r="O3" s="35"/>
      <c r="P3" s="35"/>
      <c r="Q3" s="35"/>
      <c r="R3" s="35"/>
      <c r="S3" s="35"/>
      <c r="T3" s="35"/>
      <c r="U3" s="45"/>
      <c r="V3" s="45"/>
    </row>
    <row r="4" s="1" customFormat="1" ht="15.75" customHeight="1" spans="1:22">
      <c r="A4" s="7" t="s">
        <v>8</v>
      </c>
      <c r="B4" s="7"/>
      <c r="C4" s="8" t="s">
        <v>45</v>
      </c>
      <c r="D4" s="9" t="s">
        <v>9</v>
      </c>
      <c r="E4" s="10" t="s">
        <v>46</v>
      </c>
      <c r="F4" s="10"/>
      <c r="G4" s="10"/>
      <c r="H4" s="11"/>
      <c r="I4" s="33"/>
      <c r="J4" s="33"/>
      <c r="K4" s="34"/>
      <c r="L4" s="35"/>
      <c r="M4" s="35"/>
      <c r="N4" s="35"/>
      <c r="O4" s="35"/>
      <c r="P4" s="35"/>
      <c r="Q4" s="35"/>
      <c r="R4" s="35"/>
      <c r="S4" s="35"/>
      <c r="T4" s="35"/>
      <c r="U4" s="45"/>
      <c r="V4" s="45"/>
    </row>
    <row r="5" s="1" customFormat="1" ht="15.75" customHeight="1" spans="1:22">
      <c r="A5" s="7" t="s">
        <v>10</v>
      </c>
      <c r="B5" s="7"/>
      <c r="C5" s="8" t="s">
        <v>47</v>
      </c>
      <c r="D5" s="9" t="s">
        <v>11</v>
      </c>
      <c r="E5" s="10" t="s">
        <v>48</v>
      </c>
      <c r="F5" s="10"/>
      <c r="G5" s="10"/>
      <c r="H5" s="11"/>
      <c r="I5" s="33"/>
      <c r="J5" s="33"/>
      <c r="K5" s="34"/>
      <c r="L5" s="35"/>
      <c r="M5" s="35"/>
      <c r="N5" s="35"/>
      <c r="O5" s="35"/>
      <c r="P5" s="35"/>
      <c r="Q5" s="35"/>
      <c r="R5" s="35"/>
      <c r="S5" s="35"/>
      <c r="T5" s="35"/>
      <c r="U5" s="45"/>
      <c r="V5" s="45"/>
    </row>
    <row r="6" s="1" customFormat="1" ht="15.75" customHeight="1" spans="1:22">
      <c r="A6" s="7" t="s">
        <v>13</v>
      </c>
      <c r="B6" s="7"/>
      <c r="C6" s="8" t="s">
        <v>49</v>
      </c>
      <c r="D6" s="9" t="s">
        <v>14</v>
      </c>
      <c r="E6" s="10" t="s">
        <v>50</v>
      </c>
      <c r="F6" s="10"/>
      <c r="G6" s="10"/>
      <c r="H6" s="12"/>
      <c r="I6" s="36"/>
      <c r="J6" s="36"/>
      <c r="K6" s="37"/>
      <c r="L6" s="35"/>
      <c r="M6" s="35"/>
      <c r="N6" s="35"/>
      <c r="O6" s="35"/>
      <c r="P6" s="35"/>
      <c r="Q6" s="35"/>
      <c r="R6" s="35"/>
      <c r="S6" s="35"/>
      <c r="T6" s="46"/>
      <c r="U6" s="45"/>
      <c r="V6" s="45"/>
    </row>
    <row r="7" s="1" customFormat="1" ht="15.75" customHeight="1" spans="1:22">
      <c r="A7" s="13" t="s">
        <v>16</v>
      </c>
      <c r="B7" s="13"/>
      <c r="C7" s="13"/>
      <c r="D7" s="13"/>
      <c r="E7" s="13"/>
      <c r="F7" s="14"/>
      <c r="G7" s="15" t="s">
        <v>17</v>
      </c>
      <c r="H7" s="16" t="s">
        <v>51</v>
      </c>
      <c r="I7" s="38" t="s">
        <v>52</v>
      </c>
      <c r="J7" s="39" t="s">
        <v>53</v>
      </c>
      <c r="K7" s="16" t="s">
        <v>54</v>
      </c>
      <c r="L7" s="40"/>
      <c r="M7" s="40"/>
      <c r="N7" s="40"/>
      <c r="O7" s="40"/>
      <c r="P7" s="40"/>
      <c r="Q7" s="47"/>
      <c r="R7" s="40"/>
      <c r="S7" s="40"/>
      <c r="T7" s="47"/>
      <c r="U7" s="42"/>
      <c r="V7" s="45"/>
    </row>
    <row r="8" s="1" customFormat="1" ht="15" customHeight="1" spans="1:22">
      <c r="A8" s="13"/>
      <c r="B8" s="13"/>
      <c r="C8" s="13"/>
      <c r="D8" s="13"/>
      <c r="E8" s="13"/>
      <c r="F8" s="14"/>
      <c r="G8" s="17"/>
      <c r="H8" s="18"/>
      <c r="I8" s="18"/>
      <c r="J8" s="18"/>
      <c r="K8" s="18"/>
      <c r="L8" s="41"/>
      <c r="M8" s="42"/>
      <c r="N8" s="42"/>
      <c r="O8" s="41"/>
      <c r="P8" s="42"/>
      <c r="Q8" s="42"/>
      <c r="R8" s="42"/>
      <c r="S8" s="41"/>
      <c r="T8" s="42"/>
      <c r="U8" s="42"/>
      <c r="V8" s="45"/>
    </row>
    <row r="9" s="1" customFormat="1" ht="25" customHeight="1" spans="1:22">
      <c r="A9" s="19" t="s">
        <v>55</v>
      </c>
      <c r="B9" s="19"/>
      <c r="C9" s="19"/>
      <c r="D9" s="19"/>
      <c r="E9" s="19"/>
      <c r="F9" s="20" t="s">
        <v>25</v>
      </c>
      <c r="G9" s="21">
        <v>0.25</v>
      </c>
      <c r="H9" s="22">
        <f>'1X-3X'!H9*2.54</f>
        <v>149.86</v>
      </c>
      <c r="I9" s="22">
        <f>'1X-3X'!I9*2.54</f>
        <v>151.13</v>
      </c>
      <c r="J9" s="22">
        <f>'1X-3X'!J9*2.54</f>
        <v>152.4</v>
      </c>
      <c r="K9" s="22">
        <f>'1X-3X'!K9*2.54</f>
        <v>153.67</v>
      </c>
      <c r="L9" s="43"/>
      <c r="M9" s="43"/>
      <c r="N9" s="44"/>
      <c r="O9" s="43"/>
      <c r="P9" s="43"/>
      <c r="Q9" s="43"/>
      <c r="R9" s="44"/>
      <c r="S9" s="43"/>
      <c r="T9" s="43"/>
      <c r="U9" s="48"/>
      <c r="V9" s="45"/>
    </row>
    <row r="10" s="1" customFormat="1" ht="25" customHeight="1" spans="1:22">
      <c r="A10" s="19" t="s">
        <v>56</v>
      </c>
      <c r="B10" s="19"/>
      <c r="C10" s="19"/>
      <c r="D10" s="19"/>
      <c r="E10" s="19"/>
      <c r="F10" s="20" t="s">
        <v>57</v>
      </c>
      <c r="G10" s="21">
        <v>0.25</v>
      </c>
      <c r="H10" s="22">
        <f>'1X-3X'!H10*2.54</f>
        <v>127.3175</v>
      </c>
      <c r="I10" s="22">
        <f>'1X-3X'!I10*2.54</f>
        <v>128.27</v>
      </c>
      <c r="J10" s="22">
        <f>'1X-3X'!J10*2.54</f>
        <v>129.2225</v>
      </c>
      <c r="K10" s="22">
        <f>'1X-3X'!K10*2.54</f>
        <v>130.175</v>
      </c>
      <c r="L10" s="43"/>
      <c r="M10" s="43"/>
      <c r="N10" s="44"/>
      <c r="O10" s="43"/>
      <c r="P10" s="43"/>
      <c r="Q10" s="43"/>
      <c r="R10" s="44"/>
      <c r="S10" s="43"/>
      <c r="T10" s="43"/>
      <c r="U10" s="48"/>
      <c r="V10" s="45"/>
    </row>
    <row r="11" s="1" customFormat="1" ht="25" customHeight="1" spans="1:22">
      <c r="A11" s="19" t="s">
        <v>58</v>
      </c>
      <c r="B11" s="19"/>
      <c r="C11" s="19"/>
      <c r="D11" s="19"/>
      <c r="E11" s="19"/>
      <c r="F11" s="20" t="s">
        <v>27</v>
      </c>
      <c r="G11" s="21">
        <v>0.25</v>
      </c>
      <c r="H11" s="22">
        <f>'1X-3X'!H11*2.54</f>
        <v>152.4</v>
      </c>
      <c r="I11" s="22">
        <f>'1X-3X'!I11*2.54</f>
        <v>153.67</v>
      </c>
      <c r="J11" s="22">
        <f>'1X-3X'!J11*2.54</f>
        <v>154.94</v>
      </c>
      <c r="K11" s="22">
        <f>'1X-3X'!K11*2.54</f>
        <v>156.21</v>
      </c>
      <c r="L11" s="43"/>
      <c r="M11" s="43"/>
      <c r="N11" s="44"/>
      <c r="O11" s="43"/>
      <c r="P11" s="43"/>
      <c r="Q11" s="43"/>
      <c r="R11" s="44"/>
      <c r="S11" s="43"/>
      <c r="T11" s="43"/>
      <c r="U11" s="48"/>
      <c r="V11" s="45"/>
    </row>
    <row r="12" s="1" customFormat="1" ht="25" customHeight="1" spans="1:22">
      <c r="A12" s="19" t="s">
        <v>59</v>
      </c>
      <c r="B12" s="19"/>
      <c r="C12" s="19"/>
      <c r="D12" s="19"/>
      <c r="E12" s="19"/>
      <c r="F12" s="20" t="s">
        <v>28</v>
      </c>
      <c r="G12" s="21">
        <v>0.125</v>
      </c>
      <c r="H12" s="22">
        <f>'1X-3X'!H12*2.54</f>
        <v>24.765</v>
      </c>
      <c r="I12" s="22">
        <f>'1X-3X'!I12*2.54</f>
        <v>25.4</v>
      </c>
      <c r="J12" s="22">
        <f>'1X-3X'!J12*2.54</f>
        <v>26.035</v>
      </c>
      <c r="K12" s="22">
        <f>'1X-3X'!K12*2.54</f>
        <v>26.67</v>
      </c>
      <c r="L12" s="43"/>
      <c r="M12" s="43"/>
      <c r="N12" s="44"/>
      <c r="O12" s="43"/>
      <c r="P12" s="43"/>
      <c r="Q12" s="43"/>
      <c r="R12" s="44"/>
      <c r="S12" s="43"/>
      <c r="T12" s="43"/>
      <c r="U12" s="48"/>
      <c r="V12" s="45"/>
    </row>
    <row r="13" s="1" customFormat="1" ht="25" customHeight="1" spans="1:22">
      <c r="A13" s="19" t="s">
        <v>60</v>
      </c>
      <c r="B13" s="19"/>
      <c r="C13" s="19"/>
      <c r="D13" s="19"/>
      <c r="E13" s="19"/>
      <c r="F13" s="20" t="s">
        <v>61</v>
      </c>
      <c r="G13" s="21">
        <v>0.25</v>
      </c>
      <c r="H13" s="22">
        <f>'1X-3X'!H13*2.54</f>
        <v>56.515</v>
      </c>
      <c r="I13" s="22">
        <f>'1X-3X'!I13*2.54</f>
        <v>58.42</v>
      </c>
      <c r="J13" s="22">
        <f>'1X-3X'!J13*2.54</f>
        <v>60.325</v>
      </c>
      <c r="K13" s="22">
        <f>'1X-3X'!K13*2.54</f>
        <v>62.23</v>
      </c>
      <c r="L13" s="43"/>
      <c r="M13" s="43"/>
      <c r="N13" s="44"/>
      <c r="O13" s="43"/>
      <c r="P13" s="43"/>
      <c r="Q13" s="43"/>
      <c r="R13" s="44"/>
      <c r="S13" s="43"/>
      <c r="T13" s="43"/>
      <c r="U13" s="48"/>
      <c r="V13" s="45"/>
    </row>
    <row r="14" s="1" customFormat="1" ht="25" customHeight="1" spans="1:22">
      <c r="A14" s="19" t="s">
        <v>62</v>
      </c>
      <c r="B14" s="19"/>
      <c r="C14" s="19"/>
      <c r="D14" s="19"/>
      <c r="E14" s="19"/>
      <c r="F14" s="23" t="s">
        <v>30</v>
      </c>
      <c r="G14" s="24">
        <v>0.125</v>
      </c>
      <c r="H14" s="22">
        <f>'1X-3X'!H14*2.54</f>
        <v>13.6525</v>
      </c>
      <c r="I14" s="22">
        <f>'1X-3X'!I14*2.54</f>
        <v>14.605</v>
      </c>
      <c r="J14" s="22">
        <f>'1X-3X'!J14*2.54</f>
        <v>15.5575</v>
      </c>
      <c r="K14" s="22">
        <f>'1X-3X'!K14*2.54</f>
        <v>16.51</v>
      </c>
      <c r="L14" s="43"/>
      <c r="M14" s="43"/>
      <c r="N14" s="44"/>
      <c r="O14" s="43"/>
      <c r="P14" s="43"/>
      <c r="Q14" s="43"/>
      <c r="R14" s="44"/>
      <c r="S14" s="43"/>
      <c r="T14" s="43"/>
      <c r="U14" s="48"/>
      <c r="V14" s="45"/>
    </row>
    <row r="15" s="1" customFormat="1" ht="25" customHeight="1" spans="1:22">
      <c r="A15" s="19" t="s">
        <v>63</v>
      </c>
      <c r="B15" s="19"/>
      <c r="C15" s="19"/>
      <c r="D15" s="19"/>
      <c r="E15" s="19"/>
      <c r="F15" s="25" t="s">
        <v>64</v>
      </c>
      <c r="G15" s="24">
        <v>0.125</v>
      </c>
      <c r="H15" s="22">
        <f>'1X-3X'!H15*2.54</f>
        <v>2.2225</v>
      </c>
      <c r="I15" s="22">
        <f>'1X-3X'!I15*2.54</f>
        <v>2.54</v>
      </c>
      <c r="J15" s="22">
        <f>'1X-3X'!J15*2.54</f>
        <v>2.8575</v>
      </c>
      <c r="K15" s="22">
        <f>'1X-3X'!K15*2.54</f>
        <v>3.175</v>
      </c>
      <c r="L15" s="43"/>
      <c r="M15" s="43"/>
      <c r="N15" s="44"/>
      <c r="O15" s="43"/>
      <c r="P15" s="43"/>
      <c r="Q15" s="43"/>
      <c r="R15" s="44"/>
      <c r="S15" s="43"/>
      <c r="T15" s="43"/>
      <c r="U15" s="48"/>
      <c r="V15" s="45"/>
    </row>
    <row r="16" s="1" customFormat="1" ht="25" customHeight="1" spans="1:22">
      <c r="A16" s="19" t="s">
        <v>65</v>
      </c>
      <c r="B16" s="19"/>
      <c r="C16" s="19"/>
      <c r="D16" s="19"/>
      <c r="E16" s="19"/>
      <c r="F16" s="20" t="s">
        <v>31</v>
      </c>
      <c r="G16" s="24">
        <v>0.125</v>
      </c>
      <c r="H16" s="22">
        <f>'1X-3X'!H16*2.54</f>
        <v>27.6225</v>
      </c>
      <c r="I16" s="22">
        <f>'1X-3X'!I16*2.54</f>
        <v>28.575</v>
      </c>
      <c r="J16" s="22">
        <f>'1X-3X'!J16*2.54</f>
        <v>29.5275</v>
      </c>
      <c r="K16" s="22">
        <f>'1X-3X'!K16*2.54</f>
        <v>30.48</v>
      </c>
      <c r="L16" s="43"/>
      <c r="M16" s="43"/>
      <c r="N16" s="44"/>
      <c r="O16" s="43"/>
      <c r="P16" s="43"/>
      <c r="Q16" s="43"/>
      <c r="R16" s="44"/>
      <c r="S16" s="43"/>
      <c r="T16" s="43"/>
      <c r="U16" s="48"/>
      <c r="V16" s="45"/>
    </row>
    <row r="17" s="1" customFormat="1" ht="25" customHeight="1" spans="1:22">
      <c r="A17" s="19" t="s">
        <v>66</v>
      </c>
      <c r="B17" s="19"/>
      <c r="C17" s="19"/>
      <c r="D17" s="19"/>
      <c r="E17" s="19"/>
      <c r="F17" s="20" t="s">
        <v>32</v>
      </c>
      <c r="G17" s="24">
        <v>0.125</v>
      </c>
      <c r="H17" s="22">
        <f>'1X-3X'!H17*2.54</f>
        <v>28.2575</v>
      </c>
      <c r="I17" s="22">
        <f>'1X-3X'!I17*2.54</f>
        <v>29.21</v>
      </c>
      <c r="J17" s="22">
        <f>'1X-3X'!J17*2.54</f>
        <v>30.1625</v>
      </c>
      <c r="K17" s="22">
        <f>'1X-3X'!K17*2.54</f>
        <v>31.115</v>
      </c>
      <c r="L17" s="43"/>
      <c r="M17" s="43"/>
      <c r="N17" s="44"/>
      <c r="O17" s="43"/>
      <c r="P17" s="43"/>
      <c r="Q17" s="43"/>
      <c r="R17" s="44"/>
      <c r="S17" s="43"/>
      <c r="T17" s="43"/>
      <c r="U17" s="48"/>
      <c r="V17" s="45"/>
    </row>
    <row r="18" s="1" customFormat="1" ht="25" customHeight="1" spans="1:22">
      <c r="A18" s="19" t="s">
        <v>67</v>
      </c>
      <c r="B18" s="19"/>
      <c r="C18" s="19"/>
      <c r="D18" s="19"/>
      <c r="E18" s="19"/>
      <c r="F18" s="26" t="s">
        <v>68</v>
      </c>
      <c r="G18" s="27">
        <v>0.125</v>
      </c>
      <c r="H18" s="22">
        <f>'1X-3X'!H18*2.54</f>
        <v>41.275</v>
      </c>
      <c r="I18" s="22">
        <f>'1X-3X'!I18*2.54</f>
        <v>43.18</v>
      </c>
      <c r="J18" s="22">
        <f>'1X-3X'!J18*2.54</f>
        <v>45.085</v>
      </c>
      <c r="K18" s="22">
        <f>'1X-3X'!K18*2.54</f>
        <v>46.99</v>
      </c>
      <c r="L18" s="43"/>
      <c r="M18" s="43"/>
      <c r="N18" s="44"/>
      <c r="O18" s="43"/>
      <c r="P18" s="43"/>
      <c r="Q18" s="43"/>
      <c r="R18" s="44"/>
      <c r="S18" s="43"/>
      <c r="T18" s="43"/>
      <c r="U18" s="48"/>
      <c r="V18" s="45"/>
    </row>
    <row r="19" s="1" customFormat="1" ht="25" customHeight="1" spans="1:22">
      <c r="A19" s="19" t="s">
        <v>69</v>
      </c>
      <c r="B19" s="19"/>
      <c r="C19" s="19"/>
      <c r="D19" s="19"/>
      <c r="E19" s="19"/>
      <c r="F19" s="26" t="s">
        <v>70</v>
      </c>
      <c r="G19" s="27">
        <v>0.125</v>
      </c>
      <c r="H19" s="22">
        <f>'1X-3X'!H19*2.54</f>
        <v>41.275</v>
      </c>
      <c r="I19" s="22">
        <f>'1X-3X'!I19*2.54</f>
        <v>43.18</v>
      </c>
      <c r="J19" s="22">
        <f>'1X-3X'!J19*2.54</f>
        <v>45.085</v>
      </c>
      <c r="K19" s="22">
        <f>'1X-3X'!K19*2.54</f>
        <v>46.99</v>
      </c>
      <c r="L19" s="43"/>
      <c r="M19" s="43"/>
      <c r="N19" s="44"/>
      <c r="O19" s="43"/>
      <c r="P19" s="43"/>
      <c r="Q19" s="43"/>
      <c r="R19" s="44"/>
      <c r="S19" s="43"/>
      <c r="T19" s="43"/>
      <c r="U19" s="48"/>
      <c r="V19" s="45"/>
    </row>
    <row r="20" s="1" customFormat="1" ht="25" customHeight="1" spans="1:22">
      <c r="A20" s="19" t="s">
        <v>71</v>
      </c>
      <c r="B20" s="19"/>
      <c r="C20" s="19"/>
      <c r="D20" s="19"/>
      <c r="E20" s="19"/>
      <c r="F20" s="26" t="s">
        <v>72</v>
      </c>
      <c r="G20" s="27">
        <v>0.125</v>
      </c>
      <c r="H20" s="22">
        <f>'1X-3X'!H20*2.54</f>
        <v>29.845</v>
      </c>
      <c r="I20" s="22">
        <f>'1X-3X'!I20*2.54</f>
        <v>31.75</v>
      </c>
      <c r="J20" s="22">
        <f>'1X-3X'!J20*2.54</f>
        <v>33.655</v>
      </c>
      <c r="K20" s="22">
        <f>'1X-3X'!K20*2.54</f>
        <v>35.56</v>
      </c>
      <c r="L20" s="43"/>
      <c r="M20" s="43"/>
      <c r="N20" s="44"/>
      <c r="O20" s="43"/>
      <c r="P20" s="43"/>
      <c r="Q20" s="43"/>
      <c r="R20" s="44"/>
      <c r="S20" s="43"/>
      <c r="T20" s="43"/>
      <c r="U20" s="48"/>
      <c r="V20" s="45"/>
    </row>
    <row r="21" s="1" customFormat="1" ht="25" customHeight="1" spans="1:22">
      <c r="A21" s="19" t="s">
        <v>73</v>
      </c>
      <c r="B21" s="19"/>
      <c r="C21" s="19"/>
      <c r="D21" s="19"/>
      <c r="E21" s="19"/>
      <c r="F21" s="26" t="s">
        <v>74</v>
      </c>
      <c r="G21" s="27">
        <v>0.125</v>
      </c>
      <c r="H21" s="22">
        <f>'1X-3X'!H21*2.54</f>
        <v>28.575</v>
      </c>
      <c r="I21" s="22">
        <f>'1X-3X'!I21*2.54</f>
        <v>30.48</v>
      </c>
      <c r="J21" s="22">
        <f>'1X-3X'!J21*2.54</f>
        <v>32.385</v>
      </c>
      <c r="K21" s="22">
        <f>'1X-3X'!K21*2.54</f>
        <v>34.29</v>
      </c>
      <c r="L21" s="43"/>
      <c r="M21" s="43"/>
      <c r="N21" s="44"/>
      <c r="O21" s="43"/>
      <c r="P21" s="43"/>
      <c r="Q21" s="43"/>
      <c r="R21" s="44"/>
      <c r="S21" s="43"/>
      <c r="T21" s="43"/>
      <c r="U21" s="48"/>
      <c r="V21" s="45"/>
    </row>
    <row r="22" s="1" customFormat="1" ht="25" customHeight="1" spans="1:22">
      <c r="A22" s="19" t="s">
        <v>75</v>
      </c>
      <c r="B22" s="19"/>
      <c r="C22" s="19"/>
      <c r="D22" s="19"/>
      <c r="E22" s="19"/>
      <c r="F22" s="26" t="s">
        <v>76</v>
      </c>
      <c r="G22" s="27">
        <v>0.25</v>
      </c>
      <c r="H22" s="22">
        <f>'1X-3X'!H22*2.54</f>
        <v>99.06</v>
      </c>
      <c r="I22" s="22">
        <f>'1X-3X'!I22*2.54</f>
        <v>104.14</v>
      </c>
      <c r="J22" s="22">
        <f>'1X-3X'!J22*2.54</f>
        <v>110.49</v>
      </c>
      <c r="K22" s="22">
        <f>'1X-3X'!K22*2.54</f>
        <v>116.84</v>
      </c>
      <c r="L22" s="43"/>
      <c r="M22" s="44"/>
      <c r="N22" s="44"/>
      <c r="O22" s="43"/>
      <c r="P22" s="44"/>
      <c r="Q22" s="43"/>
      <c r="R22" s="44"/>
      <c r="S22" s="43"/>
      <c r="T22" s="43"/>
      <c r="U22" s="48"/>
      <c r="V22" s="45"/>
    </row>
    <row r="23" s="1" customFormat="1" ht="25" customHeight="1" spans="1:22">
      <c r="A23" s="19" t="s">
        <v>77</v>
      </c>
      <c r="B23" s="19"/>
      <c r="C23" s="19"/>
      <c r="D23" s="19"/>
      <c r="E23" s="19"/>
      <c r="F23" s="26" t="s">
        <v>78</v>
      </c>
      <c r="G23" s="27">
        <v>0.25</v>
      </c>
      <c r="H23" s="22">
        <f>'1X-3X'!H23*2.54</f>
        <v>93.98</v>
      </c>
      <c r="I23" s="22">
        <f>'1X-3X'!I23*2.54</f>
        <v>99.06</v>
      </c>
      <c r="J23" s="22">
        <f>'1X-3X'!J23*2.54</f>
        <v>105.41</v>
      </c>
      <c r="K23" s="22">
        <f>'1X-3X'!K23*2.54</f>
        <v>111.76</v>
      </c>
      <c r="L23" s="43"/>
      <c r="M23" s="43"/>
      <c r="N23" s="44"/>
      <c r="O23" s="43"/>
      <c r="P23" s="43"/>
      <c r="Q23" s="43"/>
      <c r="R23" s="44"/>
      <c r="S23" s="43"/>
      <c r="T23" s="43"/>
      <c r="U23" s="48"/>
      <c r="V23" s="45"/>
    </row>
    <row r="24" s="1" customFormat="1" ht="25" customHeight="1" spans="1:22">
      <c r="A24" s="19" t="s">
        <v>79</v>
      </c>
      <c r="B24" s="19"/>
      <c r="C24" s="19"/>
      <c r="D24" s="19"/>
      <c r="E24" s="19"/>
      <c r="F24" s="28" t="s">
        <v>80</v>
      </c>
      <c r="G24" s="27">
        <v>0.25</v>
      </c>
      <c r="H24" s="22">
        <f>'1X-3X'!H24*2.54</f>
        <v>93.98</v>
      </c>
      <c r="I24" s="22">
        <f>'1X-3X'!I24*2.54</f>
        <v>99.06</v>
      </c>
      <c r="J24" s="22">
        <f>'1X-3X'!J24*2.54</f>
        <v>105.41</v>
      </c>
      <c r="K24" s="22">
        <f>'1X-3X'!K24*2.54</f>
        <v>111.76</v>
      </c>
      <c r="L24" s="43"/>
      <c r="M24" s="43"/>
      <c r="N24" s="44"/>
      <c r="O24" s="43"/>
      <c r="P24" s="43"/>
      <c r="Q24" s="43"/>
      <c r="R24" s="44"/>
      <c r="S24" s="43"/>
      <c r="T24" s="43"/>
      <c r="U24" s="48"/>
      <c r="V24" s="45"/>
    </row>
    <row r="25" s="1" customFormat="1" ht="25" customHeight="1" spans="1:22">
      <c r="A25" s="19" t="s">
        <v>81</v>
      </c>
      <c r="B25" s="19"/>
      <c r="C25" s="19"/>
      <c r="D25" s="19"/>
      <c r="E25" s="19"/>
      <c r="F25" s="28" t="s">
        <v>82</v>
      </c>
      <c r="G25" s="27">
        <v>0.25</v>
      </c>
      <c r="H25" s="22">
        <f>'1X-3X'!H25*2.54</f>
        <v>93.98</v>
      </c>
      <c r="I25" s="22">
        <f>'1X-3X'!I25*2.54</f>
        <v>99.06</v>
      </c>
      <c r="J25" s="22">
        <f>'1X-3X'!J25*2.54</f>
        <v>105.41</v>
      </c>
      <c r="K25" s="22">
        <f>'1X-3X'!K25*2.54</f>
        <v>111.76</v>
      </c>
      <c r="L25" s="43"/>
      <c r="M25" s="44"/>
      <c r="N25" s="44"/>
      <c r="O25" s="43"/>
      <c r="P25" s="44"/>
      <c r="Q25" s="43"/>
      <c r="R25" s="44"/>
      <c r="S25" s="43"/>
      <c r="T25" s="43"/>
      <c r="U25" s="48"/>
      <c r="V25" s="45"/>
    </row>
    <row r="26" s="1" customFormat="1" ht="25" customHeight="1" spans="1:22">
      <c r="A26" s="19" t="s">
        <v>83</v>
      </c>
      <c r="B26" s="19"/>
      <c r="C26" s="19"/>
      <c r="D26" s="19"/>
      <c r="E26" s="19"/>
      <c r="F26" s="28" t="s">
        <v>84</v>
      </c>
      <c r="G26" s="27">
        <v>0.25</v>
      </c>
      <c r="H26" s="22">
        <f>'1X-3X'!H26*2.54</f>
        <v>104.14</v>
      </c>
      <c r="I26" s="22">
        <f>'1X-3X'!I26*2.54</f>
        <v>109.22</v>
      </c>
      <c r="J26" s="22">
        <f>'1X-3X'!J26*2.54</f>
        <v>115.57</v>
      </c>
      <c r="K26" s="22">
        <f>'1X-3X'!K26*2.54</f>
        <v>121.92</v>
      </c>
      <c r="L26" s="43"/>
      <c r="M26" s="43"/>
      <c r="N26" s="44"/>
      <c r="O26" s="43"/>
      <c r="P26" s="43"/>
      <c r="Q26" s="43"/>
      <c r="R26" s="44"/>
      <c r="S26" s="43"/>
      <c r="T26" s="43"/>
      <c r="U26" s="48"/>
      <c r="V26" s="45"/>
    </row>
    <row r="27" s="1" customFormat="1" ht="25" customHeight="1" spans="1:22">
      <c r="A27" s="19" t="s">
        <v>85</v>
      </c>
      <c r="B27" s="19"/>
      <c r="C27" s="19"/>
      <c r="D27" s="19"/>
      <c r="E27" s="19"/>
      <c r="F27" s="28" t="s">
        <v>86</v>
      </c>
      <c r="G27" s="27">
        <v>0.25</v>
      </c>
      <c r="H27" s="22">
        <f>'1X-3X'!H27*2.54</f>
        <v>101.6</v>
      </c>
      <c r="I27" s="22">
        <f>'1X-3X'!I27*2.54</f>
        <v>106.68</v>
      </c>
      <c r="J27" s="22">
        <f>'1X-3X'!J27*2.54</f>
        <v>113.03</v>
      </c>
      <c r="K27" s="22">
        <f>'1X-3X'!K27*2.54</f>
        <v>119.38</v>
      </c>
      <c r="L27" s="43"/>
      <c r="M27" s="43"/>
      <c r="N27" s="44"/>
      <c r="O27" s="43"/>
      <c r="P27" s="43"/>
      <c r="Q27" s="43"/>
      <c r="R27" s="44"/>
      <c r="S27" s="43"/>
      <c r="T27" s="43"/>
      <c r="U27" s="48"/>
      <c r="V27" s="45"/>
    </row>
    <row r="28" s="1" customFormat="1" ht="25" customHeight="1" spans="1:22">
      <c r="A28" s="19" t="s">
        <v>87</v>
      </c>
      <c r="B28" s="19"/>
      <c r="C28" s="19"/>
      <c r="D28" s="19"/>
      <c r="E28" s="19"/>
      <c r="F28" s="28" t="s">
        <v>88</v>
      </c>
      <c r="G28" s="27">
        <v>25</v>
      </c>
      <c r="H28" s="22">
        <f>'1X-3X'!H28*2.54</f>
        <v>111.76</v>
      </c>
      <c r="I28" s="22">
        <f>'1X-3X'!I28*2.54</f>
        <v>116.84</v>
      </c>
      <c r="J28" s="22">
        <f>'1X-3X'!J28*2.54</f>
        <v>123.19</v>
      </c>
      <c r="K28" s="22">
        <f>'1X-3X'!K28*2.54</f>
        <v>129.54</v>
      </c>
      <c r="L28" s="43"/>
      <c r="M28" s="43"/>
      <c r="N28" s="44"/>
      <c r="O28" s="43"/>
      <c r="P28" s="43"/>
      <c r="Q28" s="43"/>
      <c r="R28" s="44"/>
      <c r="S28" s="43"/>
      <c r="T28" s="43"/>
      <c r="U28" s="48"/>
      <c r="V28" s="45"/>
    </row>
    <row r="29" s="1" customFormat="1" ht="25" customHeight="1" spans="1:22">
      <c r="A29" s="19" t="s">
        <v>89</v>
      </c>
      <c r="B29" s="19"/>
      <c r="C29" s="19"/>
      <c r="D29" s="19"/>
      <c r="E29" s="19"/>
      <c r="F29" s="28" t="s">
        <v>90</v>
      </c>
      <c r="G29" s="27">
        <v>0.25</v>
      </c>
      <c r="H29" s="22">
        <f>'1X-3X'!H29*2.54</f>
        <v>114.3</v>
      </c>
      <c r="I29" s="22">
        <f>'1X-3X'!I29*2.54</f>
        <v>119.38</v>
      </c>
      <c r="J29" s="22">
        <f>'1X-3X'!J29*2.54</f>
        <v>125.73</v>
      </c>
      <c r="K29" s="22">
        <f>'1X-3X'!K29*2.54</f>
        <v>132.08</v>
      </c>
      <c r="L29" s="43"/>
      <c r="M29" s="43"/>
      <c r="N29" s="44"/>
      <c r="O29" s="43"/>
      <c r="P29" s="43"/>
      <c r="Q29" s="43"/>
      <c r="R29" s="44"/>
      <c r="S29" s="43"/>
      <c r="T29" s="43"/>
      <c r="U29" s="48"/>
      <c r="V29" s="45"/>
    </row>
    <row r="30" s="1" customFormat="1" ht="25" customHeight="1" spans="1:22">
      <c r="A30" s="19" t="s">
        <v>91</v>
      </c>
      <c r="B30" s="19"/>
      <c r="C30" s="19"/>
      <c r="D30" s="19"/>
      <c r="E30" s="19"/>
      <c r="F30" s="26" t="s">
        <v>92</v>
      </c>
      <c r="G30" s="27">
        <v>0.25</v>
      </c>
      <c r="H30" s="22">
        <f>'1X-3X'!H30*2.54</f>
        <v>220.98</v>
      </c>
      <c r="I30" s="22">
        <f>'1X-3X'!I30*2.54</f>
        <v>226.06</v>
      </c>
      <c r="J30" s="22">
        <f>'1X-3X'!J30*2.54</f>
        <v>232.41</v>
      </c>
      <c r="K30" s="22">
        <f>'1X-3X'!K30*2.54</f>
        <v>238.76</v>
      </c>
      <c r="L30" s="43"/>
      <c r="M30" s="43"/>
      <c r="N30" s="44"/>
      <c r="O30" s="43"/>
      <c r="P30" s="43"/>
      <c r="Q30" s="43"/>
      <c r="R30" s="44"/>
      <c r="S30" s="43"/>
      <c r="T30" s="43"/>
      <c r="U30" s="48"/>
      <c r="V30" s="45"/>
    </row>
    <row r="31" s="1" customFormat="1" ht="25" customHeight="1" spans="1:22">
      <c r="A31" s="19" t="s">
        <v>93</v>
      </c>
      <c r="B31" s="19"/>
      <c r="C31" s="19"/>
      <c r="D31" s="19"/>
      <c r="E31" s="19"/>
      <c r="F31" s="26" t="s">
        <v>94</v>
      </c>
      <c r="G31" s="27">
        <v>0.25</v>
      </c>
      <c r="H31" s="22">
        <f>'1X-3X'!H31*2.54</f>
        <v>134.62</v>
      </c>
      <c r="I31" s="22">
        <f>'1X-3X'!I31*2.54</f>
        <v>139.7</v>
      </c>
      <c r="J31" s="22">
        <f>'1X-3X'!J31*2.54</f>
        <v>146.05</v>
      </c>
      <c r="K31" s="22">
        <f>'1X-3X'!K31*2.54</f>
        <v>152.4</v>
      </c>
      <c r="L31" s="43"/>
      <c r="M31" s="43"/>
      <c r="N31" s="44"/>
      <c r="O31" s="43"/>
      <c r="P31" s="43"/>
      <c r="Q31" s="43"/>
      <c r="R31" s="44"/>
      <c r="S31" s="43"/>
      <c r="T31" s="43"/>
      <c r="U31" s="48"/>
      <c r="V31" s="45"/>
    </row>
    <row r="32" s="1" customFormat="1" ht="25" customHeight="1" spans="1:22">
      <c r="A32" s="19" t="s">
        <v>95</v>
      </c>
      <c r="B32" s="19"/>
      <c r="C32" s="19"/>
      <c r="D32" s="19"/>
      <c r="E32" s="19"/>
      <c r="F32" s="26" t="s">
        <v>38</v>
      </c>
      <c r="G32" s="27">
        <v>0.125</v>
      </c>
      <c r="H32" s="22">
        <f>'1X-3X'!H32*2.54</f>
        <v>10.16</v>
      </c>
      <c r="I32" s="22">
        <f>'1X-3X'!I32*2.54</f>
        <v>10.16</v>
      </c>
      <c r="J32" s="22">
        <f>'1X-3X'!J32*2.54</f>
        <v>10.795</v>
      </c>
      <c r="K32" s="22">
        <f>'1X-3X'!K32*2.54</f>
        <v>10.795</v>
      </c>
      <c r="L32" s="43"/>
      <c r="M32" s="43"/>
      <c r="N32" s="44"/>
      <c r="O32" s="43"/>
      <c r="P32" s="43"/>
      <c r="Q32" s="43"/>
      <c r="R32" s="44"/>
      <c r="S32" s="43"/>
      <c r="T32" s="43"/>
      <c r="U32" s="48"/>
      <c r="V32" s="45"/>
    </row>
    <row r="33" s="1" customFormat="1" ht="25" customHeight="1" spans="1:22">
      <c r="A33" s="19" t="s">
        <v>96</v>
      </c>
      <c r="B33" s="19"/>
      <c r="C33" s="19"/>
      <c r="D33" s="19"/>
      <c r="E33" s="19"/>
      <c r="F33" s="29" t="s">
        <v>39</v>
      </c>
      <c r="G33" s="27">
        <v>0</v>
      </c>
      <c r="H33" s="22">
        <f>'1X-3X'!H33*2.54</f>
        <v>1.27</v>
      </c>
      <c r="I33" s="22">
        <f>'1X-3X'!I33*2.54</f>
        <v>1.27</v>
      </c>
      <c r="J33" s="22">
        <f>'1X-3X'!J33*2.54</f>
        <v>1.27</v>
      </c>
      <c r="K33" s="22">
        <f>'1X-3X'!K33*2.54</f>
        <v>1.27</v>
      </c>
      <c r="L33" s="43"/>
      <c r="M33" s="43"/>
      <c r="N33" s="44"/>
      <c r="O33" s="43"/>
      <c r="P33" s="43"/>
      <c r="Q33" s="43"/>
      <c r="R33" s="44"/>
      <c r="S33" s="43"/>
      <c r="T33" s="43"/>
      <c r="U33" s="48"/>
      <c r="V33" s="45"/>
    </row>
    <row r="34" s="1" customFormat="1" ht="25" customHeight="1" spans="1:22">
      <c r="A34" s="19" t="s">
        <v>97</v>
      </c>
      <c r="B34" s="19"/>
      <c r="C34" s="19"/>
      <c r="D34" s="19"/>
      <c r="E34" s="19"/>
      <c r="F34" s="29" t="s">
        <v>40</v>
      </c>
      <c r="G34" s="21">
        <v>0.125</v>
      </c>
      <c r="H34" s="22">
        <f>'1X-3X'!H34*2.54</f>
        <v>51.435</v>
      </c>
      <c r="I34" s="22">
        <f>'1X-3X'!I34*2.54</f>
        <v>52.07</v>
      </c>
      <c r="J34" s="22">
        <f>'1X-3X'!J34*2.54</f>
        <v>52.705</v>
      </c>
      <c r="K34" s="22">
        <f>'1X-3X'!K34*2.54</f>
        <v>53.34</v>
      </c>
      <c r="L34" s="43"/>
      <c r="M34" s="43"/>
      <c r="N34" s="44"/>
      <c r="O34" s="43"/>
      <c r="P34" s="43"/>
      <c r="Q34" s="43"/>
      <c r="R34" s="44"/>
      <c r="S34" s="43"/>
      <c r="T34" s="43"/>
      <c r="U34" s="48"/>
      <c r="V34" s="45"/>
    </row>
    <row r="35" s="1" customFormat="1" ht="25" customHeight="1" spans="8:22">
      <c r="H35" s="2"/>
      <c r="I35" s="2"/>
      <c r="J35" s="2"/>
      <c r="K35" s="2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="1" customFormat="1" ht="15.75" customHeight="1" spans="8:22">
      <c r="H36" s="2"/>
      <c r="I36" s="2"/>
      <c r="J36" s="2"/>
      <c r="K36" s="2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="1" customFormat="1" ht="15.75" customHeight="1" spans="8:22">
      <c r="H37" s="2"/>
      <c r="I37" s="2"/>
      <c r="J37" s="2"/>
      <c r="K37" s="2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="1" customFormat="1" ht="15.75" customHeight="1" spans="8:22">
      <c r="H38" s="2"/>
      <c r="I38" s="2"/>
      <c r="J38" s="2"/>
      <c r="K38" s="2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="1" customFormat="1" ht="15.75" customHeight="1" spans="8:22">
      <c r="H39" s="2"/>
      <c r="I39" s="2"/>
      <c r="J39" s="2"/>
      <c r="K39" s="2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="1" customFormat="1" ht="15.75" customHeight="1" spans="8:22">
      <c r="H40" s="2"/>
      <c r="I40" s="2"/>
      <c r="J40" s="2"/>
      <c r="K40" s="2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="1" customFormat="1" ht="15.75" customHeight="1" spans="8:22">
      <c r="H41" s="2"/>
      <c r="I41" s="2"/>
      <c r="J41" s="2"/>
      <c r="K41" s="2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="1" customFormat="1" ht="15.75" customHeight="1" spans="8:22">
      <c r="H42" s="2"/>
      <c r="I42" s="2"/>
      <c r="J42" s="2"/>
      <c r="K42" s="2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="1" customFormat="1" ht="15.75" customHeight="1" spans="8:22">
      <c r="H43" s="2"/>
      <c r="I43" s="2"/>
      <c r="J43" s="2"/>
      <c r="K43" s="2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="1" customFormat="1" ht="15.75" customHeight="1" spans="8:22">
      <c r="H44" s="2"/>
      <c r="I44" s="2"/>
      <c r="J44" s="2"/>
      <c r="K44" s="2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="1" customFormat="1" ht="15.75" customHeight="1" spans="8:22">
      <c r="H45" s="2"/>
      <c r="I45" s="2"/>
      <c r="J45" s="2"/>
      <c r="K45" s="2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</sheetData>
  <mergeCells count="4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G7:G8"/>
    <mergeCell ref="H7:H8"/>
    <mergeCell ref="I7:I8"/>
    <mergeCell ref="J7:J8"/>
    <mergeCell ref="K7:K8"/>
    <mergeCell ref="H1:K6"/>
    <mergeCell ref="A7:E8"/>
  </mergeCells>
  <pageMargins left="0.751388888888889" right="0.751388888888889" top="0.2125" bottom="0.2125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E390381CB729494D9AE96AF52086740E_12</vt:lpwstr>
  </property>
</Properties>
</file>