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52" windowHeight="10605" activeTab="3"/>
  </bookViews>
  <sheets>
    <sheet name="XS-XXL" sheetId="1" r:id="rId1"/>
    <sheet name="XS-XXL (cm)" sheetId="4" r:id="rId2"/>
    <sheet name="1X-3X" sheetId="5" r:id="rId3"/>
    <sheet name="1X-3X (cm)" sheetId="6" r:id="rId4"/>
  </sheets>
  <externalReferences>
    <externalReference r:id="rId5"/>
  </externalReferences>
  <definedNames>
    <definedName name="_xlnm.Print_Area" localSheetId="0">'XS-XXL'!$A$1:$N$29</definedName>
    <definedName name="_xlnm.Print_Area" localSheetId="1">'XS-XXL (cm)'!$A$1:$N$29</definedName>
    <definedName name="_xlnm.Print_Area" localSheetId="2">'1X-3X'!$A$1:$K$29</definedName>
    <definedName name="_xlnm.Print_Area" localSheetId="3">'1X-3X (cm)'!$A$1:$K$29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<sst xmlns="http://schemas.openxmlformats.org/spreadsheetml/2006/main" count="240" uniqueCount="91">
  <si>
    <t>GRADED SPEC PAGE</t>
  </si>
  <si>
    <t>STYLE #:</t>
  </si>
  <si>
    <t>BG5281</t>
  </si>
  <si>
    <t>BRAND:</t>
  </si>
  <si>
    <t>STYLE NAME:</t>
  </si>
  <si>
    <t>ALEX MIDI DRESS</t>
  </si>
  <si>
    <t>LEAD DESIGNER:</t>
  </si>
  <si>
    <t>SOPHIA SOLOMNSON</t>
  </si>
  <si>
    <t>CALENDAR:</t>
  </si>
  <si>
    <t xml:space="preserve">NEW ORIGINAL SAMPLE </t>
  </si>
  <si>
    <t>STYLE NUMBER:</t>
  </si>
  <si>
    <t>TP COMPLETED BY:</t>
  </si>
  <si>
    <t>SOPHIA S</t>
  </si>
  <si>
    <t>SEASON:</t>
  </si>
  <si>
    <t>FALL 25</t>
  </si>
  <si>
    <t>TECH DESIGNER/PM:</t>
  </si>
  <si>
    <t>SEAN</t>
  </si>
  <si>
    <t>DELIVERY:</t>
  </si>
  <si>
    <t>XS-XXL</t>
  </si>
  <si>
    <t>VENDOR:</t>
  </si>
  <si>
    <t>WHITE</t>
  </si>
  <si>
    <t>REF PATTERN SENT:</t>
  </si>
  <si>
    <t>NO</t>
  </si>
  <si>
    <t>SIZE RANGE:</t>
  </si>
  <si>
    <t>SMALL</t>
  </si>
  <si>
    <t>COLORWAY:</t>
  </si>
  <si>
    <t>CREPE</t>
  </si>
  <si>
    <t>PO #:</t>
  </si>
  <si>
    <t>POINT OF MEASURE
(TOTAL CIRCUMFERENCE)</t>
  </si>
  <si>
    <t>TOL +/-</t>
  </si>
  <si>
    <t>XXS</t>
  </si>
  <si>
    <t>XS</t>
  </si>
  <si>
    <t>S</t>
  </si>
  <si>
    <t>M</t>
  </si>
  <si>
    <t>L</t>
  </si>
  <si>
    <t>XL</t>
  </si>
  <si>
    <t>XXL</t>
  </si>
  <si>
    <t>TOP BODY LENGTH (FROM CF NECKDROP TO WAIST SEAM)</t>
  </si>
  <si>
    <t>上身长，前领深到腰缝</t>
  </si>
  <si>
    <t>SIDE SEAM BODICE LENGTH (FROM AH TO SEAM)</t>
  </si>
  <si>
    <t xml:space="preserve"> 上身侧缝长，腋下到腰缝</t>
  </si>
  <si>
    <t>BACK SEAM  BODICE LENGTH (FROM CB NECK TO WB SEAM)</t>
  </si>
  <si>
    <t>上身后中长</t>
  </si>
  <si>
    <t>NECK WIDTH - EDGE TO EDGE</t>
  </si>
  <si>
    <t>领宽，边到边</t>
  </si>
  <si>
    <t>CF SKIRT LENGTH (FROM WAIST JOINT SEAM TO HEM)</t>
  </si>
  <si>
    <t xml:space="preserve">前中裙长 </t>
  </si>
  <si>
    <t>CB SKIRT LENGTH (FROM WAIST JOINT SEAM TO HEM)</t>
  </si>
  <si>
    <t>后中裙长</t>
  </si>
  <si>
    <t>BUST CIRC (1" BELOW AH) </t>
  </si>
  <si>
    <r>
      <rPr>
        <sz val="14"/>
        <color theme="1"/>
        <rFont val="宋体"/>
        <charset val="134"/>
      </rPr>
      <t>胸围，腋下</t>
    </r>
    <r>
      <rPr>
        <sz val="14"/>
        <color theme="1"/>
        <rFont val="Calibri"/>
        <charset val="134"/>
      </rPr>
      <t>1"</t>
    </r>
    <r>
      <rPr>
        <sz val="14"/>
        <color theme="1"/>
        <rFont val="宋体"/>
        <charset val="134"/>
      </rPr>
      <t>量</t>
    </r>
  </si>
  <si>
    <t>BUST CIRC (1" BELOW AH) - SELF ONLY</t>
  </si>
  <si>
    <r>
      <rPr>
        <sz val="14"/>
        <color theme="1"/>
        <rFont val="宋体"/>
        <charset val="134"/>
      </rPr>
      <t>胸围，腋下</t>
    </r>
    <r>
      <rPr>
        <sz val="14"/>
        <color theme="1"/>
        <rFont val="Calibri"/>
        <charset val="134"/>
      </rPr>
      <t>1"</t>
    </r>
    <r>
      <rPr>
        <sz val="14"/>
        <color theme="1"/>
        <rFont val="宋体"/>
        <charset val="134"/>
      </rPr>
      <t>量-仅仅是面布</t>
    </r>
  </si>
  <si>
    <t>WAIST SEAM CIRC</t>
  </si>
  <si>
    <t>腰围</t>
  </si>
  <si>
    <t>HIGH HIP CIRC. (11 1/2" BELOW ARMHOLE)</t>
  </si>
  <si>
    <r>
      <rPr>
        <sz val="14"/>
        <color theme="1"/>
        <rFont val="宋体"/>
        <charset val="134"/>
      </rPr>
      <t>上臀围，腋下</t>
    </r>
    <r>
      <rPr>
        <sz val="14"/>
        <color theme="1"/>
        <rFont val="Calibri"/>
        <charset val="134"/>
      </rPr>
      <t xml:space="preserve"> 11 1/2”</t>
    </r>
    <r>
      <rPr>
        <sz val="14"/>
        <color theme="1"/>
        <rFont val="宋体"/>
        <charset val="134"/>
      </rPr>
      <t>量</t>
    </r>
  </si>
  <si>
    <t>LOW HIP CIRC. (15 1/2" BELOW ARMHOLE)</t>
  </si>
  <si>
    <r>
      <rPr>
        <sz val="14"/>
        <color theme="1"/>
        <rFont val="宋体"/>
        <charset val="134"/>
      </rPr>
      <t>下臀围，腋下</t>
    </r>
    <r>
      <rPr>
        <sz val="14"/>
        <color theme="1"/>
        <rFont val="Calibri"/>
        <charset val="134"/>
      </rPr>
      <t xml:space="preserve"> 15 1/2”</t>
    </r>
    <r>
      <rPr>
        <sz val="14"/>
        <color theme="1"/>
        <rFont val="宋体"/>
        <charset val="134"/>
      </rPr>
      <t>量</t>
    </r>
  </si>
  <si>
    <t>SWEEP - STRAIGHT (SLIT CLOSED) - SELF</t>
  </si>
  <si>
    <t>面布摆围</t>
  </si>
  <si>
    <t>SWEEP - STRAIGHT (SLIT CLOSED) - LINING</t>
  </si>
  <si>
    <t>里布摆围</t>
  </si>
  <si>
    <t>CB SLIT HEIGHT</t>
  </si>
  <si>
    <t>后中叉长</t>
  </si>
  <si>
    <t>AH STRAIGHT</t>
  </si>
  <si>
    <t>袖笼直量</t>
  </si>
  <si>
    <t>FRONT NECK DROP - FRONT HPS TO CF NECKLINE</t>
  </si>
  <si>
    <t>前领深，前肩高点到前中领边</t>
  </si>
  <si>
    <t>BACK NECK DROP - BACK HPS TO CB NECKLINE</t>
  </si>
  <si>
    <t>后领深，后肩高点到后中领边</t>
  </si>
  <si>
    <t>SHOULDER STRAP WIDTH</t>
  </si>
  <si>
    <t>小肩宽</t>
  </si>
  <si>
    <t>SHOULDER TIE WIDTH</t>
  </si>
  <si>
    <t>活动肩带宽</t>
  </si>
  <si>
    <t>SHOULDER TIE LENGTH (TO THE LONGEST POINT)</t>
  </si>
  <si>
    <t>肩带长，最长点量</t>
  </si>
  <si>
    <t>ZIPPER LENGTH</t>
  </si>
  <si>
    <t>拉链长</t>
  </si>
  <si>
    <t>0X</t>
  </si>
  <si>
    <t>1X</t>
  </si>
  <si>
    <t>2X</t>
  </si>
  <si>
    <t>3X</t>
  </si>
  <si>
    <t>上身侧缝长，腋下到腰缝</t>
  </si>
  <si>
    <t>前中裙长</t>
  </si>
  <si>
    <r>
      <rPr>
        <sz val="18"/>
        <color theme="1"/>
        <rFont val="宋体"/>
        <charset val="134"/>
      </rPr>
      <t>胸围，腋下</t>
    </r>
    <r>
      <rPr>
        <sz val="18"/>
        <color theme="1"/>
        <rFont val="Calibri"/>
        <charset val="134"/>
      </rPr>
      <t>1"</t>
    </r>
    <r>
      <rPr>
        <sz val="18"/>
        <color theme="1"/>
        <rFont val="宋体"/>
        <charset val="134"/>
      </rPr>
      <t>量</t>
    </r>
  </si>
  <si>
    <r>
      <rPr>
        <sz val="18"/>
        <color theme="1"/>
        <rFont val="宋体"/>
        <charset val="134"/>
      </rPr>
      <t>胸围，腋下</t>
    </r>
    <r>
      <rPr>
        <sz val="18"/>
        <color theme="1"/>
        <rFont val="Calibri"/>
        <charset val="134"/>
      </rPr>
      <t>1"</t>
    </r>
    <r>
      <rPr>
        <sz val="18"/>
        <color theme="1"/>
        <rFont val="宋体"/>
        <charset val="134"/>
      </rPr>
      <t>量-仅仅是面布</t>
    </r>
  </si>
  <si>
    <r>
      <rPr>
        <sz val="18"/>
        <color theme="1"/>
        <rFont val="宋体"/>
        <charset val="134"/>
      </rPr>
      <t>上臀围，腋下</t>
    </r>
    <r>
      <rPr>
        <sz val="18"/>
        <color theme="1"/>
        <rFont val="Calibri"/>
        <charset val="134"/>
      </rPr>
      <t xml:space="preserve"> 11 1/2”</t>
    </r>
    <r>
      <rPr>
        <sz val="18"/>
        <color theme="1"/>
        <rFont val="宋体"/>
        <charset val="134"/>
      </rPr>
      <t>量</t>
    </r>
  </si>
  <si>
    <r>
      <rPr>
        <sz val="18"/>
        <color theme="1"/>
        <rFont val="宋体"/>
        <charset val="134"/>
      </rPr>
      <t>下臀围，腋下</t>
    </r>
    <r>
      <rPr>
        <sz val="18"/>
        <color theme="1"/>
        <rFont val="Calibri"/>
        <charset val="134"/>
      </rPr>
      <t xml:space="preserve"> 15 1/2”</t>
    </r>
    <r>
      <rPr>
        <sz val="18"/>
        <color theme="1"/>
        <rFont val="宋体"/>
        <charset val="134"/>
      </rPr>
      <t>量</t>
    </r>
  </si>
  <si>
    <t>肩带宽</t>
  </si>
  <si>
    <t>肩宽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</si>
</sst>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m/dd/yy"/>
    <numFmt numFmtId="177" formatCode="#\ ??/??"/>
    <numFmt numFmtId="178" formatCode="0.00_ "/>
    <numFmt numFmtId="179" formatCode="#\ ?/?"/>
    <numFmt numFmtId="180" formatCode="m/d"/>
    <numFmt numFmtId="181" formatCode="#\ ?/?;\-?/?;0"/>
  </numFmts>
  <fonts count="61">
    <font>
      <sz val="11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8"/>
      <color rgb="FF000000"/>
      <name val="宋体"/>
      <charset val="134"/>
      <scheme val="minor"/>
    </font>
    <font>
      <b/>
      <sz val="14"/>
      <color rgb="FF000000"/>
      <name val="宋体"/>
      <charset val="134"/>
      <scheme val="minor"/>
    </font>
    <font>
      <sz val="14"/>
      <color rgb="FF000000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1"/>
      <color rgb="FF000000"/>
      <name val="宋体"/>
      <charset val="134"/>
      <scheme val="major"/>
    </font>
    <font>
      <b/>
      <sz val="10"/>
      <color theme="1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b/>
      <sz val="14"/>
      <color rgb="FF000000"/>
      <name val="Arial"/>
      <charset val="134"/>
    </font>
    <font>
      <sz val="10"/>
      <name val="宋体"/>
      <charset val="134"/>
      <scheme val="minor"/>
    </font>
    <font>
      <sz val="12"/>
      <name val="宋体"/>
      <charset val="134"/>
      <scheme val="minor"/>
    </font>
    <font>
      <sz val="14"/>
      <name val="Arial"/>
      <charset val="134"/>
    </font>
    <font>
      <sz val="9"/>
      <color rgb="FF7F7F7F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宋体"/>
      <charset val="134"/>
    </font>
    <font>
      <sz val="12"/>
      <color rgb="FFFF0000"/>
      <name val="宋体"/>
      <charset val="134"/>
      <scheme val="major"/>
    </font>
    <font>
      <sz val="14"/>
      <color theme="1"/>
      <name val="Arial"/>
      <charset val="134"/>
    </font>
    <font>
      <sz val="18"/>
      <name val="宋体"/>
      <charset val="134"/>
    </font>
    <font>
      <b/>
      <sz val="15"/>
      <color rgb="FF000000"/>
      <name val="宋体"/>
      <charset val="134"/>
      <scheme val="minor"/>
    </font>
    <font>
      <b/>
      <sz val="14"/>
      <color rgb="FFFF0000"/>
      <name val="Arial"/>
      <charset val="134"/>
    </font>
    <font>
      <b/>
      <sz val="14"/>
      <color theme="1"/>
      <name val="Arial"/>
      <charset val="134"/>
    </font>
    <font>
      <b/>
      <sz val="10"/>
      <color rgb="FF000000"/>
      <name val="宋体"/>
      <charset val="134"/>
      <scheme val="minor"/>
    </font>
    <font>
      <sz val="14"/>
      <color rgb="FFFF0000"/>
      <name val="Arial"/>
      <charset val="134"/>
    </font>
    <font>
      <b/>
      <sz val="7"/>
      <color rgb="FF000000"/>
      <name val="宋体"/>
      <charset val="134"/>
      <scheme val="minor"/>
    </font>
    <font>
      <sz val="14"/>
      <color rgb="FF000000"/>
      <name val="Arial"/>
      <charset val="134"/>
    </font>
    <font>
      <b/>
      <sz val="10"/>
      <color rgb="FF000000"/>
      <name val="宋体"/>
      <charset val="134"/>
      <scheme val="major"/>
    </font>
    <font>
      <sz val="14"/>
      <color theme="1"/>
      <name val="宋体"/>
      <charset val="134"/>
    </font>
    <font>
      <sz val="12"/>
      <color rgb="FFFF0000"/>
      <name val="Arial"/>
      <charset val="134"/>
    </font>
    <font>
      <sz val="12"/>
      <color rgb="FF000000"/>
      <name val="宋体"/>
      <charset val="134"/>
      <scheme val="minor"/>
    </font>
    <font>
      <sz val="14"/>
      <name val="宋体"/>
      <charset val="134"/>
    </font>
    <font>
      <b/>
      <sz val="10"/>
      <color rgb="FFFF0000"/>
      <name val="宋体"/>
      <charset val="134"/>
      <scheme val="major"/>
    </font>
    <font>
      <sz val="10"/>
      <name val="宋体"/>
      <charset val="134"/>
      <scheme val="major"/>
    </font>
    <font>
      <b/>
      <sz val="14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Calibri"/>
      <charset val="134"/>
    </font>
    <font>
      <sz val="14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  <font>
      <sz val="18"/>
      <color theme="1"/>
      <name val="Calibri"/>
      <charset val="134"/>
    </font>
  </fonts>
  <fills count="39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FFE3D6"/>
        <bgColor indexed="64"/>
      </patternFill>
    </fill>
    <fill>
      <patternFill patternType="solid">
        <fgColor rgb="FFFFE3D6"/>
        <bgColor rgb="FFFBE4D5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rgb="FF000000"/>
      </bottom>
      <diagonal/>
    </border>
    <border>
      <left/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/>
      <right style="thin">
        <color auto="1"/>
      </right>
      <top style="thin">
        <color rgb="FF000000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9" borderId="45" applyNumberFormat="0" applyFon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46" applyNumberFormat="0" applyFill="0" applyAlignment="0" applyProtection="0">
      <alignment vertical="center"/>
    </xf>
    <xf numFmtId="0" fontId="46" fillId="0" borderId="46" applyNumberFormat="0" applyFill="0" applyAlignment="0" applyProtection="0">
      <alignment vertical="center"/>
    </xf>
    <xf numFmtId="0" fontId="47" fillId="0" borderId="47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10" borderId="48" applyNumberFormat="0" applyAlignment="0" applyProtection="0">
      <alignment vertical="center"/>
    </xf>
    <xf numFmtId="0" fontId="49" fillId="11" borderId="49" applyNumberFormat="0" applyAlignment="0" applyProtection="0">
      <alignment vertical="center"/>
    </xf>
    <xf numFmtId="0" fontId="50" fillId="11" borderId="48" applyNumberFormat="0" applyAlignment="0" applyProtection="0">
      <alignment vertical="center"/>
    </xf>
    <xf numFmtId="0" fontId="51" fillId="12" borderId="50" applyNumberFormat="0" applyAlignment="0" applyProtection="0">
      <alignment vertical="center"/>
    </xf>
    <xf numFmtId="0" fontId="52" fillId="0" borderId="51" applyNumberFormat="0" applyFill="0" applyAlignment="0" applyProtection="0">
      <alignment vertical="center"/>
    </xf>
    <xf numFmtId="0" fontId="53" fillId="0" borderId="52" applyNumberFormat="0" applyFill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8" fillId="22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8" fillId="8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7" fillId="31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58" fillId="37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1" fillId="0" borderId="0"/>
    <xf numFmtId="0" fontId="59" fillId="0" borderId="0"/>
    <xf numFmtId="0" fontId="1" fillId="0" borderId="0"/>
    <xf numFmtId="0" fontId="1" fillId="0" borderId="0"/>
    <xf numFmtId="0" fontId="0" fillId="0" borderId="0"/>
  </cellStyleXfs>
  <cellXfs count="139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0" fontId="14" fillId="3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/>
    </xf>
    <xf numFmtId="0" fontId="16" fillId="0" borderId="5" xfId="0" applyFont="1" applyFill="1" applyBorder="1" applyAlignment="1"/>
    <xf numFmtId="0" fontId="16" fillId="0" borderId="6" xfId="0" applyFont="1" applyFill="1" applyBorder="1" applyAlignment="1"/>
    <xf numFmtId="0" fontId="16" fillId="0" borderId="7" xfId="0" applyFont="1" applyFill="1" applyBorder="1" applyAlignment="1"/>
    <xf numFmtId="0" fontId="17" fillId="0" borderId="8" xfId="49" applyFont="1" applyFill="1" applyBorder="1" applyAlignment="1">
      <alignment horizontal="left" vertical="center"/>
    </xf>
    <xf numFmtId="177" fontId="18" fillId="5" borderId="1" xfId="53" applyNumberFormat="1" applyFont="1" applyFill="1" applyBorder="1" applyAlignment="1" applyProtection="1">
      <alignment horizontal="center" vertical="center" wrapText="1"/>
      <protection locked="0"/>
    </xf>
    <xf numFmtId="178" fontId="19" fillId="5" borderId="1" xfId="53" applyNumberFormat="1" applyFont="1" applyFill="1" applyBorder="1" applyAlignment="1" applyProtection="1">
      <alignment horizontal="center" vertical="center" wrapText="1"/>
      <protection locked="0"/>
    </xf>
    <xf numFmtId="0" fontId="17" fillId="0" borderId="7" xfId="49" applyFont="1" applyFill="1" applyBorder="1" applyAlignment="1">
      <alignment horizontal="left" vertical="center"/>
    </xf>
    <xf numFmtId="177" fontId="18" fillId="0" borderId="1" xfId="53" applyNumberFormat="1" applyFont="1" applyFill="1" applyBorder="1" applyAlignment="1" applyProtection="1">
      <alignment horizontal="center" vertical="center" wrapText="1"/>
      <protection locked="0"/>
    </xf>
    <xf numFmtId="0" fontId="17" fillId="0" borderId="9" xfId="49" applyFont="1" applyFill="1" applyBorder="1" applyAlignment="1">
      <alignment horizontal="left" vertical="center"/>
    </xf>
    <xf numFmtId="0" fontId="20" fillId="0" borderId="1" xfId="52" applyFont="1" applyFill="1" applyBorder="1" applyAlignment="1"/>
    <xf numFmtId="0" fontId="20" fillId="6" borderId="1" xfId="52" applyFont="1" applyFill="1" applyBorder="1" applyAlignment="1"/>
    <xf numFmtId="177" fontId="18" fillId="5" borderId="1" xfId="49" applyNumberFormat="1" applyFont="1" applyFill="1" applyBorder="1" applyAlignment="1" applyProtection="1">
      <alignment horizontal="center" vertical="center" wrapText="1"/>
      <protection locked="0"/>
    </xf>
    <xf numFmtId="0" fontId="17" fillId="0" borderId="10" xfId="49" applyFont="1" applyFill="1" applyBorder="1" applyAlignment="1">
      <alignment horizontal="left" vertical="center"/>
    </xf>
    <xf numFmtId="0" fontId="21" fillId="0" borderId="0" xfId="0" applyFont="1" applyFill="1" applyBorder="1" applyAlignment="1"/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16" fillId="5" borderId="0" xfId="0" applyFont="1" applyFill="1" applyBorder="1" applyAlignment="1"/>
    <xf numFmtId="0" fontId="7" fillId="0" borderId="0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vertical="center"/>
    </xf>
    <xf numFmtId="0" fontId="19" fillId="3" borderId="1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179" fontId="16" fillId="0" borderId="0" xfId="0" applyNumberFormat="1" applyFont="1" applyFill="1" applyBorder="1" applyAlignment="1">
      <alignment horizontal="center" vertical="center" wrapText="1"/>
    </xf>
    <xf numFmtId="179" fontId="6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16" fillId="7" borderId="0" xfId="0" applyFont="1" applyFill="1" applyBorder="1" applyAlignment="1"/>
    <xf numFmtId="0" fontId="16" fillId="0" borderId="0" xfId="0" applyFont="1" applyFill="1" applyBorder="1" applyAlignment="1">
      <alignment horizontal="center" vertical="center"/>
    </xf>
    <xf numFmtId="177" fontId="19" fillId="5" borderId="1" xfId="53" applyNumberFormat="1" applyFont="1" applyFill="1" applyBorder="1" applyAlignment="1" applyProtection="1">
      <alignment horizontal="center" vertical="center" wrapText="1"/>
      <protection locked="0"/>
    </xf>
    <xf numFmtId="177" fontId="19" fillId="0" borderId="1" xfId="53" applyNumberFormat="1" applyFont="1" applyFill="1" applyBorder="1" applyAlignment="1" applyProtection="1">
      <alignment horizontal="center" vertical="center" wrapText="1"/>
      <protection locked="0"/>
    </xf>
    <xf numFmtId="177" fontId="19" fillId="5" borderId="1" xfId="49" applyNumberFormat="1" applyFont="1" applyFill="1" applyBorder="1" applyAlignment="1" applyProtection="1">
      <alignment horizontal="center" vertical="center" wrapText="1"/>
      <protection locked="0"/>
    </xf>
    <xf numFmtId="177" fontId="19" fillId="0" borderId="1" xfId="0" applyNumberFormat="1" applyFont="1" applyFill="1" applyBorder="1" applyAlignment="1">
      <alignment horizontal="center" vertical="center" wrapText="1"/>
    </xf>
    <xf numFmtId="177" fontId="14" fillId="8" borderId="1" xfId="0" applyNumberFormat="1" applyFont="1" applyFill="1" applyBorder="1" applyAlignment="1">
      <alignment horizontal="center" vertical="center" wrapText="1"/>
    </xf>
    <xf numFmtId="177" fontId="27" fillId="5" borderId="1" xfId="49" applyNumberFormat="1" applyFont="1" applyFill="1" applyBorder="1" applyAlignment="1" applyProtection="1">
      <alignment horizontal="center" vertical="center" wrapText="1"/>
      <protection locked="0"/>
    </xf>
    <xf numFmtId="177" fontId="19" fillId="0" borderId="1" xfId="49" applyNumberFormat="1" applyFont="1" applyFill="1" applyBorder="1" applyAlignment="1" applyProtection="1">
      <alignment horizontal="center" vertical="center" wrapText="1"/>
      <protection locked="0"/>
    </xf>
    <xf numFmtId="177" fontId="27" fillId="0" borderId="1" xfId="0" applyNumberFormat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left" vertical="center"/>
    </xf>
    <xf numFmtId="0" fontId="5" fillId="2" borderId="22" xfId="0" applyFont="1" applyFill="1" applyBorder="1" applyAlignment="1">
      <alignment horizontal="left" vertical="center"/>
    </xf>
    <xf numFmtId="176" fontId="6" fillId="0" borderId="23" xfId="0" applyNumberFormat="1" applyFont="1" applyFill="1" applyBorder="1" applyAlignment="1">
      <alignment horizontal="left" vertical="center"/>
    </xf>
    <xf numFmtId="176" fontId="6" fillId="0" borderId="24" xfId="0" applyNumberFormat="1" applyFont="1" applyFill="1" applyBorder="1" applyAlignment="1">
      <alignment horizontal="left" vertical="center"/>
    </xf>
    <xf numFmtId="0" fontId="7" fillId="0" borderId="22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176" fontId="6" fillId="0" borderId="26" xfId="0" applyNumberFormat="1" applyFont="1" applyFill="1" applyBorder="1" applyAlignment="1">
      <alignment horizontal="left" vertical="center"/>
    </xf>
    <xf numFmtId="176" fontId="6" fillId="0" borderId="27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176" fontId="6" fillId="0" borderId="28" xfId="0" applyNumberFormat="1" applyFont="1" applyFill="1" applyBorder="1" applyAlignment="1">
      <alignment horizontal="left" vertical="center"/>
    </xf>
    <xf numFmtId="0" fontId="28" fillId="0" borderId="5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left" vertical="center"/>
    </xf>
    <xf numFmtId="0" fontId="5" fillId="2" borderId="30" xfId="0" applyFont="1" applyFill="1" applyBorder="1" applyAlignment="1">
      <alignment horizontal="left" vertical="center"/>
    </xf>
    <xf numFmtId="176" fontId="6" fillId="0" borderId="31" xfId="0" applyNumberFormat="1" applyFont="1" applyFill="1" applyBorder="1" applyAlignment="1">
      <alignment horizontal="left" vertical="center"/>
    </xf>
    <xf numFmtId="176" fontId="6" fillId="0" borderId="32" xfId="0" applyNumberFormat="1" applyFont="1" applyFill="1" applyBorder="1" applyAlignment="1">
      <alignment horizontal="left" vertical="center"/>
    </xf>
    <xf numFmtId="0" fontId="28" fillId="0" borderId="3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8" fillId="3" borderId="22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vertical="center"/>
    </xf>
    <xf numFmtId="0" fontId="15" fillId="0" borderId="35" xfId="0" applyFont="1" applyFill="1" applyBorder="1" applyAlignment="1">
      <alignment horizontal="center"/>
    </xf>
    <xf numFmtId="0" fontId="16" fillId="0" borderId="5" xfId="0" applyFont="1" applyFill="1" applyBorder="1" applyAlignment="1">
      <alignment horizontal="left"/>
    </xf>
    <xf numFmtId="0" fontId="16" fillId="0" borderId="6" xfId="0" applyFont="1" applyFill="1" applyBorder="1" applyAlignment="1">
      <alignment horizontal="left"/>
    </xf>
    <xf numFmtId="0" fontId="16" fillId="0" borderId="7" xfId="0" applyFont="1" applyFill="1" applyBorder="1" applyAlignment="1">
      <alignment horizontal="left"/>
    </xf>
    <xf numFmtId="0" fontId="29" fillId="0" borderId="8" xfId="49" applyFont="1" applyFill="1" applyBorder="1" applyAlignment="1">
      <alignment horizontal="left" vertical="center"/>
    </xf>
    <xf numFmtId="180" fontId="30" fillId="5" borderId="36" xfId="50" applyNumberFormat="1" applyFont="1" applyFill="1" applyBorder="1" applyAlignment="1">
      <alignment horizontal="center"/>
    </xf>
    <xf numFmtId="179" fontId="31" fillId="0" borderId="1" xfId="0" applyNumberFormat="1" applyFont="1" applyFill="1" applyBorder="1" applyAlignment="1">
      <alignment horizontal="center"/>
    </xf>
    <xf numFmtId="0" fontId="29" fillId="0" borderId="7" xfId="49" applyFont="1" applyFill="1" applyBorder="1" applyAlignment="1">
      <alignment horizontal="left" vertical="center"/>
    </xf>
    <xf numFmtId="179" fontId="30" fillId="5" borderId="36" xfId="50" applyNumberFormat="1" applyFont="1" applyFill="1" applyBorder="1" applyAlignment="1">
      <alignment horizontal="center"/>
    </xf>
    <xf numFmtId="180" fontId="30" fillId="0" borderId="36" xfId="50" applyNumberFormat="1" applyFont="1" applyFill="1" applyBorder="1" applyAlignment="1">
      <alignment horizontal="center"/>
    </xf>
    <xf numFmtId="180" fontId="30" fillId="0" borderId="1" xfId="50" applyNumberFormat="1" applyFont="1" applyFill="1" applyBorder="1" applyAlignment="1">
      <alignment horizontal="center"/>
    </xf>
    <xf numFmtId="180" fontId="30" fillId="0" borderId="37" xfId="50" applyNumberFormat="1" applyFont="1" applyFill="1" applyBorder="1" applyAlignment="1">
      <alignment horizontal="center"/>
    </xf>
    <xf numFmtId="0" fontId="29" fillId="0" borderId="9" xfId="49" applyFont="1" applyFill="1" applyBorder="1" applyAlignment="1">
      <alignment horizontal="left" vertical="center"/>
    </xf>
    <xf numFmtId="181" fontId="30" fillId="0" borderId="38" xfId="51" applyNumberFormat="1" applyFont="1" applyFill="1" applyBorder="1" applyAlignment="1">
      <alignment horizontal="center" wrapText="1"/>
    </xf>
    <xf numFmtId="0" fontId="32" fillId="0" borderId="1" xfId="52" applyFont="1" applyFill="1" applyBorder="1" applyAlignment="1"/>
    <xf numFmtId="0" fontId="32" fillId="6" borderId="1" xfId="52" applyFont="1" applyFill="1" applyBorder="1" applyAlignment="1"/>
    <xf numFmtId="177" fontId="30" fillId="0" borderId="36" xfId="50" applyNumberFormat="1" applyFont="1" applyFill="1" applyBorder="1" applyAlignment="1">
      <alignment horizontal="center"/>
    </xf>
    <xf numFmtId="0" fontId="29" fillId="0" borderId="10" xfId="49" applyFont="1" applyFill="1" applyBorder="1" applyAlignment="1">
      <alignment horizontal="left" vertical="center"/>
    </xf>
    <xf numFmtId="0" fontId="3" fillId="0" borderId="20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33" fillId="0" borderId="39" xfId="0" applyFont="1" applyFill="1" applyBorder="1" applyAlignment="1">
      <alignment horizontal="center" vertical="center"/>
    </xf>
    <xf numFmtId="0" fontId="33" fillId="0" borderId="4" xfId="0" applyFont="1" applyFill="1" applyBorder="1" applyAlignment="1">
      <alignment horizontal="center" vertical="center"/>
    </xf>
    <xf numFmtId="0" fontId="33" fillId="0" borderId="14" xfId="0" applyFont="1" applyFill="1" applyBorder="1" applyAlignment="1">
      <alignment horizontal="center" vertical="center"/>
    </xf>
    <xf numFmtId="0" fontId="33" fillId="0" borderId="40" xfId="0" applyFont="1" applyFill="1" applyBorder="1" applyAlignment="1">
      <alignment horizontal="center" vertical="center"/>
    </xf>
    <xf numFmtId="0" fontId="28" fillId="0" borderId="6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/>
    </xf>
    <xf numFmtId="0" fontId="34" fillId="0" borderId="41" xfId="0" applyFont="1" applyFill="1" applyBorder="1" applyAlignment="1">
      <alignment horizontal="center" vertical="center"/>
    </xf>
    <xf numFmtId="0" fontId="28" fillId="0" borderId="42" xfId="0" applyFont="1" applyFill="1" applyBorder="1" applyAlignment="1">
      <alignment horizontal="center" vertical="center" wrapText="1"/>
    </xf>
    <xf numFmtId="0" fontId="28" fillId="0" borderId="43" xfId="0" applyFont="1" applyFill="1" applyBorder="1" applyAlignment="1">
      <alignment horizontal="center" vertical="center" wrapText="1"/>
    </xf>
    <xf numFmtId="0" fontId="34" fillId="0" borderId="30" xfId="0" applyFont="1" applyFill="1" applyBorder="1" applyAlignment="1">
      <alignment horizontal="center" vertical="center"/>
    </xf>
    <xf numFmtId="0" fontId="34" fillId="0" borderId="44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 wrapText="1"/>
    </xf>
    <xf numFmtId="0" fontId="35" fillId="4" borderId="22" xfId="0" applyFont="1" applyFill="1" applyBorder="1" applyAlignment="1">
      <alignment horizontal="center" vertical="center" wrapText="1"/>
    </xf>
    <xf numFmtId="0" fontId="36" fillId="4" borderId="22" xfId="0" applyFont="1" applyFill="1" applyBorder="1" applyAlignment="1">
      <alignment horizontal="center" vertical="center" wrapText="1"/>
    </xf>
    <xf numFmtId="0" fontId="37" fillId="3" borderId="1" xfId="0" applyFont="1" applyFill="1" applyBorder="1" applyAlignment="1">
      <alignment vertical="center"/>
    </xf>
    <xf numFmtId="178" fontId="38" fillId="0" borderId="1" xfId="0" applyNumberFormat="1" applyFont="1" applyFill="1" applyBorder="1" applyAlignment="1">
      <alignment horizontal="center" vertical="center" wrapText="1"/>
    </xf>
    <xf numFmtId="177" fontId="38" fillId="0" borderId="1" xfId="0" applyNumberFormat="1" applyFont="1" applyFill="1" applyBorder="1" applyAlignment="1">
      <alignment horizontal="center" vertical="center" wrapText="1"/>
    </xf>
    <xf numFmtId="179" fontId="39" fillId="8" borderId="1" xfId="0" applyNumberFormat="1" applyFont="1" applyFill="1" applyBorder="1" applyAlignment="1">
      <alignment horizontal="center"/>
    </xf>
    <xf numFmtId="179" fontId="39" fillId="0" borderId="1" xfId="0" applyNumberFormat="1" applyFont="1" applyFill="1" applyBorder="1" applyAlignment="1">
      <alignment horizont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 2" xfId="49"/>
    <cellStyle name="Normal 3 2" xfId="50"/>
    <cellStyle name="Normal 3 4" xfId="51"/>
    <cellStyle name="Normal 8" xfId="52"/>
    <cellStyle name="Normal 3 3" xfId="53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sales\Downloads\BG5281%20ALEX%20MIDI%20DRESS,%20CREPE,%20MILLY,%20CURVE%20(5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tyle Summary Cover Page"/>
      <sheetName val="Construction"/>
      <sheetName val="Lining &amp; Facing Construction"/>
      <sheetName val="Boning Construction"/>
      <sheetName val="Boning Construction (2)"/>
      <sheetName val="Internal Boning Construction"/>
      <sheetName val="Print and Artwork Placement"/>
      <sheetName val="Construction Ref Images (1)"/>
      <sheetName val="Construction Ref Images"/>
      <sheetName val="Reference Images"/>
      <sheetName val="Fabrics (MATTE SATIN)"/>
      <sheetName val="Fabrics (SHINY SATIN)"/>
      <sheetName val="Fabrics (CHIFFON)"/>
      <sheetName val="Fabrics (VELVET)"/>
      <sheetName val="Fabrics (KNIT CREPE)"/>
      <sheetName val="Trims"/>
      <sheetName val="BOM"/>
      <sheetName val="1ST FIT 11.26.24"/>
      <sheetName val="2ND FIT 12.19.24"/>
      <sheetName val="PP FIT 1.16.25"/>
      <sheetName val="PP REF 2.20.25"/>
      <sheetName val="2ND REF PP 3.6.25"/>
      <sheetName val="SPEC SHEET"/>
      <sheetName val="SPEC SHEET CHECKUP"/>
      <sheetName val="Sheet1"/>
      <sheetName val="Pattern Card"/>
      <sheetName val="Sample Specs"/>
      <sheetName val="GRADED SPEC"/>
      <sheetName val=" Development Comments"/>
      <sheetName val=" 1st Proto"/>
      <sheetName val=" Fit 1"/>
      <sheetName val=" PP 1"/>
      <sheetName val="TOP"/>
    </sheetNames>
    <sheetDataSet>
      <sheetData sheetId="0">
        <row r="1">
          <cell r="E1" t="str">
            <v>BG5281</v>
          </cell>
        </row>
        <row r="2">
          <cell r="B2" t="str">
            <v>ALEX MIDI DRESS</v>
          </cell>
        </row>
        <row r="2">
          <cell r="D2" t="str">
            <v>SOPHIA SOLOMNSON</v>
          </cell>
        </row>
        <row r="3">
          <cell r="B3">
            <v>45511</v>
          </cell>
        </row>
        <row r="3">
          <cell r="D3" t="str">
            <v>SOPHIA S</v>
          </cell>
        </row>
        <row r="4">
          <cell r="B4" t="str">
            <v>FALL 25</v>
          </cell>
        </row>
        <row r="4">
          <cell r="D4" t="str">
            <v>SEAN</v>
          </cell>
        </row>
        <row r="5">
          <cell r="B5" t="str">
            <v>0X-3X</v>
          </cell>
        </row>
        <row r="5">
          <cell r="D5" t="str">
            <v>WHITE</v>
          </cell>
        </row>
        <row r="6">
          <cell r="B6" t="str">
            <v>1X</v>
          </cell>
        </row>
        <row r="6">
          <cell r="D6" t="str">
            <v>CREPE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1">
          <cell r="A11" t="str">
            <v>TOP BODY LENGTH (FROM CF NECKDROP TO WAIST SEAM)</v>
          </cell>
        </row>
        <row r="11">
          <cell r="V11">
            <v>8.25</v>
          </cell>
        </row>
        <row r="12">
          <cell r="A12" t="str">
            <v>SIDE SEAM BODICE LENGTH (FROM AH TO SEAM)</v>
          </cell>
        </row>
        <row r="12">
          <cell r="V12">
            <v>5.25</v>
          </cell>
        </row>
        <row r="13">
          <cell r="A13" t="str">
            <v>BACK SEAM BODICE LENGTH (CB NECK TO WB SEAM)</v>
          </cell>
        </row>
        <row r="13">
          <cell r="V13">
            <v>6.875</v>
          </cell>
        </row>
        <row r="14">
          <cell r="A14" t="str">
            <v>NECK WIDTH - EDGE TO EDGE</v>
          </cell>
        </row>
        <row r="14">
          <cell r="V14">
            <v>9.25</v>
          </cell>
        </row>
        <row r="15">
          <cell r="A15" t="str">
            <v>CF SKIRT LENGTH (FROM WAIST JOINT SEAM TO HEM)</v>
          </cell>
        </row>
        <row r="15">
          <cell r="V15">
            <v>36.75</v>
          </cell>
        </row>
        <row r="16">
          <cell r="A16" t="str">
            <v>CB SKIRT LENGTH (FROM WAIST JOINT SEAM TO HEM)</v>
          </cell>
        </row>
        <row r="17">
          <cell r="A17" t="str">
            <v>BUST CIRC (1" BELOW AH) </v>
          </cell>
        </row>
        <row r="17">
          <cell r="V17">
            <v>41</v>
          </cell>
        </row>
        <row r="18">
          <cell r="A18" t="str">
            <v>BUST CIRC (1" BELOW AH) - SELF ONLY</v>
          </cell>
        </row>
        <row r="18">
          <cell r="V18">
            <v>41</v>
          </cell>
        </row>
        <row r="19">
          <cell r="A19" t="str">
            <v>WAIST SEAM CIRC</v>
          </cell>
        </row>
        <row r="19">
          <cell r="V19">
            <v>37.5</v>
          </cell>
        </row>
        <row r="20">
          <cell r="A20" t="str">
            <v>HIGH HIP CIRC. (11 1/2" BELOW ARMHOLE)</v>
          </cell>
        </row>
        <row r="20">
          <cell r="V20">
            <v>45.5</v>
          </cell>
        </row>
        <row r="21">
          <cell r="A21" t="str">
            <v>LOW HIP CIRC. (15 1/2" BELOW ARMHOLE)</v>
          </cell>
        </row>
        <row r="21">
          <cell r="V21">
            <v>46.5</v>
          </cell>
        </row>
        <row r="22">
          <cell r="A22" t="str">
            <v>SWEEP CIRC - STRAIGHT (SLIT CLOSED) - SELF</v>
          </cell>
        </row>
        <row r="22">
          <cell r="V22">
            <v>45.5</v>
          </cell>
        </row>
        <row r="23">
          <cell r="A23" t="str">
            <v>SWEEP CIRC - STRAIGHT (SLIT CLOSED) - LINING</v>
          </cell>
        </row>
        <row r="23">
          <cell r="V23">
            <v>45.75</v>
          </cell>
        </row>
        <row r="24">
          <cell r="A24" t="str">
            <v>CB SLIT HEIGHT</v>
          </cell>
        </row>
        <row r="24">
          <cell r="V24">
            <v>11</v>
          </cell>
        </row>
        <row r="25">
          <cell r="A25" t="str">
            <v>A/H STRAIGHT</v>
          </cell>
        </row>
        <row r="25">
          <cell r="V25">
            <v>9.5</v>
          </cell>
        </row>
        <row r="26">
          <cell r="A26" t="str">
            <v>FRONT NECK DROP - FRONT HPS TO CF NECKLINE</v>
          </cell>
        </row>
        <row r="26">
          <cell r="V26">
            <v>7.5</v>
          </cell>
        </row>
        <row r="27">
          <cell r="A27" t="str">
            <v>BACK NECK DROP - BACK HPS TO CB NECKLINE</v>
          </cell>
        </row>
        <row r="27">
          <cell r="V27">
            <v>7.75</v>
          </cell>
        </row>
        <row r="28">
          <cell r="A28" t="str">
            <v>SHOULDER STRAP WIDTH</v>
          </cell>
        </row>
        <row r="28">
          <cell r="V28">
            <v>1.375</v>
          </cell>
        </row>
        <row r="29">
          <cell r="A29" t="str">
            <v>SHOULDER TIE WIDTH</v>
          </cell>
        </row>
        <row r="29">
          <cell r="V29">
            <v>1.5</v>
          </cell>
        </row>
        <row r="30">
          <cell r="A30" t="str">
            <v>SHOULDER TIE LENGTH (TO THE LONGEST POINT)</v>
          </cell>
        </row>
        <row r="30">
          <cell r="V30">
            <v>53</v>
          </cell>
        </row>
        <row r="31">
          <cell r="A31" t="str">
            <v>ZIPPER LENGTH</v>
          </cell>
        </row>
        <row r="31">
          <cell r="V31">
            <v>13.75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40"/>
  <sheetViews>
    <sheetView view="pageBreakPreview" zoomScale="55" zoomScaleNormal="40" workbookViewId="0">
      <selection activeCell="I49" sqref="I49"/>
    </sheetView>
  </sheetViews>
  <sheetFormatPr defaultColWidth="9" defaultRowHeight="13.5"/>
  <cols>
    <col min="1" max="1" width="4.16814159292035" customWidth="1"/>
    <col min="2" max="2" width="16.3362831858407" customWidth="1"/>
    <col min="3" max="3" width="11.0265486725664" customWidth="1"/>
    <col min="4" max="4" width="20.3362831858407" customWidth="1"/>
    <col min="5" max="5" width="10.353982300885" customWidth="1"/>
    <col min="6" max="6" width="35.8495575221239" customWidth="1"/>
    <col min="7" max="7" width="9" customWidth="1"/>
    <col min="8" max="8" width="8.66371681415929" hidden="1" customWidth="1"/>
    <col min="9" max="14" width="12.5486725663717" customWidth="1"/>
    <col min="15" max="15" width="5.66371681415929" customWidth="1"/>
    <col min="16" max="18" width="8.66371681415929" customWidth="1"/>
    <col min="19" max="19" width="5.50442477876106" customWidth="1"/>
    <col min="20" max="20" width="8.66371681415929" customWidth="1"/>
    <col min="21" max="22" width="8.50442477876106" customWidth="1"/>
    <col min="23" max="23" width="6.66371681415929" customWidth="1"/>
    <col min="24" max="24" width="10.1681415929204" customWidth="1"/>
    <col min="25" max="25" width="28.6637168141593" customWidth="1"/>
    <col min="26" max="16384" width="12.6637168141593"/>
  </cols>
  <sheetData>
    <row r="1" s="1" customFormat="1" ht="30" customHeight="1" spans="1:26">
      <c r="A1" s="64" t="s">
        <v>0</v>
      </c>
      <c r="B1" s="65"/>
      <c r="C1" s="65"/>
      <c r="D1" s="66"/>
      <c r="E1" s="67" t="s">
        <v>1</v>
      </c>
      <c r="F1" s="68"/>
      <c r="G1" s="69" t="s">
        <v>2</v>
      </c>
      <c r="H1" s="70"/>
      <c r="I1" s="115" t="s">
        <v>3</v>
      </c>
      <c r="J1" s="67"/>
      <c r="K1" s="69">
        <v>0</v>
      </c>
      <c r="L1" s="116"/>
      <c r="M1" s="116"/>
      <c r="N1" s="70"/>
      <c r="O1" s="35"/>
      <c r="P1" s="35"/>
      <c r="Q1" s="35"/>
      <c r="R1" s="35"/>
      <c r="S1" s="35"/>
      <c r="T1" s="35"/>
      <c r="U1" s="35"/>
      <c r="V1" s="35"/>
      <c r="W1" s="35"/>
      <c r="X1" s="35"/>
      <c r="Y1" s="53"/>
      <c r="Z1" s="53"/>
    </row>
    <row r="2" s="1" customFormat="1" ht="15.75" customHeight="1" spans="1:26">
      <c r="A2" s="71" t="s">
        <v>4</v>
      </c>
      <c r="B2" s="72"/>
      <c r="C2" s="73" t="s">
        <v>5</v>
      </c>
      <c r="D2" s="74" t="s">
        <v>6</v>
      </c>
      <c r="E2" s="75" t="s">
        <v>7</v>
      </c>
      <c r="F2" s="75"/>
      <c r="G2" s="76"/>
      <c r="H2" s="77" t="s">
        <v>8</v>
      </c>
      <c r="I2" s="77"/>
      <c r="J2" s="77"/>
      <c r="K2" s="117" t="s">
        <v>9</v>
      </c>
      <c r="L2" s="118"/>
      <c r="M2" s="118"/>
      <c r="N2" s="119"/>
      <c r="O2" s="38"/>
      <c r="P2" s="38"/>
      <c r="Q2" s="38"/>
      <c r="R2" s="38"/>
      <c r="S2" s="38"/>
      <c r="T2" s="38"/>
      <c r="U2" s="38"/>
      <c r="V2" s="38"/>
      <c r="W2" s="38"/>
      <c r="X2" s="38"/>
      <c r="Y2" s="53"/>
      <c r="Z2" s="53"/>
    </row>
    <row r="3" s="1" customFormat="1" ht="15.75" customHeight="1" spans="1:26">
      <c r="A3" s="78" t="s">
        <v>10</v>
      </c>
      <c r="B3" s="5"/>
      <c r="C3" s="6">
        <v>45511</v>
      </c>
      <c r="D3" s="7" t="s">
        <v>11</v>
      </c>
      <c r="E3" s="79" t="s">
        <v>12</v>
      </c>
      <c r="F3" s="79"/>
      <c r="G3" s="80"/>
      <c r="H3" s="81"/>
      <c r="I3" s="81"/>
      <c r="J3" s="81"/>
      <c r="K3" s="117"/>
      <c r="L3" s="118"/>
      <c r="M3" s="118"/>
      <c r="N3" s="119"/>
      <c r="O3" s="38"/>
      <c r="P3" s="38"/>
      <c r="Q3" s="38"/>
      <c r="R3" s="38"/>
      <c r="S3" s="38"/>
      <c r="T3" s="38"/>
      <c r="U3" s="38"/>
      <c r="V3" s="38"/>
      <c r="W3" s="38"/>
      <c r="X3" s="38"/>
      <c r="Y3" s="53"/>
      <c r="Z3" s="53"/>
    </row>
    <row r="4" s="1" customFormat="1" ht="15.75" customHeight="1" spans="1:26">
      <c r="A4" s="78" t="s">
        <v>13</v>
      </c>
      <c r="B4" s="5"/>
      <c r="C4" s="6" t="s">
        <v>14</v>
      </c>
      <c r="D4" s="7" t="s">
        <v>15</v>
      </c>
      <c r="E4" s="79" t="s">
        <v>16</v>
      </c>
      <c r="F4" s="79"/>
      <c r="G4" s="82"/>
      <c r="H4" s="81"/>
      <c r="I4" s="81"/>
      <c r="J4" s="81"/>
      <c r="K4" s="120"/>
      <c r="L4" s="121"/>
      <c r="M4" s="121"/>
      <c r="N4" s="122"/>
      <c r="O4" s="38"/>
      <c r="P4" s="38"/>
      <c r="Q4" s="38"/>
      <c r="R4" s="38"/>
      <c r="S4" s="38"/>
      <c r="T4" s="38"/>
      <c r="U4" s="38"/>
      <c r="V4" s="38"/>
      <c r="W4" s="38"/>
      <c r="X4" s="38"/>
      <c r="Y4" s="53"/>
      <c r="Z4" s="53"/>
    </row>
    <row r="5" s="1" customFormat="1" ht="15.75" customHeight="1" spans="1:26">
      <c r="A5" s="78" t="s">
        <v>17</v>
      </c>
      <c r="B5" s="5"/>
      <c r="C5" s="6" t="s">
        <v>18</v>
      </c>
      <c r="D5" s="7" t="s">
        <v>19</v>
      </c>
      <c r="E5" s="79" t="s">
        <v>20</v>
      </c>
      <c r="F5" s="79"/>
      <c r="G5" s="82"/>
      <c r="H5" s="83" t="s">
        <v>21</v>
      </c>
      <c r="I5" s="123"/>
      <c r="J5" s="124"/>
      <c r="K5" s="125" t="s">
        <v>22</v>
      </c>
      <c r="L5" s="125"/>
      <c r="M5" s="125"/>
      <c r="N5" s="126"/>
      <c r="O5" s="38"/>
      <c r="P5" s="38"/>
      <c r="Q5" s="38"/>
      <c r="R5" s="38"/>
      <c r="S5" s="38"/>
      <c r="T5" s="38"/>
      <c r="U5" s="38"/>
      <c r="V5" s="38"/>
      <c r="W5" s="38"/>
      <c r="X5" s="38"/>
      <c r="Y5" s="53"/>
      <c r="Z5" s="53"/>
    </row>
    <row r="6" s="1" customFormat="1" ht="15.75" customHeight="1" spans="1:26">
      <c r="A6" s="84" t="s">
        <v>23</v>
      </c>
      <c r="B6" s="85"/>
      <c r="C6" s="86" t="s">
        <v>24</v>
      </c>
      <c r="D6" s="87" t="s">
        <v>25</v>
      </c>
      <c r="E6" s="88" t="s">
        <v>26</v>
      </c>
      <c r="F6" s="88"/>
      <c r="G6" s="89"/>
      <c r="H6" s="90" t="s">
        <v>27</v>
      </c>
      <c r="I6" s="127"/>
      <c r="J6" s="128"/>
      <c r="K6" s="129">
        <v>0</v>
      </c>
      <c r="L6" s="129"/>
      <c r="M6" s="129"/>
      <c r="N6" s="130"/>
      <c r="O6" s="38"/>
      <c r="P6" s="38"/>
      <c r="Q6" s="38"/>
      <c r="R6" s="38"/>
      <c r="S6" s="38"/>
      <c r="T6" s="38"/>
      <c r="U6" s="38"/>
      <c r="V6" s="38"/>
      <c r="W6" s="38"/>
      <c r="X6" s="54"/>
      <c r="Y6" s="53"/>
      <c r="Z6" s="53"/>
    </row>
    <row r="7" s="1" customFormat="1" ht="15.75" customHeight="1" spans="1:26">
      <c r="A7" s="91"/>
      <c r="B7" s="92" t="s">
        <v>28</v>
      </c>
      <c r="C7" s="93"/>
      <c r="D7" s="93"/>
      <c r="E7" s="93"/>
      <c r="F7" s="94"/>
      <c r="G7" s="95" t="s">
        <v>29</v>
      </c>
      <c r="H7" s="95" t="s">
        <v>30</v>
      </c>
      <c r="I7" s="131" t="s">
        <v>31</v>
      </c>
      <c r="J7" s="132" t="s">
        <v>32</v>
      </c>
      <c r="K7" s="133" t="s">
        <v>33</v>
      </c>
      <c r="L7" s="131" t="s">
        <v>34</v>
      </c>
      <c r="M7" s="131" t="s">
        <v>35</v>
      </c>
      <c r="N7" s="131" t="s">
        <v>36</v>
      </c>
      <c r="O7" s="45"/>
      <c r="P7" s="45"/>
      <c r="Q7" s="46"/>
      <c r="R7" s="45"/>
      <c r="S7" s="45"/>
      <c r="T7" s="45"/>
      <c r="U7" s="46"/>
      <c r="V7" s="45"/>
      <c r="W7" s="45"/>
      <c r="X7" s="46"/>
      <c r="Y7" s="50"/>
      <c r="Z7" s="53"/>
    </row>
    <row r="8" s="1" customFormat="1" ht="15" customHeight="1" spans="1:26">
      <c r="A8" s="96"/>
      <c r="B8" s="14"/>
      <c r="C8" s="14"/>
      <c r="D8" s="14"/>
      <c r="E8" s="14"/>
      <c r="F8" s="18"/>
      <c r="G8" s="19"/>
      <c r="H8" s="19"/>
      <c r="I8" s="134"/>
      <c r="J8" s="134"/>
      <c r="K8" s="134"/>
      <c r="L8" s="134"/>
      <c r="M8" s="134"/>
      <c r="N8" s="134"/>
      <c r="O8" s="49"/>
      <c r="P8" s="50"/>
      <c r="Q8" s="50"/>
      <c r="R8" s="50"/>
      <c r="S8" s="49"/>
      <c r="T8" s="50"/>
      <c r="U8" s="50"/>
      <c r="V8" s="50"/>
      <c r="W8" s="49"/>
      <c r="X8" s="50"/>
      <c r="Y8" s="50"/>
      <c r="Z8" s="53"/>
    </row>
    <row r="9" s="1" customFormat="1" ht="25" customHeight="1" spans="1:26">
      <c r="A9" s="97">
        <v>1</v>
      </c>
      <c r="B9" s="98" t="s">
        <v>37</v>
      </c>
      <c r="C9" s="99"/>
      <c r="D9" s="99"/>
      <c r="E9" s="100"/>
      <c r="F9" s="101" t="s">
        <v>38</v>
      </c>
      <c r="G9" s="102">
        <v>44930</v>
      </c>
      <c r="H9" s="103"/>
      <c r="I9" s="136">
        <v>7.875</v>
      </c>
      <c r="J9" s="137">
        <v>8</v>
      </c>
      <c r="K9" s="136">
        <v>8.125</v>
      </c>
      <c r="L9" s="136">
        <v>8.25</v>
      </c>
      <c r="M9" s="136">
        <v>8.375</v>
      </c>
      <c r="N9" s="136">
        <v>8.5</v>
      </c>
      <c r="O9" s="51"/>
      <c r="P9" s="51"/>
      <c r="Q9" s="51"/>
      <c r="R9" s="52"/>
      <c r="S9" s="51"/>
      <c r="T9" s="51"/>
      <c r="U9" s="51"/>
      <c r="V9" s="52"/>
      <c r="W9" s="51"/>
      <c r="X9" s="51"/>
      <c r="Y9" s="55"/>
      <c r="Z9" s="53"/>
    </row>
    <row r="10" s="1" customFormat="1" ht="25" customHeight="1" spans="1:26">
      <c r="A10" s="97">
        <v>2</v>
      </c>
      <c r="B10" s="98" t="s">
        <v>39</v>
      </c>
      <c r="C10" s="99"/>
      <c r="D10" s="99"/>
      <c r="E10" s="100"/>
      <c r="F10" s="104" t="s">
        <v>40</v>
      </c>
      <c r="G10" s="102">
        <v>44930</v>
      </c>
      <c r="H10" s="103"/>
      <c r="I10" s="136">
        <v>6.875</v>
      </c>
      <c r="J10" s="137">
        <v>7</v>
      </c>
      <c r="K10" s="136">
        <v>7.125</v>
      </c>
      <c r="L10" s="136">
        <v>7.25</v>
      </c>
      <c r="M10" s="136">
        <v>7.375</v>
      </c>
      <c r="N10" s="136">
        <v>7.5</v>
      </c>
      <c r="O10" s="51"/>
      <c r="P10" s="51"/>
      <c r="Q10" s="51"/>
      <c r="R10" s="52"/>
      <c r="S10" s="51"/>
      <c r="T10" s="51"/>
      <c r="U10" s="51"/>
      <c r="V10" s="52"/>
      <c r="W10" s="51"/>
      <c r="X10" s="51"/>
      <c r="Y10" s="55"/>
      <c r="Z10" s="53"/>
    </row>
    <row r="11" s="1" customFormat="1" ht="25" customHeight="1" spans="1:26">
      <c r="A11" s="97">
        <v>3</v>
      </c>
      <c r="B11" s="98" t="s">
        <v>41</v>
      </c>
      <c r="C11" s="99"/>
      <c r="D11" s="99"/>
      <c r="E11" s="100"/>
      <c r="F11" s="104" t="s">
        <v>42</v>
      </c>
      <c r="G11" s="102">
        <v>44930</v>
      </c>
      <c r="H11" s="103"/>
      <c r="I11" s="136">
        <v>6</v>
      </c>
      <c r="J11" s="137">
        <v>6.125</v>
      </c>
      <c r="K11" s="136">
        <v>6.25</v>
      </c>
      <c r="L11" s="136">
        <v>6.375</v>
      </c>
      <c r="M11" s="136">
        <v>6.5</v>
      </c>
      <c r="N11" s="136">
        <v>6.625</v>
      </c>
      <c r="O11" s="51"/>
      <c r="P11" s="51"/>
      <c r="Q11" s="51"/>
      <c r="R11" s="52"/>
      <c r="S11" s="51"/>
      <c r="T11" s="51"/>
      <c r="U11" s="51"/>
      <c r="V11" s="52"/>
      <c r="W11" s="51"/>
      <c r="X11" s="51"/>
      <c r="Y11" s="55"/>
      <c r="Z11" s="53"/>
    </row>
    <row r="12" s="1" customFormat="1" ht="25" customHeight="1" spans="1:26">
      <c r="A12" s="97">
        <v>4</v>
      </c>
      <c r="B12" s="98" t="s">
        <v>43</v>
      </c>
      <c r="C12" s="99"/>
      <c r="D12" s="99"/>
      <c r="E12" s="100"/>
      <c r="F12" s="104" t="s">
        <v>44</v>
      </c>
      <c r="G12" s="105">
        <v>0.125</v>
      </c>
      <c r="H12" s="103"/>
      <c r="I12" s="136">
        <v>10.75</v>
      </c>
      <c r="J12" s="137">
        <v>11</v>
      </c>
      <c r="K12" s="136">
        <v>11.25</v>
      </c>
      <c r="L12" s="136">
        <v>11.5</v>
      </c>
      <c r="M12" s="136">
        <v>11.75</v>
      </c>
      <c r="N12" s="136">
        <v>12</v>
      </c>
      <c r="O12" s="51"/>
      <c r="P12" s="51"/>
      <c r="Q12" s="51"/>
      <c r="R12" s="52"/>
      <c r="S12" s="51"/>
      <c r="T12" s="51"/>
      <c r="U12" s="51"/>
      <c r="V12" s="52"/>
      <c r="W12" s="51"/>
      <c r="X12" s="51"/>
      <c r="Y12" s="55"/>
      <c r="Z12" s="53"/>
    </row>
    <row r="13" s="1" customFormat="1" ht="25" customHeight="1" spans="1:26">
      <c r="A13" s="97">
        <v>5</v>
      </c>
      <c r="B13" s="98" t="s">
        <v>45</v>
      </c>
      <c r="C13" s="99"/>
      <c r="D13" s="99"/>
      <c r="E13" s="100"/>
      <c r="F13" s="104" t="s">
        <v>46</v>
      </c>
      <c r="G13" s="106">
        <v>44928</v>
      </c>
      <c r="H13" s="103"/>
      <c r="I13" s="136">
        <v>31</v>
      </c>
      <c r="J13" s="137">
        <v>31.5</v>
      </c>
      <c r="K13" s="136">
        <v>32</v>
      </c>
      <c r="L13" s="136">
        <v>32.5</v>
      </c>
      <c r="M13" s="136">
        <v>33</v>
      </c>
      <c r="N13" s="136">
        <v>33.5</v>
      </c>
      <c r="O13" s="51"/>
      <c r="P13" s="51"/>
      <c r="Q13" s="51"/>
      <c r="R13" s="52"/>
      <c r="S13" s="51"/>
      <c r="T13" s="51"/>
      <c r="U13" s="51"/>
      <c r="V13" s="52"/>
      <c r="W13" s="51"/>
      <c r="X13" s="51"/>
      <c r="Y13" s="55"/>
      <c r="Z13" s="53"/>
    </row>
    <row r="14" s="1" customFormat="1" ht="25" customHeight="1" spans="1:26">
      <c r="A14" s="97">
        <v>6</v>
      </c>
      <c r="B14" s="98" t="s">
        <v>47</v>
      </c>
      <c r="C14" s="99"/>
      <c r="D14" s="99"/>
      <c r="E14" s="100"/>
      <c r="F14" s="104" t="s">
        <v>48</v>
      </c>
      <c r="G14" s="107">
        <v>45293</v>
      </c>
      <c r="H14" s="103"/>
      <c r="I14" s="136">
        <v>31</v>
      </c>
      <c r="J14" s="137">
        <v>31.5</v>
      </c>
      <c r="K14" s="136">
        <v>32</v>
      </c>
      <c r="L14" s="136">
        <v>32.5</v>
      </c>
      <c r="M14" s="136">
        <v>33</v>
      </c>
      <c r="N14" s="136">
        <v>33.5</v>
      </c>
      <c r="O14" s="51"/>
      <c r="P14" s="51"/>
      <c r="Q14" s="51"/>
      <c r="R14" s="52"/>
      <c r="S14" s="51"/>
      <c r="T14" s="51"/>
      <c r="U14" s="51"/>
      <c r="V14" s="52"/>
      <c r="W14" s="51"/>
      <c r="X14" s="51"/>
      <c r="Y14" s="55"/>
      <c r="Z14" s="53"/>
    </row>
    <row r="15" s="1" customFormat="1" ht="25" customHeight="1" spans="1:26">
      <c r="A15" s="97">
        <v>7</v>
      </c>
      <c r="B15" s="98" t="s">
        <v>49</v>
      </c>
      <c r="C15" s="99"/>
      <c r="D15" s="99"/>
      <c r="E15" s="100"/>
      <c r="F15" s="104" t="s">
        <v>50</v>
      </c>
      <c r="G15" s="106">
        <v>44928</v>
      </c>
      <c r="H15" s="103"/>
      <c r="I15" s="136">
        <v>29.5</v>
      </c>
      <c r="J15" s="137">
        <v>31.5</v>
      </c>
      <c r="K15" s="136">
        <v>33.5</v>
      </c>
      <c r="L15" s="136">
        <v>35.5</v>
      </c>
      <c r="M15" s="136">
        <v>37.5</v>
      </c>
      <c r="N15" s="136">
        <v>39.5</v>
      </c>
      <c r="O15" s="51"/>
      <c r="P15" s="51"/>
      <c r="Q15" s="51"/>
      <c r="R15" s="52"/>
      <c r="S15" s="51"/>
      <c r="T15" s="51"/>
      <c r="U15" s="51"/>
      <c r="V15" s="52"/>
      <c r="W15" s="51"/>
      <c r="X15" s="51"/>
      <c r="Y15" s="55"/>
      <c r="Z15" s="53"/>
    </row>
    <row r="16" s="1" customFormat="1" ht="25" customHeight="1" spans="1:26">
      <c r="A16" s="97">
        <v>8</v>
      </c>
      <c r="B16" s="98" t="s">
        <v>51</v>
      </c>
      <c r="C16" s="99"/>
      <c r="D16" s="99"/>
      <c r="E16" s="100"/>
      <c r="F16" s="104" t="s">
        <v>52</v>
      </c>
      <c r="G16" s="108">
        <v>44928</v>
      </c>
      <c r="H16" s="103"/>
      <c r="I16" s="136">
        <v>28.75</v>
      </c>
      <c r="J16" s="137">
        <v>30.75</v>
      </c>
      <c r="K16" s="136">
        <v>32.75</v>
      </c>
      <c r="L16" s="136">
        <v>34.75</v>
      </c>
      <c r="M16" s="136">
        <v>36.75</v>
      </c>
      <c r="N16" s="136">
        <v>38.75</v>
      </c>
      <c r="O16" s="51"/>
      <c r="P16" s="51"/>
      <c r="Q16" s="51"/>
      <c r="R16" s="52"/>
      <c r="S16" s="51"/>
      <c r="T16" s="51"/>
      <c r="U16" s="51"/>
      <c r="V16" s="52"/>
      <c r="W16" s="51"/>
      <c r="X16" s="51"/>
      <c r="Y16" s="55"/>
      <c r="Z16" s="53"/>
    </row>
    <row r="17" s="1" customFormat="1" ht="25" customHeight="1" spans="1:26">
      <c r="A17" s="97">
        <v>9</v>
      </c>
      <c r="B17" s="98" t="s">
        <v>53</v>
      </c>
      <c r="C17" s="99"/>
      <c r="D17" s="99"/>
      <c r="E17" s="100"/>
      <c r="F17" s="109" t="s">
        <v>54</v>
      </c>
      <c r="G17" s="106">
        <v>44928</v>
      </c>
      <c r="H17" s="103"/>
      <c r="I17" s="136">
        <v>24</v>
      </c>
      <c r="J17" s="137">
        <v>26</v>
      </c>
      <c r="K17" s="136">
        <v>28</v>
      </c>
      <c r="L17" s="136">
        <v>30</v>
      </c>
      <c r="M17" s="136">
        <v>32</v>
      </c>
      <c r="N17" s="136">
        <v>34</v>
      </c>
      <c r="O17" s="51"/>
      <c r="P17" s="51"/>
      <c r="Q17" s="51"/>
      <c r="R17" s="52"/>
      <c r="S17" s="51"/>
      <c r="T17" s="51"/>
      <c r="U17" s="51"/>
      <c r="V17" s="52"/>
      <c r="W17" s="51"/>
      <c r="X17" s="51"/>
      <c r="Y17" s="55"/>
      <c r="Z17" s="53"/>
    </row>
    <row r="18" s="1" customFormat="1" ht="25" customHeight="1" spans="1:26">
      <c r="A18" s="97">
        <v>10</v>
      </c>
      <c r="B18" s="98" t="s">
        <v>55</v>
      </c>
      <c r="C18" s="99"/>
      <c r="D18" s="99"/>
      <c r="E18" s="100"/>
      <c r="F18" s="109" t="s">
        <v>56</v>
      </c>
      <c r="G18" s="110">
        <v>0.5</v>
      </c>
      <c r="H18" s="103"/>
      <c r="I18" s="136">
        <v>33</v>
      </c>
      <c r="J18" s="137">
        <v>35</v>
      </c>
      <c r="K18" s="136">
        <v>37</v>
      </c>
      <c r="L18" s="136">
        <v>39</v>
      </c>
      <c r="M18" s="136">
        <v>41</v>
      </c>
      <c r="N18" s="136">
        <v>43</v>
      </c>
      <c r="O18" s="51"/>
      <c r="P18" s="51"/>
      <c r="Q18" s="51"/>
      <c r="R18" s="52"/>
      <c r="S18" s="51"/>
      <c r="T18" s="51"/>
      <c r="U18" s="51"/>
      <c r="V18" s="52"/>
      <c r="W18" s="51"/>
      <c r="X18" s="51"/>
      <c r="Y18" s="55"/>
      <c r="Z18" s="53"/>
    </row>
    <row r="19" s="1" customFormat="1" ht="25" customHeight="1" spans="1:26">
      <c r="A19" s="97">
        <v>11</v>
      </c>
      <c r="B19" s="98" t="s">
        <v>57</v>
      </c>
      <c r="C19" s="99"/>
      <c r="D19" s="99"/>
      <c r="E19" s="100"/>
      <c r="F19" s="109" t="s">
        <v>58</v>
      </c>
      <c r="G19" s="110">
        <v>0.5</v>
      </c>
      <c r="H19" s="103"/>
      <c r="I19" s="136">
        <v>33</v>
      </c>
      <c r="J19" s="137">
        <v>35</v>
      </c>
      <c r="K19" s="136">
        <v>37</v>
      </c>
      <c r="L19" s="136">
        <v>39</v>
      </c>
      <c r="M19" s="136">
        <v>41</v>
      </c>
      <c r="N19" s="136">
        <v>43</v>
      </c>
      <c r="O19" s="51"/>
      <c r="P19" s="51"/>
      <c r="Q19" s="51"/>
      <c r="R19" s="52"/>
      <c r="S19" s="51"/>
      <c r="T19" s="51"/>
      <c r="U19" s="51"/>
      <c r="V19" s="52"/>
      <c r="W19" s="51"/>
      <c r="X19" s="51"/>
      <c r="Y19" s="55"/>
      <c r="Z19" s="53"/>
    </row>
    <row r="20" s="1" customFormat="1" ht="25" customHeight="1" spans="1:26">
      <c r="A20" s="97">
        <v>12</v>
      </c>
      <c r="B20" s="98" t="s">
        <v>59</v>
      </c>
      <c r="C20" s="99"/>
      <c r="D20" s="99"/>
      <c r="E20" s="100"/>
      <c r="F20" s="111" t="s">
        <v>60</v>
      </c>
      <c r="G20" s="110">
        <v>0.5</v>
      </c>
      <c r="H20" s="103"/>
      <c r="I20" s="136">
        <v>34</v>
      </c>
      <c r="J20" s="137">
        <v>36</v>
      </c>
      <c r="K20" s="136">
        <v>38</v>
      </c>
      <c r="L20" s="136">
        <v>40</v>
      </c>
      <c r="M20" s="136">
        <v>42</v>
      </c>
      <c r="N20" s="136">
        <v>44</v>
      </c>
      <c r="O20" s="51"/>
      <c r="P20" s="51"/>
      <c r="Q20" s="51"/>
      <c r="R20" s="52"/>
      <c r="S20" s="51"/>
      <c r="T20" s="51"/>
      <c r="U20" s="51"/>
      <c r="V20" s="52"/>
      <c r="W20" s="51"/>
      <c r="X20" s="51"/>
      <c r="Y20" s="55"/>
      <c r="Z20" s="53"/>
    </row>
    <row r="21" s="1" customFormat="1" ht="25" customHeight="1" spans="1:26">
      <c r="A21" s="97">
        <v>13</v>
      </c>
      <c r="B21" s="98" t="s">
        <v>61</v>
      </c>
      <c r="C21" s="99"/>
      <c r="D21" s="99"/>
      <c r="E21" s="100"/>
      <c r="F21" s="112" t="s">
        <v>62</v>
      </c>
      <c r="G21" s="110">
        <v>0.5</v>
      </c>
      <c r="H21" s="103"/>
      <c r="I21" s="136">
        <v>29</v>
      </c>
      <c r="J21" s="137">
        <v>31</v>
      </c>
      <c r="K21" s="136">
        <v>33</v>
      </c>
      <c r="L21" s="136">
        <v>35</v>
      </c>
      <c r="M21" s="136">
        <v>37</v>
      </c>
      <c r="N21" s="136">
        <v>39</v>
      </c>
      <c r="O21" s="51"/>
      <c r="P21" s="51"/>
      <c r="Q21" s="51"/>
      <c r="R21" s="52"/>
      <c r="S21" s="51"/>
      <c r="T21" s="51"/>
      <c r="U21" s="51"/>
      <c r="V21" s="52"/>
      <c r="W21" s="51"/>
      <c r="X21" s="51"/>
      <c r="Y21" s="55"/>
      <c r="Z21" s="53"/>
    </row>
    <row r="22" s="1" customFormat="1" ht="25" customHeight="1" spans="1:26">
      <c r="A22" s="97">
        <v>14</v>
      </c>
      <c r="B22" s="98" t="s">
        <v>63</v>
      </c>
      <c r="C22" s="99"/>
      <c r="D22" s="99"/>
      <c r="E22" s="100"/>
      <c r="F22" s="109" t="s">
        <v>64</v>
      </c>
      <c r="G22" s="113">
        <v>0.25</v>
      </c>
      <c r="H22" s="103"/>
      <c r="I22" s="136">
        <v>11.75</v>
      </c>
      <c r="J22" s="137">
        <v>11.75</v>
      </c>
      <c r="K22" s="136">
        <v>11.75</v>
      </c>
      <c r="L22" s="136">
        <v>12.25</v>
      </c>
      <c r="M22" s="136">
        <v>12.25</v>
      </c>
      <c r="N22" s="136">
        <v>12.25</v>
      </c>
      <c r="O22" s="51"/>
      <c r="P22" s="52"/>
      <c r="Q22" s="51"/>
      <c r="R22" s="52"/>
      <c r="S22" s="51"/>
      <c r="T22" s="52"/>
      <c r="U22" s="51"/>
      <c r="V22" s="52"/>
      <c r="W22" s="51"/>
      <c r="X22" s="51"/>
      <c r="Y22" s="55"/>
      <c r="Z22" s="53"/>
    </row>
    <row r="23" s="1" customFormat="1" ht="25" customHeight="1" spans="1:26">
      <c r="A23" s="97">
        <v>15</v>
      </c>
      <c r="B23" s="98" t="s">
        <v>65</v>
      </c>
      <c r="C23" s="99"/>
      <c r="D23" s="99"/>
      <c r="E23" s="100"/>
      <c r="F23" s="101" t="s">
        <v>66</v>
      </c>
      <c r="G23" s="113">
        <v>0.25</v>
      </c>
      <c r="H23" s="103"/>
      <c r="I23" s="136">
        <v>8.125</v>
      </c>
      <c r="J23" s="137">
        <v>8.25</v>
      </c>
      <c r="K23" s="136">
        <v>8.375</v>
      </c>
      <c r="L23" s="136">
        <v>8.5</v>
      </c>
      <c r="M23" s="136">
        <v>8.625</v>
      </c>
      <c r="N23" s="136">
        <v>8.75</v>
      </c>
      <c r="O23" s="51"/>
      <c r="P23" s="51"/>
      <c r="Q23" s="51"/>
      <c r="R23" s="52"/>
      <c r="S23" s="51"/>
      <c r="T23" s="51"/>
      <c r="U23" s="51"/>
      <c r="V23" s="52"/>
      <c r="W23" s="51"/>
      <c r="X23" s="51"/>
      <c r="Y23" s="55"/>
      <c r="Z23" s="53"/>
    </row>
    <row r="24" s="1" customFormat="1" ht="25" customHeight="1" spans="1:26">
      <c r="A24" s="97">
        <v>16</v>
      </c>
      <c r="B24" s="98" t="s">
        <v>67</v>
      </c>
      <c r="C24" s="99"/>
      <c r="D24" s="99"/>
      <c r="E24" s="100"/>
      <c r="F24" s="111" t="s">
        <v>68</v>
      </c>
      <c r="G24" s="105">
        <v>0.125</v>
      </c>
      <c r="H24" s="103"/>
      <c r="I24" s="136">
        <v>6.875</v>
      </c>
      <c r="J24" s="137">
        <v>7</v>
      </c>
      <c r="K24" s="136">
        <v>7.125</v>
      </c>
      <c r="L24" s="136">
        <v>7.25</v>
      </c>
      <c r="M24" s="136">
        <v>7.375</v>
      </c>
      <c r="N24" s="136">
        <v>7.5</v>
      </c>
      <c r="O24" s="51"/>
      <c r="P24" s="51"/>
      <c r="Q24" s="51"/>
      <c r="R24" s="52"/>
      <c r="S24" s="51"/>
      <c r="T24" s="51"/>
      <c r="U24" s="51"/>
      <c r="V24" s="52"/>
      <c r="W24" s="51"/>
      <c r="X24" s="51"/>
      <c r="Y24" s="55"/>
      <c r="Z24" s="53"/>
    </row>
    <row r="25" s="1" customFormat="1" ht="25" customHeight="1" spans="1:26">
      <c r="A25" s="97">
        <v>17</v>
      </c>
      <c r="B25" s="98" t="s">
        <v>69</v>
      </c>
      <c r="C25" s="99"/>
      <c r="D25" s="99"/>
      <c r="E25" s="100"/>
      <c r="F25" s="112" t="s">
        <v>70</v>
      </c>
      <c r="G25" s="105">
        <v>0.125</v>
      </c>
      <c r="H25" s="103"/>
      <c r="I25" s="136">
        <v>8.125</v>
      </c>
      <c r="J25" s="137">
        <v>8.25</v>
      </c>
      <c r="K25" s="136">
        <v>8.375</v>
      </c>
      <c r="L25" s="136">
        <v>8.5</v>
      </c>
      <c r="M25" s="136">
        <v>8.625</v>
      </c>
      <c r="N25" s="136">
        <v>8.75</v>
      </c>
      <c r="O25" s="51"/>
      <c r="P25" s="52"/>
      <c r="Q25" s="51"/>
      <c r="R25" s="52"/>
      <c r="S25" s="51"/>
      <c r="T25" s="52"/>
      <c r="U25" s="51"/>
      <c r="V25" s="52"/>
      <c r="W25" s="51"/>
      <c r="X25" s="51"/>
      <c r="Y25" s="55"/>
      <c r="Z25" s="53"/>
    </row>
    <row r="26" s="1" customFormat="1" ht="25" customHeight="1" spans="1:26">
      <c r="A26" s="97">
        <v>18</v>
      </c>
      <c r="B26" s="98" t="s">
        <v>71</v>
      </c>
      <c r="C26" s="99"/>
      <c r="D26" s="99"/>
      <c r="E26" s="100"/>
      <c r="F26" s="114" t="s">
        <v>72</v>
      </c>
      <c r="G26" s="105">
        <v>0.125</v>
      </c>
      <c r="H26" s="103"/>
      <c r="I26" s="138">
        <v>1</v>
      </c>
      <c r="J26" s="137">
        <v>1</v>
      </c>
      <c r="K26" s="138">
        <v>1</v>
      </c>
      <c r="L26" s="138">
        <v>1</v>
      </c>
      <c r="M26" s="138">
        <v>1</v>
      </c>
      <c r="N26" s="138">
        <v>1</v>
      </c>
      <c r="O26" s="51"/>
      <c r="P26" s="51"/>
      <c r="Q26" s="51"/>
      <c r="R26" s="52"/>
      <c r="S26" s="51"/>
      <c r="T26" s="51"/>
      <c r="U26" s="51"/>
      <c r="V26" s="52"/>
      <c r="W26" s="51"/>
      <c r="X26" s="51"/>
      <c r="Y26" s="55"/>
      <c r="Z26" s="53"/>
    </row>
    <row r="27" s="1" customFormat="1" ht="25" customHeight="1" spans="1:26">
      <c r="A27" s="97">
        <v>19</v>
      </c>
      <c r="B27" s="98" t="s">
        <v>73</v>
      </c>
      <c r="C27" s="99"/>
      <c r="D27" s="99"/>
      <c r="E27" s="100"/>
      <c r="F27" s="114" t="s">
        <v>74</v>
      </c>
      <c r="G27" s="105">
        <v>0.125</v>
      </c>
      <c r="H27" s="103"/>
      <c r="I27" s="138">
        <v>1.625</v>
      </c>
      <c r="J27" s="137">
        <v>1.625</v>
      </c>
      <c r="K27" s="138">
        <v>1.625</v>
      </c>
      <c r="L27" s="138">
        <v>1.625</v>
      </c>
      <c r="M27" s="138">
        <v>1.625</v>
      </c>
      <c r="N27" s="138">
        <v>1.625</v>
      </c>
      <c r="O27" s="51"/>
      <c r="P27" s="51"/>
      <c r="Q27" s="51"/>
      <c r="R27" s="52"/>
      <c r="S27" s="51"/>
      <c r="T27" s="51"/>
      <c r="U27" s="51"/>
      <c r="V27" s="52"/>
      <c r="W27" s="51"/>
      <c r="X27" s="51"/>
      <c r="Y27" s="55"/>
      <c r="Z27" s="53"/>
    </row>
    <row r="28" s="1" customFormat="1" ht="25" customHeight="1" spans="1:26">
      <c r="A28" s="97">
        <v>20</v>
      </c>
      <c r="B28" s="98" t="s">
        <v>75</v>
      </c>
      <c r="C28" s="99"/>
      <c r="D28" s="99"/>
      <c r="E28" s="100"/>
      <c r="F28" s="114" t="s">
        <v>76</v>
      </c>
      <c r="G28" s="113">
        <v>0.375</v>
      </c>
      <c r="H28" s="103"/>
      <c r="I28" s="138">
        <v>43</v>
      </c>
      <c r="J28" s="137">
        <v>43</v>
      </c>
      <c r="K28" s="138">
        <v>43</v>
      </c>
      <c r="L28" s="138">
        <v>43</v>
      </c>
      <c r="M28" s="138">
        <v>43</v>
      </c>
      <c r="N28" s="138">
        <v>43</v>
      </c>
      <c r="O28" s="51"/>
      <c r="P28" s="51"/>
      <c r="Q28" s="51"/>
      <c r="R28" s="52"/>
      <c r="S28" s="51"/>
      <c r="T28" s="51"/>
      <c r="U28" s="51"/>
      <c r="V28" s="52"/>
      <c r="W28" s="51"/>
      <c r="X28" s="51"/>
      <c r="Y28" s="55"/>
      <c r="Z28" s="53"/>
    </row>
    <row r="29" s="1" customFormat="1" ht="25" customHeight="1" spans="1:26">
      <c r="A29" s="97">
        <v>21</v>
      </c>
      <c r="B29" s="98" t="s">
        <v>77</v>
      </c>
      <c r="C29" s="99"/>
      <c r="D29" s="99"/>
      <c r="E29" s="100"/>
      <c r="F29" s="101" t="s">
        <v>78</v>
      </c>
      <c r="G29" s="113">
        <v>0.25</v>
      </c>
      <c r="H29" s="103"/>
      <c r="I29" s="136">
        <v>12</v>
      </c>
      <c r="J29" s="137">
        <v>12</v>
      </c>
      <c r="K29" s="136">
        <v>12.5</v>
      </c>
      <c r="L29" s="136">
        <v>12.5</v>
      </c>
      <c r="M29" s="136">
        <v>13</v>
      </c>
      <c r="N29" s="136">
        <v>13.5</v>
      </c>
      <c r="O29" s="51"/>
      <c r="P29" s="51"/>
      <c r="Q29" s="51"/>
      <c r="R29" s="52"/>
      <c r="S29" s="51"/>
      <c r="T29" s="51"/>
      <c r="U29" s="51"/>
      <c r="V29" s="52"/>
      <c r="W29" s="51"/>
      <c r="X29" s="51"/>
      <c r="Y29" s="55"/>
      <c r="Z29" s="53"/>
    </row>
    <row r="30" s="1" customFormat="1" ht="15.75" customHeight="1" spans="14:26"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</row>
    <row r="31" s="1" customFormat="1" ht="15.75" customHeight="1" spans="14:26"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</row>
    <row r="32" s="1" customFormat="1" ht="15.75" customHeight="1" spans="14:26"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</row>
    <row r="33" s="1" customFormat="1" ht="15.75" customHeight="1" spans="14:26"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</row>
    <row r="34" s="1" customFormat="1" ht="15.75" customHeight="1" spans="14:26"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</row>
    <row r="35" s="1" customFormat="1" ht="15.75" customHeight="1" spans="14:26"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</row>
    <row r="36" s="1" customFormat="1" ht="15.75" customHeight="1" spans="14:26"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</row>
    <row r="37" s="1" customFormat="1" ht="15.75" customHeight="1" spans="14:26"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</row>
    <row r="38" s="1" customFormat="1" ht="15.75" customHeight="1" spans="14:26"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</row>
    <row r="39" s="1" customFormat="1" ht="15.75" customHeight="1" spans="14:26"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</row>
    <row r="40" s="1" customFormat="1" ht="15.75" customHeight="1" spans="14:26"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</row>
  </sheetData>
  <mergeCells count="51">
    <mergeCell ref="A1:D1"/>
    <mergeCell ref="G1:H1"/>
    <mergeCell ref="I1:J1"/>
    <mergeCell ref="K1:N1"/>
    <mergeCell ref="A2:B2"/>
    <mergeCell ref="E2:G2"/>
    <mergeCell ref="A3:B3"/>
    <mergeCell ref="E3:G3"/>
    <mergeCell ref="A4:B4"/>
    <mergeCell ref="E4:G4"/>
    <mergeCell ref="A5:B5"/>
    <mergeCell ref="E5:G5"/>
    <mergeCell ref="H5:J5"/>
    <mergeCell ref="K5:N5"/>
    <mergeCell ref="A6:B6"/>
    <mergeCell ref="E6:G6"/>
    <mergeCell ref="H6:J6"/>
    <mergeCell ref="K6:N6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29:E29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H2:J4"/>
    <mergeCell ref="K2:N4"/>
    <mergeCell ref="B7:E8"/>
  </mergeCells>
  <pageMargins left="0.700694444444445" right="0.700694444444445" top="0.357638888888889" bottom="0.357638888888889" header="0.298611111111111" footer="0.298611111111111"/>
  <pageSetup paperSize="9" scale="73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40"/>
  <sheetViews>
    <sheetView view="pageBreakPreview" zoomScale="55" zoomScaleNormal="40" workbookViewId="0">
      <selection activeCell="S26" sqref="S26"/>
    </sheetView>
  </sheetViews>
  <sheetFormatPr defaultColWidth="9" defaultRowHeight="13.5"/>
  <cols>
    <col min="1" max="1" width="4.16814159292035" customWidth="1"/>
    <col min="2" max="2" width="16.3362831858407" customWidth="1"/>
    <col min="3" max="3" width="11.0265486725664" customWidth="1"/>
    <col min="4" max="4" width="20.3362831858407" customWidth="1"/>
    <col min="5" max="5" width="10.353982300885" customWidth="1"/>
    <col min="6" max="6" width="35.8495575221239" customWidth="1"/>
    <col min="7" max="7" width="9" customWidth="1"/>
    <col min="8" max="8" width="8.66371681415929" hidden="1" customWidth="1"/>
    <col min="9" max="14" width="12.5486725663717" customWidth="1"/>
    <col min="15" max="15" width="5.66371681415929" customWidth="1"/>
    <col min="16" max="18" width="8.66371681415929" customWidth="1"/>
    <col min="19" max="19" width="5.50442477876106" customWidth="1"/>
    <col min="20" max="20" width="8.66371681415929" customWidth="1"/>
    <col min="21" max="22" width="8.50442477876106" customWidth="1"/>
    <col min="23" max="23" width="6.66371681415929" customWidth="1"/>
    <col min="24" max="24" width="10.1681415929204" customWidth="1"/>
    <col min="25" max="25" width="28.6637168141593" customWidth="1"/>
    <col min="26" max="16384" width="12.6637168141593"/>
  </cols>
  <sheetData>
    <row r="1" s="1" customFormat="1" ht="30" customHeight="1" spans="1:26">
      <c r="A1" s="64" t="s">
        <v>0</v>
      </c>
      <c r="B1" s="65"/>
      <c r="C1" s="65"/>
      <c r="D1" s="66"/>
      <c r="E1" s="67" t="s">
        <v>1</v>
      </c>
      <c r="F1" s="68"/>
      <c r="G1" s="69" t="s">
        <v>2</v>
      </c>
      <c r="H1" s="70"/>
      <c r="I1" s="115" t="s">
        <v>3</v>
      </c>
      <c r="J1" s="67"/>
      <c r="K1" s="69">
        <v>0</v>
      </c>
      <c r="L1" s="116"/>
      <c r="M1" s="116"/>
      <c r="N1" s="70"/>
      <c r="O1" s="35"/>
      <c r="P1" s="35"/>
      <c r="Q1" s="35"/>
      <c r="R1" s="35"/>
      <c r="S1" s="35"/>
      <c r="T1" s="35"/>
      <c r="U1" s="35"/>
      <c r="V1" s="35"/>
      <c r="W1" s="35"/>
      <c r="X1" s="35"/>
      <c r="Y1" s="53"/>
      <c r="Z1" s="53"/>
    </row>
    <row r="2" s="1" customFormat="1" ht="15.75" customHeight="1" spans="1:26">
      <c r="A2" s="71" t="s">
        <v>4</v>
      </c>
      <c r="B2" s="72"/>
      <c r="C2" s="73" t="s">
        <v>5</v>
      </c>
      <c r="D2" s="74" t="s">
        <v>6</v>
      </c>
      <c r="E2" s="75" t="s">
        <v>7</v>
      </c>
      <c r="F2" s="75"/>
      <c r="G2" s="76"/>
      <c r="H2" s="77" t="s">
        <v>8</v>
      </c>
      <c r="I2" s="77"/>
      <c r="J2" s="77"/>
      <c r="K2" s="117" t="s">
        <v>9</v>
      </c>
      <c r="L2" s="118"/>
      <c r="M2" s="118"/>
      <c r="N2" s="119"/>
      <c r="O2" s="38"/>
      <c r="P2" s="38"/>
      <c r="Q2" s="38"/>
      <c r="R2" s="38"/>
      <c r="S2" s="38"/>
      <c r="T2" s="38"/>
      <c r="U2" s="38"/>
      <c r="V2" s="38"/>
      <c r="W2" s="38"/>
      <c r="X2" s="38"/>
      <c r="Y2" s="53"/>
      <c r="Z2" s="53"/>
    </row>
    <row r="3" s="1" customFormat="1" ht="15.75" customHeight="1" spans="1:26">
      <c r="A3" s="78" t="s">
        <v>10</v>
      </c>
      <c r="B3" s="5"/>
      <c r="C3" s="6">
        <v>45511</v>
      </c>
      <c r="D3" s="7" t="s">
        <v>11</v>
      </c>
      <c r="E3" s="79" t="s">
        <v>12</v>
      </c>
      <c r="F3" s="79"/>
      <c r="G3" s="80"/>
      <c r="H3" s="81"/>
      <c r="I3" s="81"/>
      <c r="J3" s="81"/>
      <c r="K3" s="117"/>
      <c r="L3" s="118"/>
      <c r="M3" s="118"/>
      <c r="N3" s="119"/>
      <c r="O3" s="38"/>
      <c r="P3" s="38"/>
      <c r="Q3" s="38"/>
      <c r="R3" s="38"/>
      <c r="S3" s="38"/>
      <c r="T3" s="38"/>
      <c r="U3" s="38"/>
      <c r="V3" s="38"/>
      <c r="W3" s="38"/>
      <c r="X3" s="38"/>
      <c r="Y3" s="53"/>
      <c r="Z3" s="53"/>
    </row>
    <row r="4" s="1" customFormat="1" ht="15.75" customHeight="1" spans="1:26">
      <c r="A4" s="78" t="s">
        <v>13</v>
      </c>
      <c r="B4" s="5"/>
      <c r="C4" s="6" t="s">
        <v>14</v>
      </c>
      <c r="D4" s="7" t="s">
        <v>15</v>
      </c>
      <c r="E4" s="79" t="s">
        <v>16</v>
      </c>
      <c r="F4" s="79"/>
      <c r="G4" s="82"/>
      <c r="H4" s="81"/>
      <c r="I4" s="81"/>
      <c r="J4" s="81"/>
      <c r="K4" s="120"/>
      <c r="L4" s="121"/>
      <c r="M4" s="121"/>
      <c r="N4" s="122"/>
      <c r="O4" s="38"/>
      <c r="P4" s="38"/>
      <c r="Q4" s="38"/>
      <c r="R4" s="38"/>
      <c r="S4" s="38"/>
      <c r="T4" s="38"/>
      <c r="U4" s="38"/>
      <c r="V4" s="38"/>
      <c r="W4" s="38"/>
      <c r="X4" s="38"/>
      <c r="Y4" s="53"/>
      <c r="Z4" s="53"/>
    </row>
    <row r="5" s="1" customFormat="1" ht="15.75" customHeight="1" spans="1:26">
      <c r="A5" s="78" t="s">
        <v>17</v>
      </c>
      <c r="B5" s="5"/>
      <c r="C5" s="6" t="s">
        <v>18</v>
      </c>
      <c r="D5" s="7" t="s">
        <v>19</v>
      </c>
      <c r="E5" s="79" t="s">
        <v>20</v>
      </c>
      <c r="F5" s="79"/>
      <c r="G5" s="82"/>
      <c r="H5" s="83" t="s">
        <v>21</v>
      </c>
      <c r="I5" s="123"/>
      <c r="J5" s="124"/>
      <c r="K5" s="125" t="s">
        <v>22</v>
      </c>
      <c r="L5" s="125"/>
      <c r="M5" s="125"/>
      <c r="N5" s="126"/>
      <c r="O5" s="38"/>
      <c r="P5" s="38"/>
      <c r="Q5" s="38"/>
      <c r="R5" s="38"/>
      <c r="S5" s="38"/>
      <c r="T5" s="38"/>
      <c r="U5" s="38"/>
      <c r="V5" s="38"/>
      <c r="W5" s="38"/>
      <c r="X5" s="38"/>
      <c r="Y5" s="53"/>
      <c r="Z5" s="53"/>
    </row>
    <row r="6" s="1" customFormat="1" ht="15.75" customHeight="1" spans="1:26">
      <c r="A6" s="84" t="s">
        <v>23</v>
      </c>
      <c r="B6" s="85"/>
      <c r="C6" s="86" t="s">
        <v>24</v>
      </c>
      <c r="D6" s="87" t="s">
        <v>25</v>
      </c>
      <c r="E6" s="88" t="s">
        <v>26</v>
      </c>
      <c r="F6" s="88"/>
      <c r="G6" s="89"/>
      <c r="H6" s="90" t="s">
        <v>27</v>
      </c>
      <c r="I6" s="127"/>
      <c r="J6" s="128"/>
      <c r="K6" s="129">
        <v>0</v>
      </c>
      <c r="L6" s="129"/>
      <c r="M6" s="129"/>
      <c r="N6" s="130"/>
      <c r="O6" s="38"/>
      <c r="P6" s="38"/>
      <c r="Q6" s="38"/>
      <c r="R6" s="38"/>
      <c r="S6" s="38"/>
      <c r="T6" s="38"/>
      <c r="U6" s="38"/>
      <c r="V6" s="38"/>
      <c r="W6" s="38"/>
      <c r="X6" s="54"/>
      <c r="Y6" s="53"/>
      <c r="Z6" s="53"/>
    </row>
    <row r="7" s="1" customFormat="1" ht="15.75" customHeight="1" spans="1:26">
      <c r="A7" s="91"/>
      <c r="B7" s="92" t="s">
        <v>28</v>
      </c>
      <c r="C7" s="93"/>
      <c r="D7" s="93"/>
      <c r="E7" s="93"/>
      <c r="F7" s="94"/>
      <c r="G7" s="95" t="s">
        <v>29</v>
      </c>
      <c r="H7" s="95" t="s">
        <v>30</v>
      </c>
      <c r="I7" s="131" t="s">
        <v>31</v>
      </c>
      <c r="J7" s="132" t="s">
        <v>32</v>
      </c>
      <c r="K7" s="133" t="s">
        <v>33</v>
      </c>
      <c r="L7" s="131" t="s">
        <v>34</v>
      </c>
      <c r="M7" s="131" t="s">
        <v>35</v>
      </c>
      <c r="N7" s="131" t="s">
        <v>36</v>
      </c>
      <c r="O7" s="45"/>
      <c r="P7" s="45"/>
      <c r="Q7" s="46"/>
      <c r="R7" s="45"/>
      <c r="S7" s="45"/>
      <c r="T7" s="45"/>
      <c r="U7" s="46"/>
      <c r="V7" s="45"/>
      <c r="W7" s="45"/>
      <c r="X7" s="46"/>
      <c r="Y7" s="50"/>
      <c r="Z7" s="53"/>
    </row>
    <row r="8" s="1" customFormat="1" ht="15" customHeight="1" spans="1:26">
      <c r="A8" s="96"/>
      <c r="B8" s="14"/>
      <c r="C8" s="14"/>
      <c r="D8" s="14"/>
      <c r="E8" s="14"/>
      <c r="F8" s="18"/>
      <c r="G8" s="19"/>
      <c r="H8" s="19"/>
      <c r="I8" s="134"/>
      <c r="J8" s="134"/>
      <c r="K8" s="134"/>
      <c r="L8" s="134"/>
      <c r="M8" s="134"/>
      <c r="N8" s="134"/>
      <c r="O8" s="49"/>
      <c r="P8" s="50"/>
      <c r="Q8" s="50"/>
      <c r="R8" s="50"/>
      <c r="S8" s="49"/>
      <c r="T8" s="50"/>
      <c r="U8" s="50"/>
      <c r="V8" s="50"/>
      <c r="W8" s="49"/>
      <c r="X8" s="50"/>
      <c r="Y8" s="50"/>
      <c r="Z8" s="53"/>
    </row>
    <row r="9" s="1" customFormat="1" ht="25" customHeight="1" spans="1:26">
      <c r="A9" s="97">
        <v>1</v>
      </c>
      <c r="B9" s="98" t="s">
        <v>37</v>
      </c>
      <c r="C9" s="99"/>
      <c r="D9" s="99"/>
      <c r="E9" s="100"/>
      <c r="F9" s="101" t="s">
        <v>38</v>
      </c>
      <c r="G9" s="102">
        <v>44930</v>
      </c>
      <c r="H9" s="103"/>
      <c r="I9" s="135">
        <f>'XS-XXL'!I9*2.54</f>
        <v>20.0025</v>
      </c>
      <c r="J9" s="135">
        <f>'XS-XXL'!J9*2.54</f>
        <v>20.32</v>
      </c>
      <c r="K9" s="135">
        <f>'XS-XXL'!K9*2.54</f>
        <v>20.6375</v>
      </c>
      <c r="L9" s="135">
        <f>'XS-XXL'!L9*2.54</f>
        <v>20.955</v>
      </c>
      <c r="M9" s="135">
        <f>'XS-XXL'!M9*2.54</f>
        <v>21.2725</v>
      </c>
      <c r="N9" s="135">
        <f>'XS-XXL'!N9*2.54</f>
        <v>21.59</v>
      </c>
      <c r="O9" s="51"/>
      <c r="P9" s="51"/>
      <c r="Q9" s="51"/>
      <c r="R9" s="52"/>
      <c r="S9" s="51"/>
      <c r="T9" s="51"/>
      <c r="U9" s="51"/>
      <c r="V9" s="52"/>
      <c r="W9" s="51"/>
      <c r="X9" s="51"/>
      <c r="Y9" s="55"/>
      <c r="Z9" s="53"/>
    </row>
    <row r="10" s="1" customFormat="1" ht="25" customHeight="1" spans="1:26">
      <c r="A10" s="97">
        <v>2</v>
      </c>
      <c r="B10" s="98" t="s">
        <v>39</v>
      </c>
      <c r="C10" s="99"/>
      <c r="D10" s="99"/>
      <c r="E10" s="100"/>
      <c r="F10" s="104" t="s">
        <v>40</v>
      </c>
      <c r="G10" s="102">
        <v>44930</v>
      </c>
      <c r="H10" s="103"/>
      <c r="I10" s="135">
        <f>'XS-XXL'!I10*2.54</f>
        <v>17.4625</v>
      </c>
      <c r="J10" s="135">
        <f>'XS-XXL'!J10*2.54</f>
        <v>17.78</v>
      </c>
      <c r="K10" s="135">
        <f>'XS-XXL'!K10*2.54</f>
        <v>18.0975</v>
      </c>
      <c r="L10" s="135">
        <f>'XS-XXL'!L10*2.54</f>
        <v>18.415</v>
      </c>
      <c r="M10" s="135">
        <f>'XS-XXL'!M10*2.54</f>
        <v>18.7325</v>
      </c>
      <c r="N10" s="135">
        <f>'XS-XXL'!N10*2.54</f>
        <v>19.05</v>
      </c>
      <c r="O10" s="51"/>
      <c r="P10" s="51"/>
      <c r="Q10" s="51"/>
      <c r="R10" s="52"/>
      <c r="S10" s="51"/>
      <c r="T10" s="51"/>
      <c r="U10" s="51"/>
      <c r="V10" s="52"/>
      <c r="W10" s="51"/>
      <c r="X10" s="51"/>
      <c r="Y10" s="55"/>
      <c r="Z10" s="53"/>
    </row>
    <row r="11" s="1" customFormat="1" ht="25" customHeight="1" spans="1:26">
      <c r="A11" s="97">
        <v>3</v>
      </c>
      <c r="B11" s="98" t="s">
        <v>41</v>
      </c>
      <c r="C11" s="99"/>
      <c r="D11" s="99"/>
      <c r="E11" s="100"/>
      <c r="F11" s="104" t="s">
        <v>42</v>
      </c>
      <c r="G11" s="102">
        <v>44930</v>
      </c>
      <c r="H11" s="103"/>
      <c r="I11" s="135">
        <f>'XS-XXL'!I11*2.54</f>
        <v>15.24</v>
      </c>
      <c r="J11" s="135">
        <f>'XS-XXL'!J11*2.54</f>
        <v>15.5575</v>
      </c>
      <c r="K11" s="135">
        <f>'XS-XXL'!K11*2.54</f>
        <v>15.875</v>
      </c>
      <c r="L11" s="135">
        <f>'XS-XXL'!L11*2.54</f>
        <v>16.1925</v>
      </c>
      <c r="M11" s="135">
        <f>'XS-XXL'!M11*2.54</f>
        <v>16.51</v>
      </c>
      <c r="N11" s="135">
        <f>'XS-XXL'!N11*2.54</f>
        <v>16.8275</v>
      </c>
      <c r="O11" s="51"/>
      <c r="P11" s="51"/>
      <c r="Q11" s="51"/>
      <c r="R11" s="52"/>
      <c r="S11" s="51"/>
      <c r="T11" s="51"/>
      <c r="U11" s="51"/>
      <c r="V11" s="52"/>
      <c r="W11" s="51"/>
      <c r="X11" s="51"/>
      <c r="Y11" s="55"/>
      <c r="Z11" s="53"/>
    </row>
    <row r="12" s="1" customFormat="1" ht="25" customHeight="1" spans="1:26">
      <c r="A12" s="97">
        <v>4</v>
      </c>
      <c r="B12" s="98" t="s">
        <v>43</v>
      </c>
      <c r="C12" s="99"/>
      <c r="D12" s="99"/>
      <c r="E12" s="100"/>
      <c r="F12" s="104" t="s">
        <v>44</v>
      </c>
      <c r="G12" s="105">
        <v>0.125</v>
      </c>
      <c r="H12" s="103"/>
      <c r="I12" s="135">
        <f>'XS-XXL'!I12*2.54</f>
        <v>27.305</v>
      </c>
      <c r="J12" s="135">
        <f>'XS-XXL'!J12*2.54</f>
        <v>27.94</v>
      </c>
      <c r="K12" s="135">
        <f>'XS-XXL'!K12*2.54</f>
        <v>28.575</v>
      </c>
      <c r="L12" s="135">
        <f>'XS-XXL'!L12*2.54</f>
        <v>29.21</v>
      </c>
      <c r="M12" s="135">
        <f>'XS-XXL'!M12*2.54</f>
        <v>29.845</v>
      </c>
      <c r="N12" s="135">
        <f>'XS-XXL'!N12*2.54</f>
        <v>30.48</v>
      </c>
      <c r="O12" s="51"/>
      <c r="P12" s="51"/>
      <c r="Q12" s="51"/>
      <c r="R12" s="52"/>
      <c r="S12" s="51"/>
      <c r="T12" s="51"/>
      <c r="U12" s="51"/>
      <c r="V12" s="52"/>
      <c r="W12" s="51"/>
      <c r="X12" s="51"/>
      <c r="Y12" s="55"/>
      <c r="Z12" s="53"/>
    </row>
    <row r="13" s="1" customFormat="1" ht="25" customHeight="1" spans="1:26">
      <c r="A13" s="97">
        <v>5</v>
      </c>
      <c r="B13" s="98" t="s">
        <v>45</v>
      </c>
      <c r="C13" s="99"/>
      <c r="D13" s="99"/>
      <c r="E13" s="100"/>
      <c r="F13" s="104" t="s">
        <v>46</v>
      </c>
      <c r="G13" s="106">
        <v>44928</v>
      </c>
      <c r="H13" s="103"/>
      <c r="I13" s="135">
        <f>'XS-XXL'!I13*2.54</f>
        <v>78.74</v>
      </c>
      <c r="J13" s="135">
        <f>'XS-XXL'!J13*2.54</f>
        <v>80.01</v>
      </c>
      <c r="K13" s="135">
        <f>'XS-XXL'!K13*2.54</f>
        <v>81.28</v>
      </c>
      <c r="L13" s="135">
        <f>'XS-XXL'!L13*2.54</f>
        <v>82.55</v>
      </c>
      <c r="M13" s="135">
        <f>'XS-XXL'!M13*2.54</f>
        <v>83.82</v>
      </c>
      <c r="N13" s="135">
        <f>'XS-XXL'!N13*2.54</f>
        <v>85.09</v>
      </c>
      <c r="O13" s="51"/>
      <c r="P13" s="51"/>
      <c r="Q13" s="51"/>
      <c r="R13" s="52"/>
      <c r="S13" s="51"/>
      <c r="T13" s="51"/>
      <c r="U13" s="51"/>
      <c r="V13" s="52"/>
      <c r="W13" s="51"/>
      <c r="X13" s="51"/>
      <c r="Y13" s="55"/>
      <c r="Z13" s="53"/>
    </row>
    <row r="14" s="1" customFormat="1" ht="25" customHeight="1" spans="1:26">
      <c r="A14" s="97">
        <v>6</v>
      </c>
      <c r="B14" s="98" t="s">
        <v>47</v>
      </c>
      <c r="C14" s="99"/>
      <c r="D14" s="99"/>
      <c r="E14" s="100"/>
      <c r="F14" s="104" t="s">
        <v>48</v>
      </c>
      <c r="G14" s="107">
        <v>45293</v>
      </c>
      <c r="H14" s="103"/>
      <c r="I14" s="135">
        <f>'XS-XXL'!I14*2.54</f>
        <v>78.74</v>
      </c>
      <c r="J14" s="135">
        <f>'XS-XXL'!J14*2.54</f>
        <v>80.01</v>
      </c>
      <c r="K14" s="135">
        <f>'XS-XXL'!K14*2.54</f>
        <v>81.28</v>
      </c>
      <c r="L14" s="135">
        <f>'XS-XXL'!L14*2.54</f>
        <v>82.55</v>
      </c>
      <c r="M14" s="135">
        <f>'XS-XXL'!M14*2.54</f>
        <v>83.82</v>
      </c>
      <c r="N14" s="135">
        <f>'XS-XXL'!N14*2.54</f>
        <v>85.09</v>
      </c>
      <c r="O14" s="51"/>
      <c r="P14" s="51"/>
      <c r="Q14" s="51"/>
      <c r="R14" s="52"/>
      <c r="S14" s="51"/>
      <c r="T14" s="51"/>
      <c r="U14" s="51"/>
      <c r="V14" s="52"/>
      <c r="W14" s="51"/>
      <c r="X14" s="51"/>
      <c r="Y14" s="55"/>
      <c r="Z14" s="53"/>
    </row>
    <row r="15" s="1" customFormat="1" ht="25" customHeight="1" spans="1:26">
      <c r="A15" s="97">
        <v>7</v>
      </c>
      <c r="B15" s="98" t="s">
        <v>49</v>
      </c>
      <c r="C15" s="99"/>
      <c r="D15" s="99"/>
      <c r="E15" s="100"/>
      <c r="F15" s="104" t="s">
        <v>50</v>
      </c>
      <c r="G15" s="106">
        <v>44928</v>
      </c>
      <c r="H15" s="103"/>
      <c r="I15" s="135">
        <f>'XS-XXL'!I15*2.54</f>
        <v>74.93</v>
      </c>
      <c r="J15" s="135">
        <f>'XS-XXL'!J15*2.54</f>
        <v>80.01</v>
      </c>
      <c r="K15" s="135">
        <f>'XS-XXL'!K15*2.54</f>
        <v>85.09</v>
      </c>
      <c r="L15" s="135">
        <f>'XS-XXL'!L15*2.54</f>
        <v>90.17</v>
      </c>
      <c r="M15" s="135">
        <f>'XS-XXL'!M15*2.54</f>
        <v>95.25</v>
      </c>
      <c r="N15" s="135">
        <f>'XS-XXL'!N15*2.54</f>
        <v>100.33</v>
      </c>
      <c r="O15" s="51"/>
      <c r="P15" s="51"/>
      <c r="Q15" s="51"/>
      <c r="R15" s="52"/>
      <c r="S15" s="51"/>
      <c r="T15" s="51"/>
      <c r="U15" s="51"/>
      <c r="V15" s="52"/>
      <c r="W15" s="51"/>
      <c r="X15" s="51"/>
      <c r="Y15" s="55"/>
      <c r="Z15" s="53"/>
    </row>
    <row r="16" s="1" customFormat="1" ht="25" customHeight="1" spans="1:26">
      <c r="A16" s="97">
        <v>8</v>
      </c>
      <c r="B16" s="98" t="s">
        <v>51</v>
      </c>
      <c r="C16" s="99"/>
      <c r="D16" s="99"/>
      <c r="E16" s="100"/>
      <c r="F16" s="104" t="s">
        <v>52</v>
      </c>
      <c r="G16" s="108">
        <v>44928</v>
      </c>
      <c r="H16" s="103"/>
      <c r="I16" s="135">
        <f>'XS-XXL'!I16*2.54</f>
        <v>73.025</v>
      </c>
      <c r="J16" s="135">
        <f>'XS-XXL'!J16*2.54</f>
        <v>78.105</v>
      </c>
      <c r="K16" s="135">
        <f>'XS-XXL'!K16*2.54</f>
        <v>83.185</v>
      </c>
      <c r="L16" s="135">
        <f>'XS-XXL'!L16*2.54</f>
        <v>88.265</v>
      </c>
      <c r="M16" s="135">
        <f>'XS-XXL'!M16*2.54</f>
        <v>93.345</v>
      </c>
      <c r="N16" s="135">
        <f>'XS-XXL'!N16*2.54</f>
        <v>98.425</v>
      </c>
      <c r="O16" s="51"/>
      <c r="P16" s="51"/>
      <c r="Q16" s="51"/>
      <c r="R16" s="52"/>
      <c r="S16" s="51"/>
      <c r="T16" s="51"/>
      <c r="U16" s="51"/>
      <c r="V16" s="52"/>
      <c r="W16" s="51"/>
      <c r="X16" s="51"/>
      <c r="Y16" s="55"/>
      <c r="Z16" s="53"/>
    </row>
    <row r="17" s="1" customFormat="1" ht="25" customHeight="1" spans="1:26">
      <c r="A17" s="97">
        <v>9</v>
      </c>
      <c r="B17" s="98" t="s">
        <v>53</v>
      </c>
      <c r="C17" s="99"/>
      <c r="D17" s="99"/>
      <c r="E17" s="100"/>
      <c r="F17" s="109" t="s">
        <v>54</v>
      </c>
      <c r="G17" s="106">
        <v>44928</v>
      </c>
      <c r="H17" s="103"/>
      <c r="I17" s="135">
        <f>'XS-XXL'!I17*2.54</f>
        <v>60.96</v>
      </c>
      <c r="J17" s="135">
        <f>'XS-XXL'!J17*2.54</f>
        <v>66.04</v>
      </c>
      <c r="K17" s="135">
        <f>'XS-XXL'!K17*2.54</f>
        <v>71.12</v>
      </c>
      <c r="L17" s="135">
        <f>'XS-XXL'!L17*2.54</f>
        <v>76.2</v>
      </c>
      <c r="M17" s="135">
        <f>'XS-XXL'!M17*2.54</f>
        <v>81.28</v>
      </c>
      <c r="N17" s="135">
        <f>'XS-XXL'!N17*2.54</f>
        <v>86.36</v>
      </c>
      <c r="O17" s="51"/>
      <c r="P17" s="51"/>
      <c r="Q17" s="51"/>
      <c r="R17" s="52"/>
      <c r="S17" s="51"/>
      <c r="T17" s="51"/>
      <c r="U17" s="51"/>
      <c r="V17" s="52"/>
      <c r="W17" s="51"/>
      <c r="X17" s="51"/>
      <c r="Y17" s="55"/>
      <c r="Z17" s="53"/>
    </row>
    <row r="18" s="1" customFormat="1" ht="25" customHeight="1" spans="1:26">
      <c r="A18" s="97">
        <v>10</v>
      </c>
      <c r="B18" s="98" t="s">
        <v>55</v>
      </c>
      <c r="C18" s="99"/>
      <c r="D18" s="99"/>
      <c r="E18" s="100"/>
      <c r="F18" s="109" t="s">
        <v>56</v>
      </c>
      <c r="G18" s="110">
        <v>0.5</v>
      </c>
      <c r="H18" s="103"/>
      <c r="I18" s="135">
        <f>'XS-XXL'!I18*2.54</f>
        <v>83.82</v>
      </c>
      <c r="J18" s="135">
        <f>'XS-XXL'!J18*2.54</f>
        <v>88.9</v>
      </c>
      <c r="K18" s="135">
        <f>'XS-XXL'!K18*2.54</f>
        <v>93.98</v>
      </c>
      <c r="L18" s="135">
        <f>'XS-XXL'!L18*2.54</f>
        <v>99.06</v>
      </c>
      <c r="M18" s="135">
        <f>'XS-XXL'!M18*2.54</f>
        <v>104.14</v>
      </c>
      <c r="N18" s="135">
        <f>'XS-XXL'!N18*2.54</f>
        <v>109.22</v>
      </c>
      <c r="O18" s="51"/>
      <c r="P18" s="51"/>
      <c r="Q18" s="51"/>
      <c r="R18" s="52"/>
      <c r="S18" s="51"/>
      <c r="T18" s="51"/>
      <c r="U18" s="51"/>
      <c r="V18" s="52"/>
      <c r="W18" s="51"/>
      <c r="X18" s="51"/>
      <c r="Y18" s="55"/>
      <c r="Z18" s="53"/>
    </row>
    <row r="19" s="1" customFormat="1" ht="25" customHeight="1" spans="1:26">
      <c r="A19" s="97">
        <v>11</v>
      </c>
      <c r="B19" s="98" t="s">
        <v>57</v>
      </c>
      <c r="C19" s="99"/>
      <c r="D19" s="99"/>
      <c r="E19" s="100"/>
      <c r="F19" s="109" t="s">
        <v>58</v>
      </c>
      <c r="G19" s="110">
        <v>0.5</v>
      </c>
      <c r="H19" s="103"/>
      <c r="I19" s="135">
        <f>'XS-XXL'!I19*2.54</f>
        <v>83.82</v>
      </c>
      <c r="J19" s="135">
        <f>'XS-XXL'!J19*2.54</f>
        <v>88.9</v>
      </c>
      <c r="K19" s="135">
        <f>'XS-XXL'!K19*2.54</f>
        <v>93.98</v>
      </c>
      <c r="L19" s="135">
        <f>'XS-XXL'!L19*2.54</f>
        <v>99.06</v>
      </c>
      <c r="M19" s="135">
        <f>'XS-XXL'!M19*2.54</f>
        <v>104.14</v>
      </c>
      <c r="N19" s="135">
        <f>'XS-XXL'!N19*2.54</f>
        <v>109.22</v>
      </c>
      <c r="O19" s="51"/>
      <c r="P19" s="51"/>
      <c r="Q19" s="51"/>
      <c r="R19" s="52"/>
      <c r="S19" s="51"/>
      <c r="T19" s="51"/>
      <c r="U19" s="51"/>
      <c r="V19" s="52"/>
      <c r="W19" s="51"/>
      <c r="X19" s="51"/>
      <c r="Y19" s="55"/>
      <c r="Z19" s="53"/>
    </row>
    <row r="20" s="1" customFormat="1" ht="25" customHeight="1" spans="1:26">
      <c r="A20" s="97">
        <v>12</v>
      </c>
      <c r="B20" s="98" t="s">
        <v>59</v>
      </c>
      <c r="C20" s="99"/>
      <c r="D20" s="99"/>
      <c r="E20" s="100"/>
      <c r="F20" s="111" t="s">
        <v>60</v>
      </c>
      <c r="G20" s="110">
        <v>0.5</v>
      </c>
      <c r="H20" s="103"/>
      <c r="I20" s="135">
        <f>'XS-XXL'!I20*2.54</f>
        <v>86.36</v>
      </c>
      <c r="J20" s="135">
        <f>'XS-XXL'!J20*2.54</f>
        <v>91.44</v>
      </c>
      <c r="K20" s="135">
        <f>'XS-XXL'!K20*2.54</f>
        <v>96.52</v>
      </c>
      <c r="L20" s="135">
        <f>'XS-XXL'!L20*2.54</f>
        <v>101.6</v>
      </c>
      <c r="M20" s="135">
        <f>'XS-XXL'!M20*2.54</f>
        <v>106.68</v>
      </c>
      <c r="N20" s="135">
        <f>'XS-XXL'!N20*2.54</f>
        <v>111.76</v>
      </c>
      <c r="O20" s="51"/>
      <c r="P20" s="51"/>
      <c r="Q20" s="51"/>
      <c r="R20" s="52"/>
      <c r="S20" s="51"/>
      <c r="T20" s="51"/>
      <c r="U20" s="51"/>
      <c r="V20" s="52"/>
      <c r="W20" s="51"/>
      <c r="X20" s="51"/>
      <c r="Y20" s="55"/>
      <c r="Z20" s="53"/>
    </row>
    <row r="21" s="1" customFormat="1" ht="25" customHeight="1" spans="1:26">
      <c r="A21" s="97">
        <v>13</v>
      </c>
      <c r="B21" s="98" t="s">
        <v>61</v>
      </c>
      <c r="C21" s="99"/>
      <c r="D21" s="99"/>
      <c r="E21" s="100"/>
      <c r="F21" s="112" t="s">
        <v>62</v>
      </c>
      <c r="G21" s="110">
        <v>0.5</v>
      </c>
      <c r="H21" s="103"/>
      <c r="I21" s="135">
        <f>'XS-XXL'!I21*2.54</f>
        <v>73.66</v>
      </c>
      <c r="J21" s="135">
        <f>'XS-XXL'!J21*2.54</f>
        <v>78.74</v>
      </c>
      <c r="K21" s="135">
        <f>'XS-XXL'!K21*2.54</f>
        <v>83.82</v>
      </c>
      <c r="L21" s="135">
        <f>'XS-XXL'!L21*2.54</f>
        <v>88.9</v>
      </c>
      <c r="M21" s="135">
        <f>'XS-XXL'!M21*2.54</f>
        <v>93.98</v>
      </c>
      <c r="N21" s="135">
        <f>'XS-XXL'!N21*2.54</f>
        <v>99.06</v>
      </c>
      <c r="O21" s="51"/>
      <c r="P21" s="51"/>
      <c r="Q21" s="51"/>
      <c r="R21" s="52"/>
      <c r="S21" s="51"/>
      <c r="T21" s="51"/>
      <c r="U21" s="51"/>
      <c r="V21" s="52"/>
      <c r="W21" s="51"/>
      <c r="X21" s="51"/>
      <c r="Y21" s="55"/>
      <c r="Z21" s="53"/>
    </row>
    <row r="22" s="1" customFormat="1" ht="25" customHeight="1" spans="1:26">
      <c r="A22" s="97">
        <v>14</v>
      </c>
      <c r="B22" s="98" t="s">
        <v>63</v>
      </c>
      <c r="C22" s="99"/>
      <c r="D22" s="99"/>
      <c r="E22" s="100"/>
      <c r="F22" s="109" t="s">
        <v>64</v>
      </c>
      <c r="G22" s="113">
        <v>0.25</v>
      </c>
      <c r="H22" s="103"/>
      <c r="I22" s="135">
        <f>'XS-XXL'!I22*2.54</f>
        <v>29.845</v>
      </c>
      <c r="J22" s="135">
        <f>'XS-XXL'!J22*2.54</f>
        <v>29.845</v>
      </c>
      <c r="K22" s="135">
        <f>'XS-XXL'!K22*2.54</f>
        <v>29.845</v>
      </c>
      <c r="L22" s="135">
        <f>'XS-XXL'!L22*2.54</f>
        <v>31.115</v>
      </c>
      <c r="M22" s="135">
        <f>'XS-XXL'!M22*2.54</f>
        <v>31.115</v>
      </c>
      <c r="N22" s="135">
        <f>'XS-XXL'!N22*2.54</f>
        <v>31.115</v>
      </c>
      <c r="O22" s="51"/>
      <c r="P22" s="52"/>
      <c r="Q22" s="51"/>
      <c r="R22" s="52"/>
      <c r="S22" s="51"/>
      <c r="T22" s="52"/>
      <c r="U22" s="51"/>
      <c r="V22" s="52"/>
      <c r="W22" s="51"/>
      <c r="X22" s="51"/>
      <c r="Y22" s="55"/>
      <c r="Z22" s="53"/>
    </row>
    <row r="23" s="1" customFormat="1" ht="25" customHeight="1" spans="1:26">
      <c r="A23" s="97">
        <v>15</v>
      </c>
      <c r="B23" s="98" t="s">
        <v>65</v>
      </c>
      <c r="C23" s="99"/>
      <c r="D23" s="99"/>
      <c r="E23" s="100"/>
      <c r="F23" s="101" t="s">
        <v>66</v>
      </c>
      <c r="G23" s="113">
        <v>0.25</v>
      </c>
      <c r="H23" s="103"/>
      <c r="I23" s="135">
        <f>'XS-XXL'!I23*2.54</f>
        <v>20.6375</v>
      </c>
      <c r="J23" s="135">
        <f>'XS-XXL'!J23*2.54</f>
        <v>20.955</v>
      </c>
      <c r="K23" s="135">
        <f>'XS-XXL'!K23*2.54</f>
        <v>21.2725</v>
      </c>
      <c r="L23" s="135">
        <f>'XS-XXL'!L23*2.54</f>
        <v>21.59</v>
      </c>
      <c r="M23" s="135">
        <f>'XS-XXL'!M23*2.54</f>
        <v>21.9075</v>
      </c>
      <c r="N23" s="135">
        <f>'XS-XXL'!N23*2.54</f>
        <v>22.225</v>
      </c>
      <c r="O23" s="51"/>
      <c r="P23" s="51"/>
      <c r="Q23" s="51"/>
      <c r="R23" s="52"/>
      <c r="S23" s="51"/>
      <c r="T23" s="51"/>
      <c r="U23" s="51"/>
      <c r="V23" s="52"/>
      <c r="W23" s="51"/>
      <c r="X23" s="51"/>
      <c r="Y23" s="55"/>
      <c r="Z23" s="53"/>
    </row>
    <row r="24" s="1" customFormat="1" ht="25" customHeight="1" spans="1:26">
      <c r="A24" s="97">
        <v>16</v>
      </c>
      <c r="B24" s="98" t="s">
        <v>67</v>
      </c>
      <c r="C24" s="99"/>
      <c r="D24" s="99"/>
      <c r="E24" s="100"/>
      <c r="F24" s="111" t="s">
        <v>68</v>
      </c>
      <c r="G24" s="105">
        <v>0.125</v>
      </c>
      <c r="H24" s="103"/>
      <c r="I24" s="135">
        <f>'XS-XXL'!I24*2.54</f>
        <v>17.4625</v>
      </c>
      <c r="J24" s="135">
        <f>'XS-XXL'!J24*2.54</f>
        <v>17.78</v>
      </c>
      <c r="K24" s="135">
        <f>'XS-XXL'!K24*2.54</f>
        <v>18.0975</v>
      </c>
      <c r="L24" s="135">
        <f>'XS-XXL'!L24*2.54</f>
        <v>18.415</v>
      </c>
      <c r="M24" s="135">
        <f>'XS-XXL'!M24*2.54</f>
        <v>18.7325</v>
      </c>
      <c r="N24" s="135">
        <f>'XS-XXL'!N24*2.54</f>
        <v>19.05</v>
      </c>
      <c r="O24" s="51"/>
      <c r="P24" s="51"/>
      <c r="Q24" s="51"/>
      <c r="R24" s="52"/>
      <c r="S24" s="51"/>
      <c r="T24" s="51"/>
      <c r="U24" s="51"/>
      <c r="V24" s="52"/>
      <c r="W24" s="51"/>
      <c r="X24" s="51"/>
      <c r="Y24" s="55"/>
      <c r="Z24" s="53"/>
    </row>
    <row r="25" s="1" customFormat="1" ht="25" customHeight="1" spans="1:26">
      <c r="A25" s="97">
        <v>17</v>
      </c>
      <c r="B25" s="98" t="s">
        <v>69</v>
      </c>
      <c r="C25" s="99"/>
      <c r="D25" s="99"/>
      <c r="E25" s="100"/>
      <c r="F25" s="112" t="s">
        <v>70</v>
      </c>
      <c r="G25" s="105">
        <v>0.125</v>
      </c>
      <c r="H25" s="103"/>
      <c r="I25" s="135">
        <f>'XS-XXL'!I25*2.54</f>
        <v>20.6375</v>
      </c>
      <c r="J25" s="135">
        <f>'XS-XXL'!J25*2.54</f>
        <v>20.955</v>
      </c>
      <c r="K25" s="135">
        <f>'XS-XXL'!K25*2.54</f>
        <v>21.2725</v>
      </c>
      <c r="L25" s="135">
        <f>'XS-XXL'!L25*2.54</f>
        <v>21.59</v>
      </c>
      <c r="M25" s="135">
        <f>'XS-XXL'!M25*2.54</f>
        <v>21.9075</v>
      </c>
      <c r="N25" s="135">
        <f>'XS-XXL'!N25*2.54</f>
        <v>22.225</v>
      </c>
      <c r="O25" s="51"/>
      <c r="P25" s="52"/>
      <c r="Q25" s="51"/>
      <c r="R25" s="52"/>
      <c r="S25" s="51"/>
      <c r="T25" s="52"/>
      <c r="U25" s="51"/>
      <c r="V25" s="52"/>
      <c r="W25" s="51"/>
      <c r="X25" s="51"/>
      <c r="Y25" s="55"/>
      <c r="Z25" s="53"/>
    </row>
    <row r="26" s="1" customFormat="1" ht="25" customHeight="1" spans="1:26">
      <c r="A26" s="97">
        <v>18</v>
      </c>
      <c r="B26" s="98" t="s">
        <v>71</v>
      </c>
      <c r="C26" s="99"/>
      <c r="D26" s="99"/>
      <c r="E26" s="100"/>
      <c r="F26" s="114" t="s">
        <v>72</v>
      </c>
      <c r="G26" s="105">
        <v>0.125</v>
      </c>
      <c r="H26" s="103"/>
      <c r="I26" s="135">
        <f>'XS-XXL'!I26*2.54</f>
        <v>2.54</v>
      </c>
      <c r="J26" s="135">
        <f>'XS-XXL'!J26*2.54</f>
        <v>2.54</v>
      </c>
      <c r="K26" s="135">
        <f>'XS-XXL'!K26*2.54</f>
        <v>2.54</v>
      </c>
      <c r="L26" s="135">
        <f>'XS-XXL'!L26*2.54</f>
        <v>2.54</v>
      </c>
      <c r="M26" s="135">
        <f>'XS-XXL'!M26*2.54</f>
        <v>2.54</v>
      </c>
      <c r="N26" s="135">
        <f>'XS-XXL'!N26*2.54</f>
        <v>2.54</v>
      </c>
      <c r="O26" s="51"/>
      <c r="P26" s="51"/>
      <c r="Q26" s="51"/>
      <c r="R26" s="52"/>
      <c r="S26" s="51"/>
      <c r="T26" s="51"/>
      <c r="U26" s="51"/>
      <c r="V26" s="52"/>
      <c r="W26" s="51"/>
      <c r="X26" s="51"/>
      <c r="Y26" s="55"/>
      <c r="Z26" s="53"/>
    </row>
    <row r="27" s="1" customFormat="1" ht="25" customHeight="1" spans="1:26">
      <c r="A27" s="97">
        <v>19</v>
      </c>
      <c r="B27" s="98" t="s">
        <v>73</v>
      </c>
      <c r="C27" s="99"/>
      <c r="D27" s="99"/>
      <c r="E27" s="100"/>
      <c r="F27" s="114" t="s">
        <v>74</v>
      </c>
      <c r="G27" s="105">
        <v>0.125</v>
      </c>
      <c r="H27" s="103"/>
      <c r="I27" s="135">
        <f>'XS-XXL'!I27*2.54</f>
        <v>4.1275</v>
      </c>
      <c r="J27" s="135">
        <f>'XS-XXL'!J27*2.54</f>
        <v>4.1275</v>
      </c>
      <c r="K27" s="135">
        <f>'XS-XXL'!K27*2.54</f>
        <v>4.1275</v>
      </c>
      <c r="L27" s="135">
        <f>'XS-XXL'!L27*2.54</f>
        <v>4.1275</v>
      </c>
      <c r="M27" s="135">
        <f>'XS-XXL'!M27*2.54</f>
        <v>4.1275</v>
      </c>
      <c r="N27" s="135">
        <f>'XS-XXL'!N27*2.54</f>
        <v>4.1275</v>
      </c>
      <c r="O27" s="51"/>
      <c r="P27" s="51"/>
      <c r="Q27" s="51"/>
      <c r="R27" s="52"/>
      <c r="S27" s="51"/>
      <c r="T27" s="51"/>
      <c r="U27" s="51"/>
      <c r="V27" s="52"/>
      <c r="W27" s="51"/>
      <c r="X27" s="51"/>
      <c r="Y27" s="55"/>
      <c r="Z27" s="53"/>
    </row>
    <row r="28" s="1" customFormat="1" ht="25" customHeight="1" spans="1:26">
      <c r="A28" s="97">
        <v>20</v>
      </c>
      <c r="B28" s="98" t="s">
        <v>75</v>
      </c>
      <c r="C28" s="99"/>
      <c r="D28" s="99"/>
      <c r="E28" s="100"/>
      <c r="F28" s="114" t="s">
        <v>76</v>
      </c>
      <c r="G28" s="113">
        <v>0.375</v>
      </c>
      <c r="H28" s="103"/>
      <c r="I28" s="135">
        <f>'XS-XXL'!I28*2.54</f>
        <v>109.22</v>
      </c>
      <c r="J28" s="135">
        <f>'XS-XXL'!J28*2.54</f>
        <v>109.22</v>
      </c>
      <c r="K28" s="135">
        <f>'XS-XXL'!K28*2.54</f>
        <v>109.22</v>
      </c>
      <c r="L28" s="135">
        <f>'XS-XXL'!L28*2.54</f>
        <v>109.22</v>
      </c>
      <c r="M28" s="135">
        <f>'XS-XXL'!M28*2.54</f>
        <v>109.22</v>
      </c>
      <c r="N28" s="135">
        <f>'XS-XXL'!N28*2.54</f>
        <v>109.22</v>
      </c>
      <c r="O28" s="51"/>
      <c r="P28" s="51"/>
      <c r="Q28" s="51"/>
      <c r="R28" s="52"/>
      <c r="S28" s="51"/>
      <c r="T28" s="51"/>
      <c r="U28" s="51"/>
      <c r="V28" s="52"/>
      <c r="W28" s="51"/>
      <c r="X28" s="51"/>
      <c r="Y28" s="55"/>
      <c r="Z28" s="53"/>
    </row>
    <row r="29" s="1" customFormat="1" ht="25" customHeight="1" spans="1:26">
      <c r="A29" s="97">
        <v>21</v>
      </c>
      <c r="B29" s="98" t="s">
        <v>77</v>
      </c>
      <c r="C29" s="99"/>
      <c r="D29" s="99"/>
      <c r="E29" s="100"/>
      <c r="F29" s="101" t="s">
        <v>78</v>
      </c>
      <c r="G29" s="113">
        <v>0.25</v>
      </c>
      <c r="H29" s="103"/>
      <c r="I29" s="135">
        <f>'XS-XXL'!I29*2.54</f>
        <v>30.48</v>
      </c>
      <c r="J29" s="135">
        <f>'XS-XXL'!J29*2.54</f>
        <v>30.48</v>
      </c>
      <c r="K29" s="135">
        <f>'XS-XXL'!K29*2.54</f>
        <v>31.75</v>
      </c>
      <c r="L29" s="135">
        <f>'XS-XXL'!L29*2.54</f>
        <v>31.75</v>
      </c>
      <c r="M29" s="135">
        <f>'XS-XXL'!M29*2.54</f>
        <v>33.02</v>
      </c>
      <c r="N29" s="135">
        <f>'XS-XXL'!N29*2.54</f>
        <v>34.29</v>
      </c>
      <c r="O29" s="51"/>
      <c r="P29" s="51"/>
      <c r="Q29" s="51"/>
      <c r="R29" s="52"/>
      <c r="S29" s="51"/>
      <c r="T29" s="51"/>
      <c r="U29" s="51"/>
      <c r="V29" s="52"/>
      <c r="W29" s="51"/>
      <c r="X29" s="51"/>
      <c r="Y29" s="55"/>
      <c r="Z29" s="53"/>
    </row>
    <row r="30" s="1" customFormat="1" ht="15.75" customHeight="1" spans="14:26"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</row>
    <row r="31" s="1" customFormat="1" ht="15.75" customHeight="1" spans="14:26"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</row>
    <row r="32" s="1" customFormat="1" ht="15.75" customHeight="1" spans="14:26"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</row>
    <row r="33" s="1" customFormat="1" ht="15.75" customHeight="1" spans="14:26"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</row>
    <row r="34" s="1" customFormat="1" ht="15.75" customHeight="1" spans="14:26"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</row>
    <row r="35" s="1" customFormat="1" ht="15.75" customHeight="1" spans="14:26"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</row>
    <row r="36" s="1" customFormat="1" ht="15.75" customHeight="1" spans="14:26"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</row>
    <row r="37" s="1" customFormat="1" ht="15.75" customHeight="1" spans="14:26"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</row>
    <row r="38" s="1" customFormat="1" ht="15.75" customHeight="1" spans="14:26"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</row>
    <row r="39" s="1" customFormat="1" ht="15.75" customHeight="1" spans="14:26"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</row>
    <row r="40" s="1" customFormat="1" ht="15.75" customHeight="1" spans="14:26"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</row>
  </sheetData>
  <mergeCells count="51">
    <mergeCell ref="A1:D1"/>
    <mergeCell ref="G1:H1"/>
    <mergeCell ref="I1:J1"/>
    <mergeCell ref="K1:N1"/>
    <mergeCell ref="A2:B2"/>
    <mergeCell ref="E2:G2"/>
    <mergeCell ref="A3:B3"/>
    <mergeCell ref="E3:G3"/>
    <mergeCell ref="A4:B4"/>
    <mergeCell ref="E4:G4"/>
    <mergeCell ref="A5:B5"/>
    <mergeCell ref="E5:G5"/>
    <mergeCell ref="H5:J5"/>
    <mergeCell ref="K5:N5"/>
    <mergeCell ref="A6:B6"/>
    <mergeCell ref="E6:G6"/>
    <mergeCell ref="H6:J6"/>
    <mergeCell ref="K6:N6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29:E29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H2:J4"/>
    <mergeCell ref="K2:N4"/>
    <mergeCell ref="B7:E8"/>
  </mergeCells>
  <pageMargins left="0.700694444444445" right="0.700694444444445" top="0.357638888888889" bottom="0.357638888888889" header="0.298611111111111" footer="0.298611111111111"/>
  <pageSetup paperSize="9" scale="73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41"/>
  <sheetViews>
    <sheetView view="pageBreakPreview" zoomScale="70" zoomScaleNormal="70" workbookViewId="0">
      <selection activeCell="M18" sqref="M18"/>
    </sheetView>
  </sheetViews>
  <sheetFormatPr defaultColWidth="12.6371681415929" defaultRowHeight="15.75" customHeight="1"/>
  <cols>
    <col min="1" max="1" width="4.08849557522124" style="1" customWidth="1"/>
    <col min="2" max="2" width="16.3628318584071" style="1" customWidth="1"/>
    <col min="3" max="3" width="25.0884955752212" style="1" customWidth="1"/>
    <col min="4" max="4" width="20.3628318584071" style="1" customWidth="1"/>
    <col min="5" max="5" width="19.0884955752212" style="1" customWidth="1"/>
    <col min="6" max="6" width="44.9911504424779" style="1" customWidth="1"/>
    <col min="7" max="7" width="9" style="1" customWidth="1"/>
    <col min="8" max="8" width="12.1150442477876" style="1" customWidth="1"/>
    <col min="9" max="9" width="11.5575221238938" style="1" customWidth="1"/>
    <col min="10" max="10" width="11.9557522123894" style="1" customWidth="1"/>
    <col min="11" max="11" width="13.2743362831858" style="1" customWidth="1"/>
    <col min="12" max="12" width="5.63716814159292" style="1" customWidth="1"/>
    <col min="13" max="15" width="8.63716814159292" style="1" customWidth="1"/>
    <col min="16" max="16" width="5.45132743362832" style="1" customWidth="1"/>
    <col min="17" max="17" width="8.63716814159292" style="1" customWidth="1"/>
    <col min="18" max="19" width="8.45132743362832" style="1" customWidth="1"/>
    <col min="20" max="20" width="6.63716814159292" style="1" customWidth="1"/>
    <col min="21" max="21" width="10.0884955752212" style="1" customWidth="1"/>
    <col min="22" max="22" width="28.6371681415929" style="1" customWidth="1"/>
    <col min="23" max="16384" width="12.6371681415929" style="1"/>
  </cols>
  <sheetData>
    <row r="1" s="1" customFormat="1" ht="30" customHeight="1" spans="1:23">
      <c r="A1" s="2" t="s">
        <v>0</v>
      </c>
      <c r="B1" s="2"/>
      <c r="C1" s="2"/>
      <c r="D1" s="2"/>
      <c r="E1" s="3" t="s">
        <v>1</v>
      </c>
      <c r="F1" s="3"/>
      <c r="G1" s="4" t="str">
        <f>'[1]Style Summary Cover Page'!E1</f>
        <v>BG5281</v>
      </c>
      <c r="H1" s="4"/>
      <c r="I1" s="3" t="s">
        <v>3</v>
      </c>
      <c r="J1" s="3"/>
      <c r="K1" s="4"/>
      <c r="L1" s="35"/>
      <c r="M1" s="35"/>
      <c r="N1" s="35"/>
      <c r="O1" s="35"/>
      <c r="P1" s="35"/>
      <c r="Q1" s="35"/>
      <c r="R1" s="35"/>
      <c r="S1" s="35"/>
      <c r="T1" s="35"/>
      <c r="U1" s="35"/>
      <c r="V1" s="53"/>
      <c r="W1" s="53"/>
    </row>
    <row r="2" s="1" customFormat="1" customHeight="1" spans="1:23">
      <c r="A2" s="5" t="s">
        <v>4</v>
      </c>
      <c r="B2" s="5"/>
      <c r="C2" s="6" t="str">
        <f>'[1]Style Summary Cover Page'!B2</f>
        <v>ALEX MIDI DRESS</v>
      </c>
      <c r="D2" s="7" t="s">
        <v>6</v>
      </c>
      <c r="E2" s="8" t="str">
        <f>'[1]Style Summary Cover Page'!D2</f>
        <v>SOPHIA SOLOMNSON</v>
      </c>
      <c r="F2" s="8"/>
      <c r="G2" s="8"/>
      <c r="H2" s="9"/>
      <c r="I2" s="36"/>
      <c r="J2" s="36"/>
      <c r="K2" s="37"/>
      <c r="L2" s="38"/>
      <c r="M2" s="38"/>
      <c r="N2" s="38"/>
      <c r="O2" s="38"/>
      <c r="P2" s="38"/>
      <c r="Q2" s="38"/>
      <c r="R2" s="38"/>
      <c r="S2" s="38"/>
      <c r="T2" s="38"/>
      <c r="U2" s="38"/>
      <c r="V2" s="53"/>
      <c r="W2" s="53"/>
    </row>
    <row r="3" s="1" customFormat="1" customHeight="1" spans="1:23">
      <c r="A3" s="5" t="s">
        <v>10</v>
      </c>
      <c r="B3" s="5"/>
      <c r="C3" s="6">
        <f>'[1]Style Summary Cover Page'!B3</f>
        <v>45511</v>
      </c>
      <c r="D3" s="7" t="s">
        <v>11</v>
      </c>
      <c r="E3" s="8" t="str">
        <f>'[1]Style Summary Cover Page'!D3</f>
        <v>SOPHIA S</v>
      </c>
      <c r="F3" s="8"/>
      <c r="G3" s="8"/>
      <c r="H3" s="10"/>
      <c r="I3" s="39"/>
      <c r="J3" s="39"/>
      <c r="K3" s="40"/>
      <c r="L3" s="38"/>
      <c r="M3" s="38"/>
      <c r="N3" s="38"/>
      <c r="O3" s="38"/>
      <c r="P3" s="38"/>
      <c r="Q3" s="38"/>
      <c r="R3" s="38"/>
      <c r="S3" s="38"/>
      <c r="T3" s="38"/>
      <c r="U3" s="38"/>
      <c r="V3" s="53"/>
      <c r="W3" s="53"/>
    </row>
    <row r="4" s="1" customFormat="1" customHeight="1" spans="1:23">
      <c r="A4" s="5" t="s">
        <v>13</v>
      </c>
      <c r="B4" s="5"/>
      <c r="C4" s="6" t="str">
        <f>'[1]Style Summary Cover Page'!B4</f>
        <v>FALL 25</v>
      </c>
      <c r="D4" s="7" t="s">
        <v>15</v>
      </c>
      <c r="E4" s="8" t="str">
        <f>'[1]Style Summary Cover Page'!D4</f>
        <v>SEAN</v>
      </c>
      <c r="F4" s="8"/>
      <c r="G4" s="8"/>
      <c r="H4" s="10"/>
      <c r="I4" s="39"/>
      <c r="J4" s="39"/>
      <c r="K4" s="40"/>
      <c r="L4" s="38"/>
      <c r="M4" s="38"/>
      <c r="N4" s="38"/>
      <c r="O4" s="38"/>
      <c r="P4" s="38"/>
      <c r="Q4" s="38"/>
      <c r="R4" s="38"/>
      <c r="S4" s="38"/>
      <c r="T4" s="38"/>
      <c r="U4" s="38"/>
      <c r="V4" s="53"/>
      <c r="W4" s="53"/>
    </row>
    <row r="5" s="1" customFormat="1" customHeight="1" spans="1:23">
      <c r="A5" s="5" t="s">
        <v>17</v>
      </c>
      <c r="B5" s="5"/>
      <c r="C5" s="6" t="str">
        <f>'[1]Style Summary Cover Page'!B5</f>
        <v>0X-3X</v>
      </c>
      <c r="D5" s="7" t="s">
        <v>19</v>
      </c>
      <c r="E5" s="8" t="str">
        <f>'[1]Style Summary Cover Page'!D5</f>
        <v>WHITE</v>
      </c>
      <c r="F5" s="8"/>
      <c r="G5" s="8"/>
      <c r="H5" s="10"/>
      <c r="I5" s="39"/>
      <c r="J5" s="39"/>
      <c r="K5" s="40"/>
      <c r="L5" s="38"/>
      <c r="M5" s="38"/>
      <c r="N5" s="38"/>
      <c r="O5" s="38"/>
      <c r="P5" s="38"/>
      <c r="Q5" s="38"/>
      <c r="R5" s="38"/>
      <c r="S5" s="38"/>
      <c r="T5" s="38"/>
      <c r="U5" s="38"/>
      <c r="V5" s="53"/>
      <c r="W5" s="53"/>
    </row>
    <row r="6" s="1" customFormat="1" customHeight="1" spans="1:23">
      <c r="A6" s="5" t="s">
        <v>23</v>
      </c>
      <c r="B6" s="5"/>
      <c r="C6" s="6" t="str">
        <f>'[1]Style Summary Cover Page'!B6</f>
        <v>1X</v>
      </c>
      <c r="D6" s="7" t="s">
        <v>25</v>
      </c>
      <c r="E6" s="8" t="str">
        <f>'[1]Style Summary Cover Page'!D6</f>
        <v>CREPE</v>
      </c>
      <c r="F6" s="8"/>
      <c r="G6" s="8"/>
      <c r="H6" s="11"/>
      <c r="I6" s="41"/>
      <c r="J6" s="41"/>
      <c r="K6" s="42"/>
      <c r="L6" s="38"/>
      <c r="M6" s="38"/>
      <c r="N6" s="38"/>
      <c r="O6" s="38"/>
      <c r="P6" s="38"/>
      <c r="Q6" s="38"/>
      <c r="R6" s="38"/>
      <c r="S6" s="38"/>
      <c r="T6" s="38"/>
      <c r="U6" s="54"/>
      <c r="V6" s="53"/>
      <c r="W6" s="53"/>
    </row>
    <row r="7" s="1" customFormat="1" customHeight="1" spans="1:23">
      <c r="A7" s="12"/>
      <c r="B7" s="13" t="s">
        <v>28</v>
      </c>
      <c r="C7" s="14"/>
      <c r="D7" s="14"/>
      <c r="E7" s="14"/>
      <c r="F7" s="15" t="s">
        <v>29</v>
      </c>
      <c r="G7" s="16" t="s">
        <v>29</v>
      </c>
      <c r="H7" s="17" t="s">
        <v>79</v>
      </c>
      <c r="I7" s="43" t="s">
        <v>80</v>
      </c>
      <c r="J7" s="44" t="s">
        <v>81</v>
      </c>
      <c r="K7" s="44" t="s">
        <v>82</v>
      </c>
      <c r="L7" s="45"/>
      <c r="M7" s="45"/>
      <c r="N7" s="46"/>
      <c r="O7" s="45"/>
      <c r="P7" s="45"/>
      <c r="Q7" s="45"/>
      <c r="R7" s="46"/>
      <c r="S7" s="45"/>
      <c r="T7" s="45"/>
      <c r="U7" s="46"/>
      <c r="V7" s="50"/>
      <c r="W7" s="53"/>
    </row>
    <row r="8" s="1" customFormat="1" ht="15" customHeight="1" spans="1:23">
      <c r="A8" s="12"/>
      <c r="B8" s="14"/>
      <c r="C8" s="14"/>
      <c r="D8" s="14"/>
      <c r="E8" s="14"/>
      <c r="F8" s="18"/>
      <c r="G8" s="19"/>
      <c r="H8" s="20"/>
      <c r="I8" s="47"/>
      <c r="J8" s="48"/>
      <c r="K8" s="20"/>
      <c r="L8" s="49"/>
      <c r="M8" s="50"/>
      <c r="N8" s="50"/>
      <c r="O8" s="50"/>
      <c r="P8" s="49"/>
      <c r="Q8" s="50"/>
      <c r="R8" s="50"/>
      <c r="S8" s="50"/>
      <c r="T8" s="49"/>
      <c r="U8" s="50"/>
      <c r="V8" s="50"/>
      <c r="W8" s="53"/>
    </row>
    <row r="9" s="1" customFormat="1" ht="25" customHeight="1" spans="1:23">
      <c r="A9" s="21">
        <v>1</v>
      </c>
      <c r="B9" s="22" t="str">
        <f>'[1]SPEC SHEET'!A11</f>
        <v>TOP BODY LENGTH (FROM CF NECKDROP TO WAIST SEAM)</v>
      </c>
      <c r="C9" s="23"/>
      <c r="D9" s="23"/>
      <c r="E9" s="24"/>
      <c r="F9" s="25" t="s">
        <v>38</v>
      </c>
      <c r="G9" s="26">
        <v>0.125</v>
      </c>
      <c r="H9" s="56">
        <f t="shared" ref="H9:H11" si="0">I9-0.125</f>
        <v>8.125</v>
      </c>
      <c r="I9" s="60">
        <f>'[1]SPEC SHEET'!V11</f>
        <v>8.25</v>
      </c>
      <c r="J9" s="61">
        <f t="shared" ref="J9:J11" si="1">SUM(I9+0.125)</f>
        <v>8.375</v>
      </c>
      <c r="K9" s="61">
        <f t="shared" ref="K9:K11" si="2">SUM(J9+0.125)</f>
        <v>8.5</v>
      </c>
      <c r="L9" s="51"/>
      <c r="M9" s="51"/>
      <c r="N9" s="51"/>
      <c r="O9" s="52"/>
      <c r="P9" s="51"/>
      <c r="Q9" s="51"/>
      <c r="R9" s="51"/>
      <c r="S9" s="52"/>
      <c r="T9" s="51"/>
      <c r="U9" s="51"/>
      <c r="V9" s="55"/>
      <c r="W9" s="53"/>
    </row>
    <row r="10" s="1" customFormat="1" ht="25" customHeight="1" spans="1:23">
      <c r="A10" s="21">
        <v>2</v>
      </c>
      <c r="B10" s="22" t="str">
        <f>'[1]SPEC SHEET'!A12</f>
        <v>SIDE SEAM BODICE LENGTH (FROM AH TO SEAM)</v>
      </c>
      <c r="C10" s="23"/>
      <c r="D10" s="23"/>
      <c r="E10" s="24"/>
      <c r="F10" s="28" t="s">
        <v>83</v>
      </c>
      <c r="G10" s="26">
        <v>0.125</v>
      </c>
      <c r="H10" s="56">
        <f t="shared" si="0"/>
        <v>5.125</v>
      </c>
      <c r="I10" s="60">
        <f>'[1]SPEC SHEET'!V12</f>
        <v>5.25</v>
      </c>
      <c r="J10" s="61">
        <f t="shared" si="1"/>
        <v>5.375</v>
      </c>
      <c r="K10" s="61">
        <f t="shared" si="2"/>
        <v>5.5</v>
      </c>
      <c r="L10" s="51"/>
      <c r="M10" s="51"/>
      <c r="N10" s="51"/>
      <c r="O10" s="52"/>
      <c r="P10" s="51"/>
      <c r="Q10" s="51"/>
      <c r="R10" s="51"/>
      <c r="S10" s="52"/>
      <c r="T10" s="51"/>
      <c r="U10" s="51"/>
      <c r="V10" s="55"/>
      <c r="W10" s="53"/>
    </row>
    <row r="11" s="1" customFormat="1" ht="25" customHeight="1" spans="1:23">
      <c r="A11" s="21">
        <v>3</v>
      </c>
      <c r="B11" s="22" t="str">
        <f>'[1]SPEC SHEET'!A13</f>
        <v>BACK SEAM BODICE LENGTH (CB NECK TO WB SEAM)</v>
      </c>
      <c r="C11" s="23"/>
      <c r="D11" s="23"/>
      <c r="E11" s="24"/>
      <c r="F11" s="28" t="s">
        <v>42</v>
      </c>
      <c r="G11" s="26">
        <v>0.125</v>
      </c>
      <c r="H11" s="56">
        <f t="shared" si="0"/>
        <v>6.75</v>
      </c>
      <c r="I11" s="60">
        <f>'[1]SPEC SHEET'!V13</f>
        <v>6.875</v>
      </c>
      <c r="J11" s="61">
        <f t="shared" si="1"/>
        <v>7</v>
      </c>
      <c r="K11" s="61">
        <f t="shared" si="2"/>
        <v>7.125</v>
      </c>
      <c r="L11" s="51"/>
      <c r="M11" s="51"/>
      <c r="N11" s="51"/>
      <c r="O11" s="52"/>
      <c r="P11" s="51"/>
      <c r="Q11" s="51"/>
      <c r="R11" s="51"/>
      <c r="S11" s="52"/>
      <c r="T11" s="51"/>
      <c r="U11" s="51"/>
      <c r="V11" s="55"/>
      <c r="W11" s="53"/>
    </row>
    <row r="12" s="1" customFormat="1" ht="25" customHeight="1" spans="1:23">
      <c r="A12" s="21">
        <f t="shared" ref="A12:A29" si="3">A11+1</f>
        <v>4</v>
      </c>
      <c r="B12" s="22" t="str">
        <f>'[1]SPEC SHEET'!A14</f>
        <v>NECK WIDTH - EDGE TO EDGE</v>
      </c>
      <c r="C12" s="23"/>
      <c r="D12" s="23"/>
      <c r="E12" s="24"/>
      <c r="F12" s="28" t="s">
        <v>44</v>
      </c>
      <c r="G12" s="26">
        <v>0.125</v>
      </c>
      <c r="H12" s="56">
        <f>I12-0.5</f>
        <v>8.75</v>
      </c>
      <c r="I12" s="60">
        <f>'[1]SPEC SHEET'!V14</f>
        <v>9.25</v>
      </c>
      <c r="J12" s="61">
        <f>SUM(I12+0.625)</f>
        <v>9.875</v>
      </c>
      <c r="K12" s="61">
        <f>SUM(J12+0.625)</f>
        <v>10.5</v>
      </c>
      <c r="L12" s="51"/>
      <c r="M12" s="51"/>
      <c r="N12" s="51"/>
      <c r="O12" s="52"/>
      <c r="P12" s="51"/>
      <c r="Q12" s="51"/>
      <c r="R12" s="51"/>
      <c r="S12" s="52"/>
      <c r="T12" s="51"/>
      <c r="U12" s="51"/>
      <c r="V12" s="55"/>
      <c r="W12" s="53"/>
    </row>
    <row r="13" s="1" customFormat="1" ht="25" customHeight="1" spans="1:23">
      <c r="A13" s="21">
        <f t="shared" si="3"/>
        <v>5</v>
      </c>
      <c r="B13" s="22" t="str">
        <f>'[1]SPEC SHEET'!A15</f>
        <v>CF SKIRT LENGTH (FROM WAIST JOINT SEAM TO HEM)</v>
      </c>
      <c r="C13" s="23"/>
      <c r="D13" s="23"/>
      <c r="E13" s="24"/>
      <c r="F13" s="28" t="s">
        <v>84</v>
      </c>
      <c r="G13" s="29">
        <v>0.25</v>
      </c>
      <c r="H13" s="57">
        <f>I13-0.25</f>
        <v>36.5</v>
      </c>
      <c r="I13" s="60">
        <f>'[1]SPEC SHEET'!V15</f>
        <v>36.75</v>
      </c>
      <c r="J13" s="61">
        <f>SUM(I13+0.25)</f>
        <v>37</v>
      </c>
      <c r="K13" s="61">
        <f>SUM(J13+0.25)</f>
        <v>37.25</v>
      </c>
      <c r="L13" s="51"/>
      <c r="M13" s="51"/>
      <c r="N13" s="51"/>
      <c r="O13" s="52"/>
      <c r="P13" s="51"/>
      <c r="Q13" s="51"/>
      <c r="R13" s="51"/>
      <c r="S13" s="52"/>
      <c r="T13" s="51"/>
      <c r="U13" s="51"/>
      <c r="V13" s="55"/>
      <c r="W13" s="53"/>
    </row>
    <row r="14" s="1" customFormat="1" ht="25" customHeight="1" spans="1:23">
      <c r="A14" s="21">
        <f t="shared" si="3"/>
        <v>6</v>
      </c>
      <c r="B14" s="22" t="str">
        <f>'[1]SPEC SHEET'!A16</f>
        <v>CB SKIRT LENGTH (FROM WAIST JOINT SEAM TO HEM)</v>
      </c>
      <c r="C14" s="23"/>
      <c r="D14" s="23"/>
      <c r="E14" s="24"/>
      <c r="F14" s="28" t="s">
        <v>48</v>
      </c>
      <c r="G14" s="29">
        <v>0.25</v>
      </c>
      <c r="H14" s="57">
        <v>36</v>
      </c>
      <c r="I14" s="60">
        <v>36.25</v>
      </c>
      <c r="J14" s="61">
        <v>36.25</v>
      </c>
      <c r="K14" s="61">
        <v>36.5</v>
      </c>
      <c r="L14" s="51"/>
      <c r="M14" s="51"/>
      <c r="N14" s="51"/>
      <c r="O14" s="52"/>
      <c r="P14" s="51"/>
      <c r="Q14" s="51"/>
      <c r="R14" s="51"/>
      <c r="S14" s="52"/>
      <c r="T14" s="51"/>
      <c r="U14" s="51"/>
      <c r="V14" s="55"/>
      <c r="W14" s="53"/>
    </row>
    <row r="15" s="1" customFormat="1" ht="25" customHeight="1" spans="1:23">
      <c r="A15" s="21">
        <f t="shared" si="3"/>
        <v>7</v>
      </c>
      <c r="B15" s="22" t="str">
        <f>'[1]SPEC SHEET'!A17</f>
        <v>BUST CIRC (1" BELOW AH) </v>
      </c>
      <c r="C15" s="23"/>
      <c r="D15" s="23"/>
      <c r="E15" s="24"/>
      <c r="F15" s="28" t="s">
        <v>85</v>
      </c>
      <c r="G15" s="29">
        <v>0.25</v>
      </c>
      <c r="H15" s="57">
        <f t="shared" ref="H15:H21" si="4">I15-2</f>
        <v>39</v>
      </c>
      <c r="I15" s="60">
        <f>'[1]SPEC SHEET'!V17</f>
        <v>41</v>
      </c>
      <c r="J15" s="58">
        <f t="shared" ref="J15:J21" si="5">SUM(I15+2.5)</f>
        <v>43.5</v>
      </c>
      <c r="K15" s="58">
        <f t="shared" ref="K15:K21" si="6">SUM(J15+2.5)</f>
        <v>46</v>
      </c>
      <c r="L15" s="51"/>
      <c r="M15" s="51"/>
      <c r="N15" s="51"/>
      <c r="O15" s="52"/>
      <c r="P15" s="51"/>
      <c r="Q15" s="51"/>
      <c r="R15" s="51"/>
      <c r="S15" s="52"/>
      <c r="T15" s="51"/>
      <c r="U15" s="51"/>
      <c r="V15" s="55"/>
      <c r="W15" s="53"/>
    </row>
    <row r="16" s="1" customFormat="1" ht="25" customHeight="1" spans="1:23">
      <c r="A16" s="21">
        <f t="shared" si="3"/>
        <v>8</v>
      </c>
      <c r="B16" s="22" t="str">
        <f>'[1]SPEC SHEET'!A18</f>
        <v>BUST CIRC (1" BELOW AH) - SELF ONLY</v>
      </c>
      <c r="C16" s="23"/>
      <c r="D16" s="23"/>
      <c r="E16" s="24"/>
      <c r="F16" s="28" t="s">
        <v>86</v>
      </c>
      <c r="G16" s="29">
        <v>0.25</v>
      </c>
      <c r="H16" s="57">
        <f t="shared" si="4"/>
        <v>39</v>
      </c>
      <c r="I16" s="60">
        <f>'[1]SPEC SHEET'!V18</f>
        <v>41</v>
      </c>
      <c r="J16" s="58">
        <f t="shared" si="5"/>
        <v>43.5</v>
      </c>
      <c r="K16" s="58">
        <f t="shared" si="6"/>
        <v>46</v>
      </c>
      <c r="L16" s="51"/>
      <c r="M16" s="51"/>
      <c r="N16" s="51"/>
      <c r="O16" s="52"/>
      <c r="P16" s="51"/>
      <c r="Q16" s="51"/>
      <c r="R16" s="51"/>
      <c r="S16" s="52"/>
      <c r="T16" s="51"/>
      <c r="U16" s="51"/>
      <c r="V16" s="55"/>
      <c r="W16" s="53"/>
    </row>
    <row r="17" s="1" customFormat="1" ht="25" customHeight="1" spans="1:23">
      <c r="A17" s="21">
        <f t="shared" si="3"/>
        <v>9</v>
      </c>
      <c r="B17" s="22" t="str">
        <f>'[1]SPEC SHEET'!A19</f>
        <v>WAIST SEAM CIRC</v>
      </c>
      <c r="C17" s="23"/>
      <c r="D17" s="23"/>
      <c r="E17" s="24"/>
      <c r="F17" s="28" t="s">
        <v>54</v>
      </c>
      <c r="G17" s="29">
        <v>0.25</v>
      </c>
      <c r="H17" s="57">
        <f t="shared" si="4"/>
        <v>35.5</v>
      </c>
      <c r="I17" s="60">
        <f>'[1]SPEC SHEET'!V19</f>
        <v>37.5</v>
      </c>
      <c r="J17" s="58">
        <f t="shared" si="5"/>
        <v>40</v>
      </c>
      <c r="K17" s="58">
        <f t="shared" si="6"/>
        <v>42.5</v>
      </c>
      <c r="L17" s="51"/>
      <c r="M17" s="51"/>
      <c r="N17" s="51"/>
      <c r="O17" s="52"/>
      <c r="P17" s="51"/>
      <c r="Q17" s="51"/>
      <c r="R17" s="51"/>
      <c r="S17" s="52"/>
      <c r="T17" s="51"/>
      <c r="U17" s="51"/>
      <c r="V17" s="55"/>
      <c r="W17" s="53"/>
    </row>
    <row r="18" s="1" customFormat="1" ht="25" customHeight="1" spans="1:23">
      <c r="A18" s="21">
        <f t="shared" si="3"/>
        <v>10</v>
      </c>
      <c r="B18" s="22" t="str">
        <f>'[1]SPEC SHEET'!A20</f>
        <v>HIGH HIP CIRC. (11 1/2" BELOW ARMHOLE)</v>
      </c>
      <c r="C18" s="23"/>
      <c r="D18" s="23"/>
      <c r="E18" s="24"/>
      <c r="F18" s="30" t="s">
        <v>87</v>
      </c>
      <c r="G18" s="29">
        <v>0.25</v>
      </c>
      <c r="H18" s="57">
        <f t="shared" si="4"/>
        <v>43.5</v>
      </c>
      <c r="I18" s="60">
        <f>'[1]SPEC SHEET'!V20</f>
        <v>45.5</v>
      </c>
      <c r="J18" s="58">
        <f t="shared" si="5"/>
        <v>48</v>
      </c>
      <c r="K18" s="58">
        <f t="shared" si="6"/>
        <v>50.5</v>
      </c>
      <c r="L18" s="51"/>
      <c r="M18" s="51"/>
      <c r="N18" s="51"/>
      <c r="O18" s="52"/>
      <c r="P18" s="51"/>
      <c r="Q18" s="51"/>
      <c r="R18" s="51"/>
      <c r="S18" s="52"/>
      <c r="T18" s="51"/>
      <c r="U18" s="51"/>
      <c r="V18" s="55"/>
      <c r="W18" s="53"/>
    </row>
    <row r="19" s="1" customFormat="1" ht="25" customHeight="1" spans="1:23">
      <c r="A19" s="21">
        <f t="shared" si="3"/>
        <v>11</v>
      </c>
      <c r="B19" s="22" t="str">
        <f>'[1]SPEC SHEET'!A21</f>
        <v>LOW HIP CIRC. (15 1/2" BELOW ARMHOLE)</v>
      </c>
      <c r="C19" s="23"/>
      <c r="D19" s="23"/>
      <c r="E19" s="24"/>
      <c r="F19" s="30" t="s">
        <v>88</v>
      </c>
      <c r="G19" s="29">
        <v>0.25</v>
      </c>
      <c r="H19" s="57">
        <f t="shared" si="4"/>
        <v>44.5</v>
      </c>
      <c r="I19" s="60">
        <f>'[1]SPEC SHEET'!V21</f>
        <v>46.5</v>
      </c>
      <c r="J19" s="58">
        <f t="shared" si="5"/>
        <v>49</v>
      </c>
      <c r="K19" s="58">
        <f t="shared" si="6"/>
        <v>51.5</v>
      </c>
      <c r="L19" s="51"/>
      <c r="M19" s="51"/>
      <c r="N19" s="51"/>
      <c r="O19" s="52"/>
      <c r="P19" s="51"/>
      <c r="Q19" s="51"/>
      <c r="R19" s="51"/>
      <c r="S19" s="52"/>
      <c r="T19" s="51"/>
      <c r="U19" s="51"/>
      <c r="V19" s="55"/>
      <c r="W19" s="53"/>
    </row>
    <row r="20" s="1" customFormat="1" ht="25" customHeight="1" spans="1:23">
      <c r="A20" s="21">
        <f t="shared" si="3"/>
        <v>12</v>
      </c>
      <c r="B20" s="22" t="str">
        <f>'[1]SPEC SHEET'!A22</f>
        <v>SWEEP CIRC - STRAIGHT (SLIT CLOSED) - SELF</v>
      </c>
      <c r="C20" s="23"/>
      <c r="D20" s="23"/>
      <c r="E20" s="24"/>
      <c r="F20" s="31" t="s">
        <v>60</v>
      </c>
      <c r="G20" s="29">
        <v>0.25</v>
      </c>
      <c r="H20" s="57">
        <f t="shared" si="4"/>
        <v>43.5</v>
      </c>
      <c r="I20" s="60">
        <f>'[1]SPEC SHEET'!V22</f>
        <v>45.5</v>
      </c>
      <c r="J20" s="58">
        <f t="shared" si="5"/>
        <v>48</v>
      </c>
      <c r="K20" s="58">
        <f t="shared" si="6"/>
        <v>50.5</v>
      </c>
      <c r="L20" s="51"/>
      <c r="M20" s="51"/>
      <c r="N20" s="51"/>
      <c r="O20" s="52"/>
      <c r="P20" s="51"/>
      <c r="Q20" s="51"/>
      <c r="R20" s="51"/>
      <c r="S20" s="52"/>
      <c r="T20" s="51"/>
      <c r="U20" s="51"/>
      <c r="V20" s="55"/>
      <c r="W20" s="53"/>
    </row>
    <row r="21" s="1" customFormat="1" ht="25" customHeight="1" spans="1:23">
      <c r="A21" s="21">
        <f t="shared" si="3"/>
        <v>13</v>
      </c>
      <c r="B21" s="22" t="str">
        <f>'[1]SPEC SHEET'!A23</f>
        <v>SWEEP CIRC - STRAIGHT (SLIT CLOSED) - LINING</v>
      </c>
      <c r="C21" s="23"/>
      <c r="D21" s="23"/>
      <c r="E21" s="24"/>
      <c r="F21" s="32" t="s">
        <v>62</v>
      </c>
      <c r="G21" s="29">
        <v>0.25</v>
      </c>
      <c r="H21" s="57">
        <f t="shared" si="4"/>
        <v>43.75</v>
      </c>
      <c r="I21" s="60">
        <f>'[1]SPEC SHEET'!V23</f>
        <v>45.75</v>
      </c>
      <c r="J21" s="58">
        <f t="shared" si="5"/>
        <v>48.25</v>
      </c>
      <c r="K21" s="58">
        <f t="shared" si="6"/>
        <v>50.75</v>
      </c>
      <c r="L21" s="51"/>
      <c r="M21" s="52"/>
      <c r="N21" s="51"/>
      <c r="O21" s="52"/>
      <c r="P21" s="51"/>
      <c r="Q21" s="52"/>
      <c r="R21" s="51"/>
      <c r="S21" s="52"/>
      <c r="T21" s="51"/>
      <c r="U21" s="51"/>
      <c r="V21" s="55"/>
      <c r="W21" s="53"/>
    </row>
    <row r="22" s="1" customFormat="1" ht="25" customHeight="1" spans="1:23">
      <c r="A22" s="21">
        <f t="shared" si="3"/>
        <v>14</v>
      </c>
      <c r="B22" s="22" t="str">
        <f>'[1]SPEC SHEET'!A24</f>
        <v>CB SLIT HEIGHT</v>
      </c>
      <c r="C22" s="23"/>
      <c r="D22" s="23"/>
      <c r="E22" s="24"/>
      <c r="F22" s="30" t="s">
        <v>64</v>
      </c>
      <c r="G22" s="26">
        <v>0.25</v>
      </c>
      <c r="H22" s="56">
        <f>I22-0.25</f>
        <v>10.75</v>
      </c>
      <c r="I22" s="60">
        <f>'[1]SPEC SHEET'!V24</f>
        <v>11</v>
      </c>
      <c r="J22" s="61">
        <f>I22+0.25</f>
        <v>11.25</v>
      </c>
      <c r="K22" s="61">
        <f>J22+0.25</f>
        <v>11.5</v>
      </c>
      <c r="L22" s="51"/>
      <c r="M22" s="51"/>
      <c r="N22" s="51"/>
      <c r="O22" s="52"/>
      <c r="P22" s="51"/>
      <c r="Q22" s="51"/>
      <c r="R22" s="51"/>
      <c r="S22" s="52"/>
      <c r="T22" s="51"/>
      <c r="U22" s="51"/>
      <c r="V22" s="55"/>
      <c r="W22" s="53"/>
    </row>
    <row r="23" s="1" customFormat="1" ht="25" customHeight="1" spans="1:23">
      <c r="A23" s="21">
        <f t="shared" si="3"/>
        <v>15</v>
      </c>
      <c r="B23" s="22" t="str">
        <f>'[1]SPEC SHEET'!A25</f>
        <v>A/H STRAIGHT</v>
      </c>
      <c r="C23" s="23"/>
      <c r="D23" s="23"/>
      <c r="E23" s="24"/>
      <c r="F23" s="25" t="s">
        <v>66</v>
      </c>
      <c r="G23" s="26">
        <v>0.125</v>
      </c>
      <c r="H23" s="56">
        <f>I23-0.25</f>
        <v>9.25</v>
      </c>
      <c r="I23" s="60">
        <f>'[1]SPEC SHEET'!V25</f>
        <v>9.5</v>
      </c>
      <c r="J23" s="58">
        <f>I23+0.25</f>
        <v>9.75</v>
      </c>
      <c r="K23" s="58">
        <f>J23+0.25</f>
        <v>10</v>
      </c>
      <c r="L23" s="51"/>
      <c r="M23" s="51"/>
      <c r="N23" s="51"/>
      <c r="O23" s="52"/>
      <c r="P23" s="51"/>
      <c r="Q23" s="51"/>
      <c r="R23" s="51"/>
      <c r="S23" s="52"/>
      <c r="T23" s="51"/>
      <c r="U23" s="51"/>
      <c r="V23" s="55"/>
      <c r="W23" s="53"/>
    </row>
    <row r="24" s="1" customFormat="1" ht="25" customHeight="1" spans="1:23">
      <c r="A24" s="21">
        <f t="shared" si="3"/>
        <v>16</v>
      </c>
      <c r="B24" s="22" t="str">
        <f>'[1]SPEC SHEET'!A26</f>
        <v>FRONT NECK DROP - FRONT HPS TO CF NECKLINE</v>
      </c>
      <c r="C24" s="23"/>
      <c r="D24" s="23"/>
      <c r="E24" s="24"/>
      <c r="F24" s="31" t="s">
        <v>68</v>
      </c>
      <c r="G24" s="33">
        <v>0.125</v>
      </c>
      <c r="H24" s="58">
        <f t="shared" ref="H24:H26" si="7">I24-0.125</f>
        <v>7.375</v>
      </c>
      <c r="I24" s="60">
        <f>'[1]SPEC SHEET'!V26</f>
        <v>7.5</v>
      </c>
      <c r="J24" s="58">
        <f>I24+0.125</f>
        <v>7.625</v>
      </c>
      <c r="K24" s="62">
        <f>J24+0.125</f>
        <v>7.75</v>
      </c>
      <c r="L24" s="51"/>
      <c r="M24" s="52"/>
      <c r="N24" s="51"/>
      <c r="O24" s="52"/>
      <c r="P24" s="51"/>
      <c r="Q24" s="52"/>
      <c r="R24" s="51"/>
      <c r="S24" s="52"/>
      <c r="T24" s="51"/>
      <c r="U24" s="51"/>
      <c r="V24" s="55"/>
      <c r="W24" s="53"/>
    </row>
    <row r="25" s="1" customFormat="1" ht="25" customHeight="1" spans="1:23">
      <c r="A25" s="21">
        <f t="shared" si="3"/>
        <v>17</v>
      </c>
      <c r="B25" s="22" t="str">
        <f>'[1]SPEC SHEET'!A27</f>
        <v>BACK NECK DROP - BACK HPS TO CB NECKLINE</v>
      </c>
      <c r="C25" s="23"/>
      <c r="D25" s="23"/>
      <c r="E25" s="24"/>
      <c r="F25" s="32" t="s">
        <v>70</v>
      </c>
      <c r="G25" s="33">
        <v>0.125</v>
      </c>
      <c r="H25" s="58">
        <f t="shared" si="7"/>
        <v>7.625</v>
      </c>
      <c r="I25" s="60">
        <f>'[1]SPEC SHEET'!V27</f>
        <v>7.75</v>
      </c>
      <c r="J25" s="58">
        <f>I25+0.125</f>
        <v>7.875</v>
      </c>
      <c r="K25" s="62">
        <f>J25+0.125</f>
        <v>8</v>
      </c>
      <c r="L25" s="51"/>
      <c r="M25" s="51"/>
      <c r="N25" s="51"/>
      <c r="O25" s="52"/>
      <c r="P25" s="51"/>
      <c r="Q25" s="51"/>
      <c r="R25" s="51"/>
      <c r="S25" s="52"/>
      <c r="T25" s="51"/>
      <c r="U25" s="51"/>
      <c r="V25" s="55"/>
      <c r="W25" s="53"/>
    </row>
    <row r="26" s="1" customFormat="1" ht="25" customHeight="1" spans="1:23">
      <c r="A26" s="21">
        <f t="shared" si="3"/>
        <v>18</v>
      </c>
      <c r="B26" s="22" t="str">
        <f>'[1]SPEC SHEET'!A28</f>
        <v>SHOULDER STRAP WIDTH</v>
      </c>
      <c r="C26" s="23"/>
      <c r="D26" s="23"/>
      <c r="E26" s="24"/>
      <c r="F26" s="34" t="s">
        <v>89</v>
      </c>
      <c r="G26" s="33">
        <v>0.125</v>
      </c>
      <c r="H26" s="58">
        <f t="shared" si="7"/>
        <v>1.25</v>
      </c>
      <c r="I26" s="60">
        <f>'[1]SPEC SHEET'!V28</f>
        <v>1.375</v>
      </c>
      <c r="J26" s="61">
        <f>SUM(I26+0.125)</f>
        <v>1.5</v>
      </c>
      <c r="K26" s="61">
        <f>SUM(J26+0.125)</f>
        <v>1.625</v>
      </c>
      <c r="L26" s="51"/>
      <c r="M26" s="51"/>
      <c r="N26" s="51"/>
      <c r="O26" s="52"/>
      <c r="P26" s="51"/>
      <c r="Q26" s="51"/>
      <c r="R26" s="51"/>
      <c r="S26" s="52"/>
      <c r="T26" s="51"/>
      <c r="U26" s="51"/>
      <c r="V26" s="55"/>
      <c r="W26" s="53"/>
    </row>
    <row r="27" s="1" customFormat="1" ht="25" customHeight="1" spans="1:23">
      <c r="A27" s="21">
        <f t="shared" si="3"/>
        <v>19</v>
      </c>
      <c r="B27" s="22" t="str">
        <f>'[1]SPEC SHEET'!A29</f>
        <v>SHOULDER TIE WIDTH</v>
      </c>
      <c r="C27" s="23"/>
      <c r="D27" s="23"/>
      <c r="E27" s="24"/>
      <c r="F27" s="34" t="s">
        <v>90</v>
      </c>
      <c r="G27" s="33">
        <v>0.125</v>
      </c>
      <c r="H27" s="59">
        <f>I27</f>
        <v>1.5</v>
      </c>
      <c r="I27" s="60">
        <f>'[1]SPEC SHEET'!V29</f>
        <v>1.5</v>
      </c>
      <c r="J27" s="63">
        <f>I27</f>
        <v>1.5</v>
      </c>
      <c r="K27" s="63">
        <f>J27</f>
        <v>1.5</v>
      </c>
      <c r="L27" s="51"/>
      <c r="M27" s="51"/>
      <c r="N27" s="51"/>
      <c r="O27" s="52"/>
      <c r="P27" s="51"/>
      <c r="Q27" s="51"/>
      <c r="R27" s="51"/>
      <c r="S27" s="52"/>
      <c r="T27" s="51"/>
      <c r="U27" s="51"/>
      <c r="V27" s="55"/>
      <c r="W27" s="53"/>
    </row>
    <row r="28" s="1" customFormat="1" ht="25" customHeight="1" spans="1:23">
      <c r="A28" s="21">
        <f t="shared" si="3"/>
        <v>20</v>
      </c>
      <c r="B28" s="22" t="str">
        <f>'[1]SPEC SHEET'!A30</f>
        <v>SHOULDER TIE LENGTH (TO THE LONGEST POINT)</v>
      </c>
      <c r="C28" s="23"/>
      <c r="D28" s="23"/>
      <c r="E28" s="24"/>
      <c r="F28" s="34" t="s">
        <v>76</v>
      </c>
      <c r="G28" s="26">
        <v>0.25</v>
      </c>
      <c r="H28" s="59">
        <f>I28</f>
        <v>53</v>
      </c>
      <c r="I28" s="60">
        <f>'[1]SPEC SHEET'!V30</f>
        <v>53</v>
      </c>
      <c r="J28" s="63">
        <f>I28</f>
        <v>53</v>
      </c>
      <c r="K28" s="63">
        <f>J28</f>
        <v>53</v>
      </c>
      <c r="L28" s="51"/>
      <c r="M28" s="51"/>
      <c r="N28" s="51"/>
      <c r="O28" s="52"/>
      <c r="P28" s="51"/>
      <c r="Q28" s="51"/>
      <c r="R28" s="51"/>
      <c r="S28" s="52"/>
      <c r="T28" s="51"/>
      <c r="U28" s="51"/>
      <c r="V28" s="55"/>
      <c r="W28" s="53"/>
    </row>
    <row r="29" s="1" customFormat="1" ht="25" customHeight="1" spans="1:23">
      <c r="A29" s="21">
        <f t="shared" si="3"/>
        <v>21</v>
      </c>
      <c r="B29" s="22" t="str">
        <f>'[1]SPEC SHEET'!A31</f>
        <v>ZIPPER LENGTH</v>
      </c>
      <c r="C29" s="23"/>
      <c r="D29" s="23"/>
      <c r="E29" s="24"/>
      <c r="F29" s="25" t="s">
        <v>78</v>
      </c>
      <c r="G29" s="26">
        <v>0.25</v>
      </c>
      <c r="H29" s="56">
        <f>I29-0.5</f>
        <v>13.25</v>
      </c>
      <c r="I29" s="60">
        <f>'[1]SPEC SHEET'!V31</f>
        <v>13.75</v>
      </c>
      <c r="J29" s="58">
        <f>SUM(I29+0.5)</f>
        <v>14.25</v>
      </c>
      <c r="K29" s="62">
        <f>SUM(J29+0)</f>
        <v>14.25</v>
      </c>
      <c r="L29" s="51"/>
      <c r="M29" s="51"/>
      <c r="N29" s="51"/>
      <c r="O29" s="52"/>
      <c r="P29" s="51"/>
      <c r="Q29" s="51"/>
      <c r="R29" s="51"/>
      <c r="S29" s="52"/>
      <c r="T29" s="51"/>
      <c r="U29" s="51"/>
      <c r="V29" s="55"/>
      <c r="W29" s="53"/>
    </row>
    <row r="30" s="1" customFormat="1" customHeight="1" spans="12:23"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</row>
    <row r="31" s="1" customFormat="1" customHeight="1" spans="12:23"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</row>
    <row r="32" s="1" customFormat="1" customHeight="1" spans="12:23"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</row>
    <row r="33" s="1" customFormat="1" customHeight="1" spans="12:23"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</row>
    <row r="34" s="1" customFormat="1" customHeight="1" spans="12:23"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</row>
    <row r="35" s="1" customFormat="1" customHeight="1" spans="12:23"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</row>
    <row r="36" s="1" customFormat="1" customHeight="1" spans="12:23"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</row>
    <row r="37" s="1" customFormat="1" customHeight="1" spans="12:23"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</row>
    <row r="38" s="1" customFormat="1" customHeight="1" spans="12:23"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</row>
    <row r="39" s="1" customFormat="1" customHeight="1" spans="12:23"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</row>
    <row r="40" s="1" customFormat="1" customHeight="1" spans="12:23"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</row>
    <row r="41" s="1" customFormat="1" customHeight="1" spans="12:23"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</row>
  </sheetData>
  <mergeCells count="42">
    <mergeCell ref="A1:D1"/>
    <mergeCell ref="G1:H1"/>
    <mergeCell ref="I1:J1"/>
    <mergeCell ref="A2:B2"/>
    <mergeCell ref="E2:G2"/>
    <mergeCell ref="A3:B3"/>
    <mergeCell ref="E3:G3"/>
    <mergeCell ref="A4:B4"/>
    <mergeCell ref="E4:G4"/>
    <mergeCell ref="A5:B5"/>
    <mergeCell ref="E5:G5"/>
    <mergeCell ref="A6:B6"/>
    <mergeCell ref="E6:G6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29:E29"/>
    <mergeCell ref="F7:F8"/>
    <mergeCell ref="G7:G8"/>
    <mergeCell ref="H7:H8"/>
    <mergeCell ref="I7:I8"/>
    <mergeCell ref="J7:J8"/>
    <mergeCell ref="K7:K8"/>
    <mergeCell ref="H2:K6"/>
    <mergeCell ref="B7:E8"/>
  </mergeCells>
  <conditionalFormatting sqref="K29">
    <cfRule type="notContainsBlanks" dxfId="0" priority="1">
      <formula>LEN(TRIM(K29))&gt;0</formula>
    </cfRule>
  </conditionalFormatting>
  <conditionalFormatting sqref="G13:G21">
    <cfRule type="notContainsBlanks" dxfId="0" priority="4">
      <formula>LEN(TRIM(G13))&gt;0</formula>
    </cfRule>
  </conditionalFormatting>
  <conditionalFormatting sqref="H13:H21">
    <cfRule type="notContainsBlanks" dxfId="0" priority="2">
      <formula>LEN(TRIM(H13))&gt;0</formula>
    </cfRule>
  </conditionalFormatting>
  <conditionalFormatting sqref="L9:L29 T9:T29 P9:P29">
    <cfRule type="notContainsBlanks" dxfId="0" priority="5">
      <formula>LEN(TRIM(L9))&gt;0</formula>
    </cfRule>
  </conditionalFormatting>
  <pageMargins left="0.75" right="0.75" top="1" bottom="1" header="0.5" footer="0.5"/>
  <pageSetup paperSize="9" scale="67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41"/>
  <sheetViews>
    <sheetView tabSelected="1" view="pageBreakPreview" zoomScale="70" zoomScaleNormal="70" workbookViewId="0">
      <selection activeCell="H25" sqref="H25"/>
    </sheetView>
  </sheetViews>
  <sheetFormatPr defaultColWidth="12.6371681415929" defaultRowHeight="15.75" customHeight="1"/>
  <cols>
    <col min="1" max="1" width="4.08849557522124" style="1" customWidth="1"/>
    <col min="2" max="2" width="16.3628318584071" style="1" customWidth="1"/>
    <col min="3" max="3" width="25.0884955752212" style="1" customWidth="1"/>
    <col min="4" max="4" width="20.3628318584071" style="1" customWidth="1"/>
    <col min="5" max="5" width="19.0884955752212" style="1" customWidth="1"/>
    <col min="6" max="6" width="44.9911504424779" style="1" customWidth="1"/>
    <col min="7" max="7" width="9" style="1" customWidth="1"/>
    <col min="8" max="8" width="12.1150442477876" style="1" customWidth="1"/>
    <col min="9" max="9" width="11.5575221238938" style="1" customWidth="1"/>
    <col min="10" max="10" width="11.9557522123894" style="1" customWidth="1"/>
    <col min="11" max="11" width="13.2743362831858" style="1" customWidth="1"/>
    <col min="12" max="12" width="5.63716814159292" style="1" customWidth="1"/>
    <col min="13" max="15" width="8.63716814159292" style="1" customWidth="1"/>
    <col min="16" max="16" width="5.45132743362832" style="1" customWidth="1"/>
    <col min="17" max="17" width="8.63716814159292" style="1" customWidth="1"/>
    <col min="18" max="19" width="8.45132743362832" style="1" customWidth="1"/>
    <col min="20" max="20" width="6.63716814159292" style="1" customWidth="1"/>
    <col min="21" max="21" width="10.0884955752212" style="1" customWidth="1"/>
    <col min="22" max="22" width="28.6371681415929" style="1" customWidth="1"/>
    <col min="23" max="16384" width="12.6371681415929" style="1"/>
  </cols>
  <sheetData>
    <row r="1" s="1" customFormat="1" ht="30" customHeight="1" spans="1:23">
      <c r="A1" s="2" t="s">
        <v>0</v>
      </c>
      <c r="B1" s="2"/>
      <c r="C1" s="2"/>
      <c r="D1" s="2"/>
      <c r="E1" s="3" t="s">
        <v>1</v>
      </c>
      <c r="F1" s="3"/>
      <c r="G1" s="4" t="str">
        <f>'[1]Style Summary Cover Page'!E1</f>
        <v>BG5281</v>
      </c>
      <c r="H1" s="4"/>
      <c r="I1" s="3" t="s">
        <v>3</v>
      </c>
      <c r="J1" s="3"/>
      <c r="K1" s="4"/>
      <c r="L1" s="35"/>
      <c r="M1" s="35"/>
      <c r="N1" s="35"/>
      <c r="O1" s="35"/>
      <c r="P1" s="35"/>
      <c r="Q1" s="35"/>
      <c r="R1" s="35"/>
      <c r="S1" s="35"/>
      <c r="T1" s="35"/>
      <c r="U1" s="35"/>
      <c r="V1" s="53"/>
      <c r="W1" s="53"/>
    </row>
    <row r="2" s="1" customFormat="1" customHeight="1" spans="1:23">
      <c r="A2" s="5" t="s">
        <v>4</v>
      </c>
      <c r="B2" s="5"/>
      <c r="C2" s="6" t="str">
        <f>'[1]Style Summary Cover Page'!B2</f>
        <v>ALEX MIDI DRESS</v>
      </c>
      <c r="D2" s="7" t="s">
        <v>6</v>
      </c>
      <c r="E2" s="8" t="str">
        <f>'[1]Style Summary Cover Page'!D2</f>
        <v>SOPHIA SOLOMNSON</v>
      </c>
      <c r="F2" s="8"/>
      <c r="G2" s="8"/>
      <c r="H2" s="9"/>
      <c r="I2" s="36"/>
      <c r="J2" s="36"/>
      <c r="K2" s="37"/>
      <c r="L2" s="38"/>
      <c r="M2" s="38"/>
      <c r="N2" s="38"/>
      <c r="O2" s="38"/>
      <c r="P2" s="38"/>
      <c r="Q2" s="38"/>
      <c r="R2" s="38"/>
      <c r="S2" s="38"/>
      <c r="T2" s="38"/>
      <c r="U2" s="38"/>
      <c r="V2" s="53"/>
      <c r="W2" s="53"/>
    </row>
    <row r="3" s="1" customFormat="1" customHeight="1" spans="1:23">
      <c r="A3" s="5" t="s">
        <v>10</v>
      </c>
      <c r="B3" s="5"/>
      <c r="C3" s="6">
        <f>'[1]Style Summary Cover Page'!B3</f>
        <v>45511</v>
      </c>
      <c r="D3" s="7" t="s">
        <v>11</v>
      </c>
      <c r="E3" s="8" t="str">
        <f>'[1]Style Summary Cover Page'!D3</f>
        <v>SOPHIA S</v>
      </c>
      <c r="F3" s="8"/>
      <c r="G3" s="8"/>
      <c r="H3" s="10"/>
      <c r="I3" s="39"/>
      <c r="J3" s="39"/>
      <c r="K3" s="40"/>
      <c r="L3" s="38"/>
      <c r="M3" s="38"/>
      <c r="N3" s="38"/>
      <c r="O3" s="38"/>
      <c r="P3" s="38"/>
      <c r="Q3" s="38"/>
      <c r="R3" s="38"/>
      <c r="S3" s="38"/>
      <c r="T3" s="38"/>
      <c r="U3" s="38"/>
      <c r="V3" s="53"/>
      <c r="W3" s="53"/>
    </row>
    <row r="4" s="1" customFormat="1" customHeight="1" spans="1:23">
      <c r="A4" s="5" t="s">
        <v>13</v>
      </c>
      <c r="B4" s="5"/>
      <c r="C4" s="6" t="str">
        <f>'[1]Style Summary Cover Page'!B4</f>
        <v>FALL 25</v>
      </c>
      <c r="D4" s="7" t="s">
        <v>15</v>
      </c>
      <c r="E4" s="8" t="str">
        <f>'[1]Style Summary Cover Page'!D4</f>
        <v>SEAN</v>
      </c>
      <c r="F4" s="8"/>
      <c r="G4" s="8"/>
      <c r="H4" s="10"/>
      <c r="I4" s="39"/>
      <c r="J4" s="39"/>
      <c r="K4" s="40"/>
      <c r="L4" s="38"/>
      <c r="M4" s="38"/>
      <c r="N4" s="38"/>
      <c r="O4" s="38"/>
      <c r="P4" s="38"/>
      <c r="Q4" s="38"/>
      <c r="R4" s="38"/>
      <c r="S4" s="38"/>
      <c r="T4" s="38"/>
      <c r="U4" s="38"/>
      <c r="V4" s="53"/>
      <c r="W4" s="53"/>
    </row>
    <row r="5" s="1" customFormat="1" customHeight="1" spans="1:23">
      <c r="A5" s="5" t="s">
        <v>17</v>
      </c>
      <c r="B5" s="5"/>
      <c r="C5" s="6" t="str">
        <f>'[1]Style Summary Cover Page'!B5</f>
        <v>0X-3X</v>
      </c>
      <c r="D5" s="7" t="s">
        <v>19</v>
      </c>
      <c r="E5" s="8" t="str">
        <f>'[1]Style Summary Cover Page'!D5</f>
        <v>WHITE</v>
      </c>
      <c r="F5" s="8"/>
      <c r="G5" s="8"/>
      <c r="H5" s="10"/>
      <c r="I5" s="39"/>
      <c r="J5" s="39"/>
      <c r="K5" s="40"/>
      <c r="L5" s="38"/>
      <c r="M5" s="38"/>
      <c r="N5" s="38"/>
      <c r="O5" s="38"/>
      <c r="P5" s="38"/>
      <c r="Q5" s="38"/>
      <c r="R5" s="38"/>
      <c r="S5" s="38"/>
      <c r="T5" s="38"/>
      <c r="U5" s="38"/>
      <c r="V5" s="53"/>
      <c r="W5" s="53"/>
    </row>
    <row r="6" s="1" customFormat="1" customHeight="1" spans="1:23">
      <c r="A6" s="5" t="s">
        <v>23</v>
      </c>
      <c r="B6" s="5"/>
      <c r="C6" s="6" t="str">
        <f>'[1]Style Summary Cover Page'!B6</f>
        <v>1X</v>
      </c>
      <c r="D6" s="7" t="s">
        <v>25</v>
      </c>
      <c r="E6" s="8" t="str">
        <f>'[1]Style Summary Cover Page'!D6</f>
        <v>CREPE</v>
      </c>
      <c r="F6" s="8"/>
      <c r="G6" s="8"/>
      <c r="H6" s="11"/>
      <c r="I6" s="41"/>
      <c r="J6" s="41"/>
      <c r="K6" s="42"/>
      <c r="L6" s="38"/>
      <c r="M6" s="38"/>
      <c r="N6" s="38"/>
      <c r="O6" s="38"/>
      <c r="P6" s="38"/>
      <c r="Q6" s="38"/>
      <c r="R6" s="38"/>
      <c r="S6" s="38"/>
      <c r="T6" s="38"/>
      <c r="U6" s="54"/>
      <c r="V6" s="53"/>
      <c r="W6" s="53"/>
    </row>
    <row r="7" s="1" customFormat="1" customHeight="1" spans="1:23">
      <c r="A7" s="12"/>
      <c r="B7" s="13" t="s">
        <v>28</v>
      </c>
      <c r="C7" s="14"/>
      <c r="D7" s="14"/>
      <c r="E7" s="14"/>
      <c r="F7" s="15" t="s">
        <v>29</v>
      </c>
      <c r="G7" s="16" t="s">
        <v>29</v>
      </c>
      <c r="H7" s="17" t="s">
        <v>79</v>
      </c>
      <c r="I7" s="43" t="s">
        <v>80</v>
      </c>
      <c r="J7" s="44" t="s">
        <v>81</v>
      </c>
      <c r="K7" s="44" t="s">
        <v>82</v>
      </c>
      <c r="L7" s="45"/>
      <c r="M7" s="45"/>
      <c r="N7" s="46"/>
      <c r="O7" s="45"/>
      <c r="P7" s="45"/>
      <c r="Q7" s="45"/>
      <c r="R7" s="46"/>
      <c r="S7" s="45"/>
      <c r="T7" s="45"/>
      <c r="U7" s="46"/>
      <c r="V7" s="50"/>
      <c r="W7" s="53"/>
    </row>
    <row r="8" s="1" customFormat="1" ht="15" customHeight="1" spans="1:23">
      <c r="A8" s="12"/>
      <c r="B8" s="14"/>
      <c r="C8" s="14"/>
      <c r="D8" s="14"/>
      <c r="E8" s="14"/>
      <c r="F8" s="18"/>
      <c r="G8" s="19"/>
      <c r="H8" s="20"/>
      <c r="I8" s="47"/>
      <c r="J8" s="48"/>
      <c r="K8" s="20"/>
      <c r="L8" s="49"/>
      <c r="M8" s="50"/>
      <c r="N8" s="50"/>
      <c r="O8" s="50"/>
      <c r="P8" s="49"/>
      <c r="Q8" s="50"/>
      <c r="R8" s="50"/>
      <c r="S8" s="50"/>
      <c r="T8" s="49"/>
      <c r="U8" s="50"/>
      <c r="V8" s="50"/>
      <c r="W8" s="53"/>
    </row>
    <row r="9" s="1" customFormat="1" ht="25" customHeight="1" spans="1:23">
      <c r="A9" s="21">
        <v>1</v>
      </c>
      <c r="B9" s="22" t="str">
        <f>'[1]SPEC SHEET'!A11</f>
        <v>TOP BODY LENGTH (FROM CF NECKDROP TO WAIST SEAM)</v>
      </c>
      <c r="C9" s="23"/>
      <c r="D9" s="23"/>
      <c r="E9" s="24"/>
      <c r="F9" s="25" t="s">
        <v>38</v>
      </c>
      <c r="G9" s="26">
        <v>0.125</v>
      </c>
      <c r="H9" s="27">
        <f>'1X-3X'!H9*2.54</f>
        <v>20.6375</v>
      </c>
      <c r="I9" s="27">
        <f>'1X-3X'!I9*2.54</f>
        <v>20.955</v>
      </c>
      <c r="J9" s="27">
        <f>'1X-3X'!J9*2.54</f>
        <v>21.2725</v>
      </c>
      <c r="K9" s="27">
        <f>'1X-3X'!K9*2.54</f>
        <v>21.59</v>
      </c>
      <c r="L9" s="51"/>
      <c r="M9" s="51"/>
      <c r="N9" s="51"/>
      <c r="O9" s="52"/>
      <c r="P9" s="51"/>
      <c r="Q9" s="51"/>
      <c r="R9" s="51"/>
      <c r="S9" s="52"/>
      <c r="T9" s="51"/>
      <c r="U9" s="51"/>
      <c r="V9" s="55"/>
      <c r="W9" s="53"/>
    </row>
    <row r="10" s="1" customFormat="1" ht="25" customHeight="1" spans="1:23">
      <c r="A10" s="21">
        <v>2</v>
      </c>
      <c r="B10" s="22" t="str">
        <f>'[1]SPEC SHEET'!A12</f>
        <v>SIDE SEAM BODICE LENGTH (FROM AH TO SEAM)</v>
      </c>
      <c r="C10" s="23"/>
      <c r="D10" s="23"/>
      <c r="E10" s="24"/>
      <c r="F10" s="28" t="s">
        <v>83</v>
      </c>
      <c r="G10" s="26">
        <v>0.125</v>
      </c>
      <c r="H10" s="27">
        <f>'1X-3X'!H10*2.54</f>
        <v>13.0175</v>
      </c>
      <c r="I10" s="27">
        <f>'1X-3X'!I10*2.54</f>
        <v>13.335</v>
      </c>
      <c r="J10" s="27">
        <f>'1X-3X'!J10*2.54</f>
        <v>13.6525</v>
      </c>
      <c r="K10" s="27">
        <f>'1X-3X'!K10*2.54</f>
        <v>13.97</v>
      </c>
      <c r="L10" s="51"/>
      <c r="M10" s="51"/>
      <c r="N10" s="51"/>
      <c r="O10" s="52"/>
      <c r="P10" s="51"/>
      <c r="Q10" s="51"/>
      <c r="R10" s="51"/>
      <c r="S10" s="52"/>
      <c r="T10" s="51"/>
      <c r="U10" s="51"/>
      <c r="V10" s="55"/>
      <c r="W10" s="53"/>
    </row>
    <row r="11" s="1" customFormat="1" ht="25" customHeight="1" spans="1:23">
      <c r="A11" s="21">
        <v>3</v>
      </c>
      <c r="B11" s="22" t="str">
        <f>'[1]SPEC SHEET'!A13</f>
        <v>BACK SEAM BODICE LENGTH (CB NECK TO WB SEAM)</v>
      </c>
      <c r="C11" s="23"/>
      <c r="D11" s="23"/>
      <c r="E11" s="24"/>
      <c r="F11" s="28" t="s">
        <v>42</v>
      </c>
      <c r="G11" s="26">
        <v>0.125</v>
      </c>
      <c r="H11" s="27">
        <f>'1X-3X'!H11*2.54</f>
        <v>17.145</v>
      </c>
      <c r="I11" s="27">
        <f>'1X-3X'!I11*2.54</f>
        <v>17.4625</v>
      </c>
      <c r="J11" s="27">
        <f>'1X-3X'!J11*2.54</f>
        <v>17.78</v>
      </c>
      <c r="K11" s="27">
        <f>'1X-3X'!K11*2.54</f>
        <v>18.0975</v>
      </c>
      <c r="L11" s="51"/>
      <c r="M11" s="51"/>
      <c r="N11" s="51"/>
      <c r="O11" s="52"/>
      <c r="P11" s="51"/>
      <c r="Q11" s="51"/>
      <c r="R11" s="51"/>
      <c r="S11" s="52"/>
      <c r="T11" s="51"/>
      <c r="U11" s="51"/>
      <c r="V11" s="55"/>
      <c r="W11" s="53"/>
    </row>
    <row r="12" s="1" customFormat="1" ht="25" customHeight="1" spans="1:23">
      <c r="A12" s="21">
        <f t="shared" ref="A12:A29" si="0">A11+1</f>
        <v>4</v>
      </c>
      <c r="B12" s="22" t="str">
        <f>'[1]SPEC SHEET'!A14</f>
        <v>NECK WIDTH - EDGE TO EDGE</v>
      </c>
      <c r="C12" s="23"/>
      <c r="D12" s="23"/>
      <c r="E12" s="24"/>
      <c r="F12" s="28" t="s">
        <v>44</v>
      </c>
      <c r="G12" s="26">
        <v>0.125</v>
      </c>
      <c r="H12" s="27">
        <f>'1X-3X'!H12*2.54</f>
        <v>22.225</v>
      </c>
      <c r="I12" s="27">
        <f>'1X-3X'!I12*2.54</f>
        <v>23.495</v>
      </c>
      <c r="J12" s="27">
        <f>'1X-3X'!J12*2.54</f>
        <v>25.0825</v>
      </c>
      <c r="K12" s="27">
        <f>'1X-3X'!K12*2.54</f>
        <v>26.67</v>
      </c>
      <c r="L12" s="51"/>
      <c r="M12" s="51"/>
      <c r="N12" s="51"/>
      <c r="O12" s="52"/>
      <c r="P12" s="51"/>
      <c r="Q12" s="51"/>
      <c r="R12" s="51"/>
      <c r="S12" s="52"/>
      <c r="T12" s="51"/>
      <c r="U12" s="51"/>
      <c r="V12" s="55"/>
      <c r="W12" s="53"/>
    </row>
    <row r="13" s="1" customFormat="1" ht="25" customHeight="1" spans="1:23">
      <c r="A13" s="21">
        <f t="shared" si="0"/>
        <v>5</v>
      </c>
      <c r="B13" s="22" t="str">
        <f>'[1]SPEC SHEET'!A15</f>
        <v>CF SKIRT LENGTH (FROM WAIST JOINT SEAM TO HEM)</v>
      </c>
      <c r="C13" s="23"/>
      <c r="D13" s="23"/>
      <c r="E13" s="24"/>
      <c r="F13" s="28" t="s">
        <v>84</v>
      </c>
      <c r="G13" s="29">
        <v>0.25</v>
      </c>
      <c r="H13" s="27">
        <f>'1X-3X'!H13*2.54</f>
        <v>92.71</v>
      </c>
      <c r="I13" s="27">
        <f>'1X-3X'!I13*2.54</f>
        <v>93.345</v>
      </c>
      <c r="J13" s="27">
        <f>'1X-3X'!J13*2.54</f>
        <v>93.98</v>
      </c>
      <c r="K13" s="27">
        <f>'1X-3X'!K13*2.54</f>
        <v>94.615</v>
      </c>
      <c r="L13" s="51"/>
      <c r="M13" s="51"/>
      <c r="N13" s="51"/>
      <c r="O13" s="52"/>
      <c r="P13" s="51"/>
      <c r="Q13" s="51"/>
      <c r="R13" s="51"/>
      <c r="S13" s="52"/>
      <c r="T13" s="51"/>
      <c r="U13" s="51"/>
      <c r="V13" s="55"/>
      <c r="W13" s="53"/>
    </row>
    <row r="14" s="1" customFormat="1" ht="25" customHeight="1" spans="1:23">
      <c r="A14" s="21">
        <f t="shared" si="0"/>
        <v>6</v>
      </c>
      <c r="B14" s="22" t="str">
        <f>'[1]SPEC SHEET'!A16</f>
        <v>CB SKIRT LENGTH (FROM WAIST JOINT SEAM TO HEM)</v>
      </c>
      <c r="C14" s="23"/>
      <c r="D14" s="23"/>
      <c r="E14" s="24"/>
      <c r="F14" s="28" t="s">
        <v>48</v>
      </c>
      <c r="G14" s="29">
        <v>0.25</v>
      </c>
      <c r="H14" s="27">
        <f>'1X-3X'!H14*2.54</f>
        <v>91.44</v>
      </c>
      <c r="I14" s="27">
        <f>'1X-3X'!I14*2.54</f>
        <v>92.075</v>
      </c>
      <c r="J14" s="27">
        <f>'1X-3X'!J14*2.54</f>
        <v>92.075</v>
      </c>
      <c r="K14" s="27">
        <f>'1X-3X'!K14*2.54</f>
        <v>92.71</v>
      </c>
      <c r="L14" s="51"/>
      <c r="M14" s="51"/>
      <c r="N14" s="51"/>
      <c r="O14" s="52"/>
      <c r="P14" s="51"/>
      <c r="Q14" s="51"/>
      <c r="R14" s="51"/>
      <c r="S14" s="52"/>
      <c r="T14" s="51"/>
      <c r="U14" s="51"/>
      <c r="V14" s="55"/>
      <c r="W14" s="53"/>
    </row>
    <row r="15" s="1" customFormat="1" ht="25" customHeight="1" spans="1:23">
      <c r="A15" s="21">
        <f t="shared" si="0"/>
        <v>7</v>
      </c>
      <c r="B15" s="22" t="str">
        <f>'[1]SPEC SHEET'!A17</f>
        <v>BUST CIRC (1" BELOW AH) </v>
      </c>
      <c r="C15" s="23"/>
      <c r="D15" s="23"/>
      <c r="E15" s="24"/>
      <c r="F15" s="28" t="s">
        <v>85</v>
      </c>
      <c r="G15" s="29">
        <v>0.25</v>
      </c>
      <c r="H15" s="27">
        <f>'1X-3X'!H15*2.54</f>
        <v>99.06</v>
      </c>
      <c r="I15" s="27">
        <f>'1X-3X'!I15*2.54</f>
        <v>104.14</v>
      </c>
      <c r="J15" s="27">
        <f>'1X-3X'!J15*2.54</f>
        <v>110.49</v>
      </c>
      <c r="K15" s="27">
        <f>'1X-3X'!K15*2.54</f>
        <v>116.84</v>
      </c>
      <c r="L15" s="51"/>
      <c r="M15" s="51"/>
      <c r="N15" s="51"/>
      <c r="O15" s="52"/>
      <c r="P15" s="51"/>
      <c r="Q15" s="51"/>
      <c r="R15" s="51"/>
      <c r="S15" s="52"/>
      <c r="T15" s="51"/>
      <c r="U15" s="51"/>
      <c r="V15" s="55"/>
      <c r="W15" s="53"/>
    </row>
    <row r="16" s="1" customFormat="1" ht="25" customHeight="1" spans="1:23">
      <c r="A16" s="21">
        <f t="shared" si="0"/>
        <v>8</v>
      </c>
      <c r="B16" s="22" t="str">
        <f>'[1]SPEC SHEET'!A18</f>
        <v>BUST CIRC (1" BELOW AH) - SELF ONLY</v>
      </c>
      <c r="C16" s="23"/>
      <c r="D16" s="23"/>
      <c r="E16" s="24"/>
      <c r="F16" s="28" t="s">
        <v>86</v>
      </c>
      <c r="G16" s="29">
        <v>0.25</v>
      </c>
      <c r="H16" s="27">
        <f>'1X-3X'!H16*2.54</f>
        <v>99.06</v>
      </c>
      <c r="I16" s="27">
        <f>'1X-3X'!I16*2.54</f>
        <v>104.14</v>
      </c>
      <c r="J16" s="27">
        <f>'1X-3X'!J16*2.54</f>
        <v>110.49</v>
      </c>
      <c r="K16" s="27">
        <f>'1X-3X'!K16*2.54</f>
        <v>116.84</v>
      </c>
      <c r="L16" s="51"/>
      <c r="M16" s="51"/>
      <c r="N16" s="51"/>
      <c r="O16" s="52"/>
      <c r="P16" s="51"/>
      <c r="Q16" s="51"/>
      <c r="R16" s="51"/>
      <c r="S16" s="52"/>
      <c r="T16" s="51"/>
      <c r="U16" s="51"/>
      <c r="V16" s="55"/>
      <c r="W16" s="53"/>
    </row>
    <row r="17" s="1" customFormat="1" ht="25" customHeight="1" spans="1:23">
      <c r="A17" s="21">
        <f t="shared" si="0"/>
        <v>9</v>
      </c>
      <c r="B17" s="22" t="str">
        <f>'[1]SPEC SHEET'!A19</f>
        <v>WAIST SEAM CIRC</v>
      </c>
      <c r="C17" s="23"/>
      <c r="D17" s="23"/>
      <c r="E17" s="24"/>
      <c r="F17" s="28" t="s">
        <v>54</v>
      </c>
      <c r="G17" s="29">
        <v>0.25</v>
      </c>
      <c r="H17" s="27">
        <f>'1X-3X'!H17*2.54</f>
        <v>90.17</v>
      </c>
      <c r="I17" s="27">
        <f>'1X-3X'!I17*2.54</f>
        <v>95.25</v>
      </c>
      <c r="J17" s="27">
        <f>'1X-3X'!J17*2.54</f>
        <v>101.6</v>
      </c>
      <c r="K17" s="27">
        <f>'1X-3X'!K17*2.54</f>
        <v>107.95</v>
      </c>
      <c r="L17" s="51"/>
      <c r="M17" s="51"/>
      <c r="N17" s="51"/>
      <c r="O17" s="52"/>
      <c r="P17" s="51"/>
      <c r="Q17" s="51"/>
      <c r="R17" s="51"/>
      <c r="S17" s="52"/>
      <c r="T17" s="51"/>
      <c r="U17" s="51"/>
      <c r="V17" s="55"/>
      <c r="W17" s="53"/>
    </row>
    <row r="18" s="1" customFormat="1" ht="25" customHeight="1" spans="1:23">
      <c r="A18" s="21">
        <f t="shared" si="0"/>
        <v>10</v>
      </c>
      <c r="B18" s="22" t="str">
        <f>'[1]SPEC SHEET'!A20</f>
        <v>HIGH HIP CIRC. (11 1/2" BELOW ARMHOLE)</v>
      </c>
      <c r="C18" s="23"/>
      <c r="D18" s="23"/>
      <c r="E18" s="24"/>
      <c r="F18" s="30" t="s">
        <v>87</v>
      </c>
      <c r="G18" s="29">
        <v>0.25</v>
      </c>
      <c r="H18" s="27">
        <f>'1X-3X'!H18*2.54</f>
        <v>110.49</v>
      </c>
      <c r="I18" s="27">
        <f>'1X-3X'!I18*2.54</f>
        <v>115.57</v>
      </c>
      <c r="J18" s="27">
        <f>'1X-3X'!J18*2.54</f>
        <v>121.92</v>
      </c>
      <c r="K18" s="27">
        <f>'1X-3X'!K18*2.54</f>
        <v>128.27</v>
      </c>
      <c r="L18" s="51"/>
      <c r="M18" s="51"/>
      <c r="N18" s="51"/>
      <c r="O18" s="52"/>
      <c r="P18" s="51"/>
      <c r="Q18" s="51"/>
      <c r="R18" s="51"/>
      <c r="S18" s="52"/>
      <c r="T18" s="51"/>
      <c r="U18" s="51"/>
      <c r="V18" s="55"/>
      <c r="W18" s="53"/>
    </row>
    <row r="19" s="1" customFormat="1" ht="25" customHeight="1" spans="1:23">
      <c r="A19" s="21">
        <f t="shared" si="0"/>
        <v>11</v>
      </c>
      <c r="B19" s="22" t="str">
        <f>'[1]SPEC SHEET'!A21</f>
        <v>LOW HIP CIRC. (15 1/2" BELOW ARMHOLE)</v>
      </c>
      <c r="C19" s="23"/>
      <c r="D19" s="23"/>
      <c r="E19" s="24"/>
      <c r="F19" s="30" t="s">
        <v>88</v>
      </c>
      <c r="G19" s="29">
        <v>0.25</v>
      </c>
      <c r="H19" s="27">
        <f>'1X-3X'!H19*2.54</f>
        <v>113.03</v>
      </c>
      <c r="I19" s="27">
        <f>'1X-3X'!I19*2.54</f>
        <v>118.11</v>
      </c>
      <c r="J19" s="27">
        <f>'1X-3X'!J19*2.54</f>
        <v>124.46</v>
      </c>
      <c r="K19" s="27">
        <f>'1X-3X'!K19*2.54</f>
        <v>130.81</v>
      </c>
      <c r="L19" s="51"/>
      <c r="M19" s="51"/>
      <c r="N19" s="51"/>
      <c r="O19" s="52"/>
      <c r="P19" s="51"/>
      <c r="Q19" s="51"/>
      <c r="R19" s="51"/>
      <c r="S19" s="52"/>
      <c r="T19" s="51"/>
      <c r="U19" s="51"/>
      <c r="V19" s="55"/>
      <c r="W19" s="53"/>
    </row>
    <row r="20" s="1" customFormat="1" ht="25" customHeight="1" spans="1:23">
      <c r="A20" s="21">
        <f t="shared" si="0"/>
        <v>12</v>
      </c>
      <c r="B20" s="22" t="str">
        <f>'[1]SPEC SHEET'!A22</f>
        <v>SWEEP CIRC - STRAIGHT (SLIT CLOSED) - SELF</v>
      </c>
      <c r="C20" s="23"/>
      <c r="D20" s="23"/>
      <c r="E20" s="24"/>
      <c r="F20" s="31" t="s">
        <v>60</v>
      </c>
      <c r="G20" s="29">
        <v>0.25</v>
      </c>
      <c r="H20" s="27">
        <f>'1X-3X'!H20*2.54</f>
        <v>110.49</v>
      </c>
      <c r="I20" s="27">
        <f>'1X-3X'!I20*2.54</f>
        <v>115.57</v>
      </c>
      <c r="J20" s="27">
        <f>'1X-3X'!J20*2.54</f>
        <v>121.92</v>
      </c>
      <c r="K20" s="27">
        <f>'1X-3X'!K20*2.54</f>
        <v>128.27</v>
      </c>
      <c r="L20" s="51"/>
      <c r="M20" s="51"/>
      <c r="N20" s="51"/>
      <c r="O20" s="52"/>
      <c r="P20" s="51"/>
      <c r="Q20" s="51"/>
      <c r="R20" s="51"/>
      <c r="S20" s="52"/>
      <c r="T20" s="51"/>
      <c r="U20" s="51"/>
      <c r="V20" s="55"/>
      <c r="W20" s="53"/>
    </row>
    <row r="21" s="1" customFormat="1" ht="25" customHeight="1" spans="1:23">
      <c r="A21" s="21">
        <f t="shared" si="0"/>
        <v>13</v>
      </c>
      <c r="B21" s="22" t="str">
        <f>'[1]SPEC SHEET'!A23</f>
        <v>SWEEP CIRC - STRAIGHT (SLIT CLOSED) - LINING</v>
      </c>
      <c r="C21" s="23"/>
      <c r="D21" s="23"/>
      <c r="E21" s="24"/>
      <c r="F21" s="32" t="s">
        <v>62</v>
      </c>
      <c r="G21" s="29">
        <v>0.25</v>
      </c>
      <c r="H21" s="27">
        <f>'1X-3X'!H21*2.54</f>
        <v>111.125</v>
      </c>
      <c r="I21" s="27">
        <f>'1X-3X'!I21*2.54</f>
        <v>116.205</v>
      </c>
      <c r="J21" s="27">
        <f>'1X-3X'!J21*2.54</f>
        <v>122.555</v>
      </c>
      <c r="K21" s="27">
        <f>'1X-3X'!K21*2.54</f>
        <v>128.905</v>
      </c>
      <c r="L21" s="51"/>
      <c r="M21" s="52"/>
      <c r="N21" s="51"/>
      <c r="O21" s="52"/>
      <c r="P21" s="51"/>
      <c r="Q21" s="52"/>
      <c r="R21" s="51"/>
      <c r="S21" s="52"/>
      <c r="T21" s="51"/>
      <c r="U21" s="51"/>
      <c r="V21" s="55"/>
      <c r="W21" s="53"/>
    </row>
    <row r="22" s="1" customFormat="1" ht="25" customHeight="1" spans="1:23">
      <c r="A22" s="21">
        <f t="shared" si="0"/>
        <v>14</v>
      </c>
      <c r="B22" s="22" t="str">
        <f>'[1]SPEC SHEET'!A24</f>
        <v>CB SLIT HEIGHT</v>
      </c>
      <c r="C22" s="23"/>
      <c r="D22" s="23"/>
      <c r="E22" s="24"/>
      <c r="F22" s="30" t="s">
        <v>64</v>
      </c>
      <c r="G22" s="26">
        <v>0.25</v>
      </c>
      <c r="H22" s="27">
        <f>'1X-3X'!H22*2.54</f>
        <v>27.305</v>
      </c>
      <c r="I22" s="27">
        <f>'1X-3X'!I22*2.54</f>
        <v>27.94</v>
      </c>
      <c r="J22" s="27">
        <f>'1X-3X'!J22*2.54</f>
        <v>28.575</v>
      </c>
      <c r="K22" s="27">
        <f>'1X-3X'!K22*2.54</f>
        <v>29.21</v>
      </c>
      <c r="L22" s="51"/>
      <c r="M22" s="51"/>
      <c r="N22" s="51"/>
      <c r="O22" s="52"/>
      <c r="P22" s="51"/>
      <c r="Q22" s="51"/>
      <c r="R22" s="51"/>
      <c r="S22" s="52"/>
      <c r="T22" s="51"/>
      <c r="U22" s="51"/>
      <c r="V22" s="55"/>
      <c r="W22" s="53"/>
    </row>
    <row r="23" s="1" customFormat="1" ht="25" customHeight="1" spans="1:23">
      <c r="A23" s="21">
        <f t="shared" si="0"/>
        <v>15</v>
      </c>
      <c r="B23" s="22" t="str">
        <f>'[1]SPEC SHEET'!A25</f>
        <v>A/H STRAIGHT</v>
      </c>
      <c r="C23" s="23"/>
      <c r="D23" s="23"/>
      <c r="E23" s="24"/>
      <c r="F23" s="25" t="s">
        <v>66</v>
      </c>
      <c r="G23" s="26">
        <v>0.125</v>
      </c>
      <c r="H23" s="27">
        <f>'1X-3X'!H23*2.54</f>
        <v>23.495</v>
      </c>
      <c r="I23" s="27">
        <f>'1X-3X'!I23*2.54</f>
        <v>24.13</v>
      </c>
      <c r="J23" s="27">
        <f>'1X-3X'!J23*2.54</f>
        <v>24.765</v>
      </c>
      <c r="K23" s="27">
        <f>'1X-3X'!K23*2.54</f>
        <v>25.4</v>
      </c>
      <c r="L23" s="51"/>
      <c r="M23" s="51"/>
      <c r="N23" s="51"/>
      <c r="O23" s="52"/>
      <c r="P23" s="51"/>
      <c r="Q23" s="51"/>
      <c r="R23" s="51"/>
      <c r="S23" s="52"/>
      <c r="T23" s="51"/>
      <c r="U23" s="51"/>
      <c r="V23" s="55"/>
      <c r="W23" s="53"/>
    </row>
    <row r="24" s="1" customFormat="1" ht="25" customHeight="1" spans="1:23">
      <c r="A24" s="21">
        <f t="shared" si="0"/>
        <v>16</v>
      </c>
      <c r="B24" s="22" t="str">
        <f>'[1]SPEC SHEET'!A26</f>
        <v>FRONT NECK DROP - FRONT HPS TO CF NECKLINE</v>
      </c>
      <c r="C24" s="23"/>
      <c r="D24" s="23"/>
      <c r="E24" s="24"/>
      <c r="F24" s="31" t="s">
        <v>68</v>
      </c>
      <c r="G24" s="33">
        <v>0.125</v>
      </c>
      <c r="H24" s="27">
        <f>'1X-3X'!H24*2.54</f>
        <v>18.7325</v>
      </c>
      <c r="I24" s="27">
        <f>'1X-3X'!I24*2.54</f>
        <v>19.05</v>
      </c>
      <c r="J24" s="27">
        <f>'1X-3X'!J24*2.54</f>
        <v>19.3675</v>
      </c>
      <c r="K24" s="27">
        <f>'1X-3X'!K24*2.54</f>
        <v>19.685</v>
      </c>
      <c r="L24" s="51"/>
      <c r="M24" s="52"/>
      <c r="N24" s="51"/>
      <c r="O24" s="52"/>
      <c r="P24" s="51"/>
      <c r="Q24" s="52"/>
      <c r="R24" s="51"/>
      <c r="S24" s="52"/>
      <c r="T24" s="51"/>
      <c r="U24" s="51"/>
      <c r="V24" s="55"/>
      <c r="W24" s="53"/>
    </row>
    <row r="25" s="1" customFormat="1" ht="25" customHeight="1" spans="1:23">
      <c r="A25" s="21">
        <f t="shared" si="0"/>
        <v>17</v>
      </c>
      <c r="B25" s="22" t="str">
        <f>'[1]SPEC SHEET'!A27</f>
        <v>BACK NECK DROP - BACK HPS TO CB NECKLINE</v>
      </c>
      <c r="C25" s="23"/>
      <c r="D25" s="23"/>
      <c r="E25" s="24"/>
      <c r="F25" s="32" t="s">
        <v>70</v>
      </c>
      <c r="G25" s="33">
        <v>0.125</v>
      </c>
      <c r="H25" s="27">
        <f>'1X-3X'!H25*2.54</f>
        <v>19.3675</v>
      </c>
      <c r="I25" s="27">
        <f>'1X-3X'!I25*2.54</f>
        <v>19.685</v>
      </c>
      <c r="J25" s="27">
        <f>'1X-3X'!J25*2.54</f>
        <v>20.0025</v>
      </c>
      <c r="K25" s="27">
        <f>'1X-3X'!K25*2.54</f>
        <v>20.32</v>
      </c>
      <c r="L25" s="51"/>
      <c r="M25" s="51"/>
      <c r="N25" s="51"/>
      <c r="O25" s="52"/>
      <c r="P25" s="51"/>
      <c r="Q25" s="51"/>
      <c r="R25" s="51"/>
      <c r="S25" s="52"/>
      <c r="T25" s="51"/>
      <c r="U25" s="51"/>
      <c r="V25" s="55"/>
      <c r="W25" s="53"/>
    </row>
    <row r="26" s="1" customFormat="1" ht="25" customHeight="1" spans="1:23">
      <c r="A26" s="21">
        <f t="shared" si="0"/>
        <v>18</v>
      </c>
      <c r="B26" s="22" t="str">
        <f>'[1]SPEC SHEET'!A28</f>
        <v>SHOULDER STRAP WIDTH</v>
      </c>
      <c r="C26" s="23"/>
      <c r="D26" s="23"/>
      <c r="E26" s="24"/>
      <c r="F26" s="34" t="s">
        <v>89</v>
      </c>
      <c r="G26" s="33">
        <v>0.125</v>
      </c>
      <c r="H26" s="27">
        <f>'1X-3X'!H26*2.54</f>
        <v>3.175</v>
      </c>
      <c r="I26" s="27">
        <f>'1X-3X'!I26*2.54</f>
        <v>3.4925</v>
      </c>
      <c r="J26" s="27">
        <f>'1X-3X'!J26*2.54</f>
        <v>3.81</v>
      </c>
      <c r="K26" s="27">
        <f>'1X-3X'!K26*2.54</f>
        <v>4.1275</v>
      </c>
      <c r="L26" s="51"/>
      <c r="M26" s="51"/>
      <c r="N26" s="51"/>
      <c r="O26" s="52"/>
      <c r="P26" s="51"/>
      <c r="Q26" s="51"/>
      <c r="R26" s="51"/>
      <c r="S26" s="52"/>
      <c r="T26" s="51"/>
      <c r="U26" s="51"/>
      <c r="V26" s="55"/>
      <c r="W26" s="53"/>
    </row>
    <row r="27" s="1" customFormat="1" ht="25" customHeight="1" spans="1:23">
      <c r="A27" s="21">
        <f t="shared" si="0"/>
        <v>19</v>
      </c>
      <c r="B27" s="22" t="str">
        <f>'[1]SPEC SHEET'!A29</f>
        <v>SHOULDER TIE WIDTH</v>
      </c>
      <c r="C27" s="23"/>
      <c r="D27" s="23"/>
      <c r="E27" s="24"/>
      <c r="F27" s="34" t="s">
        <v>90</v>
      </c>
      <c r="G27" s="33">
        <v>0.125</v>
      </c>
      <c r="H27" s="27">
        <f>'1X-3X'!H27*2.54</f>
        <v>3.81</v>
      </c>
      <c r="I27" s="27">
        <f>'1X-3X'!I27*2.54</f>
        <v>3.81</v>
      </c>
      <c r="J27" s="27">
        <f>'1X-3X'!J27*2.54</f>
        <v>3.81</v>
      </c>
      <c r="K27" s="27">
        <f>'1X-3X'!K27*2.54</f>
        <v>3.81</v>
      </c>
      <c r="L27" s="51"/>
      <c r="M27" s="51"/>
      <c r="N27" s="51"/>
      <c r="O27" s="52"/>
      <c r="P27" s="51"/>
      <c r="Q27" s="51"/>
      <c r="R27" s="51"/>
      <c r="S27" s="52"/>
      <c r="T27" s="51"/>
      <c r="U27" s="51"/>
      <c r="V27" s="55"/>
      <c r="W27" s="53"/>
    </row>
    <row r="28" s="1" customFormat="1" ht="25" customHeight="1" spans="1:23">
      <c r="A28" s="21">
        <f t="shared" si="0"/>
        <v>20</v>
      </c>
      <c r="B28" s="22" t="str">
        <f>'[1]SPEC SHEET'!A30</f>
        <v>SHOULDER TIE LENGTH (TO THE LONGEST POINT)</v>
      </c>
      <c r="C28" s="23"/>
      <c r="D28" s="23"/>
      <c r="E28" s="24"/>
      <c r="F28" s="34" t="s">
        <v>76</v>
      </c>
      <c r="G28" s="26">
        <v>0.25</v>
      </c>
      <c r="H28" s="27">
        <f>'1X-3X'!H28*2.54</f>
        <v>134.62</v>
      </c>
      <c r="I28" s="27">
        <f>'1X-3X'!I28*2.54</f>
        <v>134.62</v>
      </c>
      <c r="J28" s="27">
        <f>'1X-3X'!J28*2.54</f>
        <v>134.62</v>
      </c>
      <c r="K28" s="27">
        <f>'1X-3X'!K28*2.54</f>
        <v>134.62</v>
      </c>
      <c r="L28" s="51"/>
      <c r="M28" s="51"/>
      <c r="N28" s="51"/>
      <c r="O28" s="52"/>
      <c r="P28" s="51"/>
      <c r="Q28" s="51"/>
      <c r="R28" s="51"/>
      <c r="S28" s="52"/>
      <c r="T28" s="51"/>
      <c r="U28" s="51"/>
      <c r="V28" s="55"/>
      <c r="W28" s="53"/>
    </row>
    <row r="29" s="1" customFormat="1" ht="25" customHeight="1" spans="1:23">
      <c r="A29" s="21">
        <f t="shared" si="0"/>
        <v>21</v>
      </c>
      <c r="B29" s="22" t="str">
        <f>'[1]SPEC SHEET'!A31</f>
        <v>ZIPPER LENGTH</v>
      </c>
      <c r="C29" s="23"/>
      <c r="D29" s="23"/>
      <c r="E29" s="24"/>
      <c r="F29" s="25" t="s">
        <v>78</v>
      </c>
      <c r="G29" s="26">
        <v>0.25</v>
      </c>
      <c r="H29" s="27">
        <f>'1X-3X'!H29*2.54</f>
        <v>33.655</v>
      </c>
      <c r="I29" s="27">
        <f>'1X-3X'!I29*2.54</f>
        <v>34.925</v>
      </c>
      <c r="J29" s="27">
        <f>'1X-3X'!J29*2.54</f>
        <v>36.195</v>
      </c>
      <c r="K29" s="27">
        <f>'1X-3X'!K29*2.54</f>
        <v>36.195</v>
      </c>
      <c r="L29" s="51"/>
      <c r="M29" s="51"/>
      <c r="N29" s="51"/>
      <c r="O29" s="52"/>
      <c r="P29" s="51"/>
      <c r="Q29" s="51"/>
      <c r="R29" s="51"/>
      <c r="S29" s="52"/>
      <c r="T29" s="51"/>
      <c r="U29" s="51"/>
      <c r="V29" s="55"/>
      <c r="W29" s="53"/>
    </row>
    <row r="30" s="1" customFormat="1" customHeight="1" spans="12:23"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</row>
    <row r="31" s="1" customFormat="1" customHeight="1" spans="12:23"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</row>
    <row r="32" s="1" customFormat="1" customHeight="1" spans="12:23"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</row>
    <row r="33" s="1" customFormat="1" customHeight="1" spans="12:23"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</row>
    <row r="34" s="1" customFormat="1" customHeight="1" spans="12:23"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</row>
    <row r="35" s="1" customFormat="1" customHeight="1" spans="12:23"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</row>
    <row r="36" s="1" customFormat="1" customHeight="1" spans="12:23"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</row>
    <row r="37" s="1" customFormat="1" customHeight="1" spans="12:23"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</row>
    <row r="38" s="1" customFormat="1" customHeight="1" spans="12:23"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</row>
    <row r="39" s="1" customFormat="1" customHeight="1" spans="12:23"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</row>
    <row r="40" s="1" customFormat="1" customHeight="1" spans="12:23"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</row>
    <row r="41" s="1" customFormat="1" customHeight="1" spans="12:23"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</row>
  </sheetData>
  <mergeCells count="42">
    <mergeCell ref="A1:D1"/>
    <mergeCell ref="G1:H1"/>
    <mergeCell ref="I1:J1"/>
    <mergeCell ref="A2:B2"/>
    <mergeCell ref="E2:G2"/>
    <mergeCell ref="A3:B3"/>
    <mergeCell ref="E3:G3"/>
    <mergeCell ref="A4:B4"/>
    <mergeCell ref="E4:G4"/>
    <mergeCell ref="A5:B5"/>
    <mergeCell ref="E5:G5"/>
    <mergeCell ref="A6:B6"/>
    <mergeCell ref="E6:G6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29:E29"/>
    <mergeCell ref="F7:F8"/>
    <mergeCell ref="G7:G8"/>
    <mergeCell ref="H7:H8"/>
    <mergeCell ref="I7:I8"/>
    <mergeCell ref="J7:J8"/>
    <mergeCell ref="K7:K8"/>
    <mergeCell ref="H2:K6"/>
    <mergeCell ref="B7:E8"/>
  </mergeCells>
  <conditionalFormatting sqref="K29">
    <cfRule type="notContainsBlanks" dxfId="0" priority="1">
      <formula>LEN(TRIM(K29))&gt;0</formula>
    </cfRule>
  </conditionalFormatting>
  <conditionalFormatting sqref="L9:L29 T9:T29 P9:P29">
    <cfRule type="notContainsBlanks" dxfId="0" priority="3">
      <formula>LEN(TRIM(L9))&gt;0</formula>
    </cfRule>
  </conditionalFormatting>
  <conditionalFormatting sqref="G13:H21">
    <cfRule type="notContainsBlanks" dxfId="0" priority="2">
      <formula>LEN(TRIM(G13))&gt;0</formula>
    </cfRule>
  </conditionalFormatting>
  <pageMargins left="0.75" right="0.75" top="1" bottom="1" header="0.5" footer="0.5"/>
  <pageSetup paperSize="9" scale="6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XS-XXL</vt:lpstr>
      <vt:lpstr>XS-XXL (cm)</vt:lpstr>
      <vt:lpstr>1X-3X</vt:lpstr>
      <vt:lpstr>1X-3X (cm)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sales</dc:creator>
  <cp:lastModifiedBy>天边的一条鱼</cp:lastModifiedBy>
  <dcterms:created xsi:type="dcterms:W3CDTF">2023-05-12T11:15:00Z</dcterms:created>
  <dcterms:modified xsi:type="dcterms:W3CDTF">2025-03-17T08:16:06Z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5186D147F720448FB0A82F4661891609_12</vt:lpwstr>
  </property>
</Properties>
</file>