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11055" activeTab="3"/>
  </bookViews>
  <sheets>
    <sheet name="XS-XXL" sheetId="23" r:id="rId1"/>
    <sheet name="XS-XXL (cm)" sheetId="24" r:id="rId2"/>
    <sheet name="1X-3X" sheetId="25" r:id="rId3"/>
    <sheet name="1X-3X (CM)" sheetId="26" r:id="rId4"/>
    <sheet name="PROTO (MED)" sheetId="4" state="hidden" r:id="rId5"/>
    <sheet name="GRADED SPECS-DRESSES" sheetId="5" state="hidden" r:id="rId6"/>
    <sheet name="PP (MED) 2.10.23" sheetId="6" state="hidden" r:id="rId7"/>
    <sheet name="PP2 (MED) 3-3-23" sheetId="7" state="hidden" r:id="rId8"/>
    <sheet name="PP (2X) - FOR TECH 2.0 FIT RECO" sheetId="8" state="hidden" r:id="rId9"/>
    <sheet name="TOP (MED) 4-24-23" sheetId="9" state="hidden" r:id="rId10"/>
    <sheet name="GRADED SPECS (2)" sheetId="13" state="hidden" r:id="rId11"/>
    <sheet name="PP SAMPLE" sheetId="14" state="hidden" r:id="rId12"/>
    <sheet name="PP SAMPLE (2X)" sheetId="15" state="hidden" r:id="rId13"/>
  </sheets>
  <definedNames>
    <definedName name="_Print_Titles" localSheetId="5">'GRADED SPECS-DRESSES'!$1:$6</definedName>
    <definedName name="Contract_No" localSheetId="0">#REF!</definedName>
    <definedName name="Contract_No" localSheetId="10">#REF!</definedName>
    <definedName name="Contract_No" localSheetId="5">#REF!</definedName>
    <definedName name="Contract_No" localSheetId="4">#REF!</definedName>
    <definedName name="Contract_No">#REF!</definedName>
    <definedName name="_xlnm.Print_Area" localSheetId="0">'XS-XXL'!$A$1:$M$20</definedName>
    <definedName name="PROBLEM" localSheetId="0">#REF!</definedName>
    <definedName name="PROBLEM">#REF!</definedName>
    <definedName name="Z_8114DFCC_A971_5F4F_A611_B1A05A9EE44E_.wvu.PrintArea" localSheetId="8">'PP (2X) - FOR TECH 2.0 FIT RECO'!$A$1:$K$116</definedName>
    <definedName name="Z_8114DFCC_A971_5F4F_A611_B1A05A9EE44E_.wvu.PrintArea" localSheetId="6">'PP (MED) 2.10.23'!$A$1:$K$119</definedName>
    <definedName name="Z_8114DFCC_A971_5F4F_A611_B1A05A9EE44E_.wvu.PrintArea" localSheetId="11">'PP SAMPLE'!$A$1:$K$105</definedName>
    <definedName name="Z_8114DFCC_A971_5F4F_A611_B1A05A9EE44E_.wvu.PrintArea" localSheetId="12">'PP SAMPLE (2X)'!$A$1:$K$116</definedName>
    <definedName name="Z_8114DFCC_A971_5F4F_A611_B1A05A9EE44E_.wvu.PrintArea" localSheetId="7">'PP2 (MED) 3-3-23'!$A$1:$K$118</definedName>
    <definedName name="Z_8114DFCC_A971_5F4F_A611_B1A05A9EE44E_.wvu.PrintArea" localSheetId="4">'PROTO (MED)'!$A$1:$L$107</definedName>
    <definedName name="Z_8114DFCC_A971_5F4F_A611_B1A05A9EE44E_.wvu.PrintArea" localSheetId="9">'TOP (MED) 4-24-23'!$A$1:$K$118</definedName>
    <definedName name="Z_8114DFCC_A971_5F4F_A611_B1A05A9EE44E_.wvu.PrintTitles" localSheetId="10">'GRADED SPECS (2)'!$1:$6</definedName>
    <definedName name="Z_8114DFCC_A971_5F4F_A611_B1A05A9EE44E_.wvu.PrintTitles" localSheetId="5">'GRADED SPECS-DRESSES'!$1:$6</definedName>
    <definedName name="Z_8114DFCC_A971_5F4F_A611_B1A05A9EE44E_.wvu.PrintTitles" localSheetId="8">'PP (2X) - FOR TECH 2.0 FIT RECO'!$1:$6</definedName>
    <definedName name="Z_8114DFCC_A971_5F4F_A611_B1A05A9EE44E_.wvu.PrintTitles" localSheetId="6">'PP (MED) 2.10.23'!$1:$6</definedName>
    <definedName name="Z_8114DFCC_A971_5F4F_A611_B1A05A9EE44E_.wvu.PrintTitles" localSheetId="11">'PP SAMPLE'!$1:$6</definedName>
    <definedName name="Z_8114DFCC_A971_5F4F_A611_B1A05A9EE44E_.wvu.PrintTitles" localSheetId="12">'PP SAMPLE (2X)'!$1:$6</definedName>
    <definedName name="Z_8114DFCC_A971_5F4F_A611_B1A05A9EE44E_.wvu.PrintTitles" localSheetId="7">'PP2 (MED) 3-3-23'!$1:$6</definedName>
    <definedName name="Z_8114DFCC_A971_5F4F_A611_B1A05A9EE44E_.wvu.PrintTitles" localSheetId="4">'PROTO (MED)'!$1:$6</definedName>
    <definedName name="Z_8114DFCC_A971_5F4F_A611_B1A05A9EE44E_.wvu.PrintTitles" localSheetId="9">'TOP (MED) 4-24-23'!$1:$6</definedName>
    <definedName name="Contract_No" localSheetId="1">#REF!</definedName>
    <definedName name="_xlnm.Print_Area" localSheetId="1">'XS-XXL (cm)'!$A$1:$M$20</definedName>
    <definedName name="PROBLEM" localSheetId="1">#REF!</definedName>
    <definedName name="_xlnm.Print_Area" localSheetId="2">'1X-3X'!$A$1:$I$33</definedName>
    <definedName name="_xlnm.Print_Area" localSheetId="3">'1X-3X (CM)'!$A$1:$I$33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<sst xmlns="http://schemas.openxmlformats.org/spreadsheetml/2006/main" count="1051" uniqueCount="386">
  <si>
    <t>GRADED SPEC PAGE</t>
  </si>
  <si>
    <t>STYLE NAME:</t>
  </si>
  <si>
    <t>BG6125S CHRIS DRESS</t>
  </si>
  <si>
    <t>DESIGNER:</t>
  </si>
  <si>
    <t>SARAH P / SOPHIA S</t>
  </si>
  <si>
    <t>DATE CREATED:</t>
  </si>
  <si>
    <t>TP COMPLETED BY:</t>
  </si>
  <si>
    <t>SEASON:</t>
  </si>
  <si>
    <t>TECH DESIGNER:</t>
  </si>
  <si>
    <t>SOFIA / HAYLEE / ESTHER</t>
  </si>
  <si>
    <t>DELIVERY:</t>
  </si>
  <si>
    <t>VENDOR:</t>
  </si>
  <si>
    <t>MILLY</t>
  </si>
  <si>
    <t>SIZE RANGE:</t>
  </si>
  <si>
    <t>XS-XXL</t>
  </si>
  <si>
    <t>SAMPLE SIZE:</t>
  </si>
  <si>
    <t>SMALL</t>
  </si>
  <si>
    <t>POINT OF MEASURE
(ALL BODY WIDTH POMS ARE TOTAL CIRCUMFERENCE)</t>
  </si>
  <si>
    <t>TOL +/-</t>
  </si>
  <si>
    <t>XXS</t>
  </si>
  <si>
    <t>XS</t>
  </si>
  <si>
    <t>S</t>
  </si>
  <si>
    <t>M</t>
  </si>
  <si>
    <t>L</t>
  </si>
  <si>
    <t>XL</t>
  </si>
  <si>
    <t>XXL</t>
  </si>
  <si>
    <t>TOP BODY LENGTH (FROM CF NECKDROP TO WAIST SEAM)</t>
  </si>
  <si>
    <r>
      <rPr>
        <sz val="11"/>
        <color theme="1"/>
        <rFont val="宋体"/>
        <charset val="134"/>
      </rPr>
      <t>上身长</t>
    </r>
    <r>
      <rPr>
        <sz val="11"/>
        <color theme="1"/>
        <rFont val="Calibri"/>
        <charset val="134"/>
      </rPr>
      <t>-</t>
    </r>
    <r>
      <rPr>
        <sz val="11"/>
        <color theme="1"/>
        <rFont val="宋体"/>
        <charset val="134"/>
      </rPr>
      <t>领口到腰</t>
    </r>
  </si>
  <si>
    <t>CF SKIRT LENGTH (FROM WAIST JOINT SEAM TO HEM)</t>
  </si>
  <si>
    <r>
      <rPr>
        <sz val="11"/>
        <color theme="1"/>
        <rFont val="宋体"/>
        <charset val="134"/>
      </rPr>
      <t>前中裙长</t>
    </r>
    <r>
      <rPr>
        <sz val="11"/>
        <color theme="1"/>
        <rFont val="Calibri"/>
        <charset val="134"/>
      </rPr>
      <t>-</t>
    </r>
    <r>
      <rPr>
        <sz val="11"/>
        <color theme="1"/>
        <rFont val="宋体"/>
        <charset val="134"/>
      </rPr>
      <t>腰到下摆</t>
    </r>
  </si>
  <si>
    <t>BUST WIDTH (1" BELOW AH)</t>
  </si>
  <si>
    <t>胸围-腋下1‘’</t>
  </si>
  <si>
    <t>UNDER BUST (3 1/2" BELOW AH)</t>
  </si>
  <si>
    <t>下胸围-腋下3 1/2‘’</t>
  </si>
  <si>
    <t>WAIST SEAM WIDTH</t>
  </si>
  <si>
    <t>腰围</t>
  </si>
  <si>
    <t xml:space="preserve">HIP WIDTH (8.5" BELOW WAIST JOIN SEAM) - 3PT MEASUREMENT	</t>
  </si>
  <si>
    <r>
      <rPr>
        <sz val="11"/>
        <color theme="1"/>
        <rFont val="宋体"/>
        <charset val="134"/>
      </rPr>
      <t>臀围三点量</t>
    </r>
    <r>
      <rPr>
        <sz val="11"/>
        <color theme="1"/>
        <rFont val="Calibri"/>
        <charset val="134"/>
      </rPr>
      <t>-</t>
    </r>
    <r>
      <rPr>
        <sz val="11"/>
        <color theme="1"/>
        <rFont val="宋体"/>
        <charset val="134"/>
      </rPr>
      <t>腰下</t>
    </r>
    <r>
      <rPr>
        <sz val="11"/>
        <color theme="1"/>
        <rFont val="Calibri"/>
        <charset val="134"/>
      </rPr>
      <t>8.5‘’</t>
    </r>
  </si>
  <si>
    <t>SWEEP WIDTH (SELF) - ALONG THE CURVE</t>
  </si>
  <si>
    <t>面布摆围弧量</t>
  </si>
  <si>
    <t>SWEEP WIDTH (LINING) - ALONG THE CURVE</t>
  </si>
  <si>
    <t>里布摆围弧量</t>
  </si>
  <si>
    <t>SLIT HEIGHT</t>
  </si>
  <si>
    <t>开叉长</t>
  </si>
  <si>
    <t>DETACHABLE SHOULDER STRAP LENGTH</t>
  </si>
  <si>
    <t>肩带长</t>
  </si>
  <si>
    <t xml:space="preserve">ADJUSTABLE RANGE LENGTH	</t>
  </si>
  <si>
    <t>肩带调节量</t>
  </si>
  <si>
    <t>ZIPPER LENGTH</t>
  </si>
  <si>
    <t>拉链长</t>
  </si>
  <si>
    <r>
      <rPr>
        <sz val="16"/>
        <color rgb="FF000000"/>
        <rFont val="Calibri"/>
        <charset val="134"/>
      </rPr>
      <t>1.</t>
    </r>
    <r>
      <rPr>
        <sz val="16"/>
        <color rgb="FF000000"/>
        <rFont val="宋体"/>
        <charset val="134"/>
      </rPr>
      <t>胸围原来</t>
    </r>
    <r>
      <rPr>
        <sz val="16"/>
        <color rgb="FF000000"/>
        <rFont val="Calibri"/>
        <charset val="134"/>
      </rPr>
      <t xml:space="preserve"> 31 1/4 </t>
    </r>
    <r>
      <rPr>
        <sz val="16"/>
        <color rgb="FF000000"/>
        <rFont val="宋体"/>
        <charset val="134"/>
      </rPr>
      <t>，现在</t>
    </r>
    <r>
      <rPr>
        <sz val="16"/>
        <color rgb="FF000000"/>
        <rFont val="Calibri"/>
        <charset val="134"/>
      </rPr>
      <t xml:space="preserve"> 32 1/2</t>
    </r>
  </si>
  <si>
    <r>
      <rPr>
        <sz val="16"/>
        <color rgb="FF000000"/>
        <rFont val="Calibri"/>
        <charset val="134"/>
      </rPr>
      <t>2.</t>
    </r>
    <r>
      <rPr>
        <sz val="16"/>
        <color rgb="FF000000"/>
        <rFont val="宋体"/>
        <charset val="134"/>
      </rPr>
      <t>腰围从28 改到了</t>
    </r>
    <r>
      <rPr>
        <sz val="16"/>
        <color rgb="FF000000"/>
        <rFont val="Calibri"/>
        <charset val="134"/>
      </rPr>
      <t xml:space="preserve"> 28 1/2</t>
    </r>
  </si>
  <si>
    <r>
      <rPr>
        <sz val="16"/>
        <color rgb="FF000000"/>
        <rFont val="Calibri"/>
        <charset val="134"/>
      </rPr>
      <t>3.</t>
    </r>
    <r>
      <rPr>
        <sz val="16"/>
        <color rgb="FF000000"/>
        <rFont val="宋体"/>
        <charset val="134"/>
      </rPr>
      <t>增加下胸围</t>
    </r>
  </si>
  <si>
    <t>BRAND:</t>
  </si>
  <si>
    <t>BG6125 CHRIS DRESS</t>
  </si>
  <si>
    <t>SARAH P</t>
  </si>
  <si>
    <t>MAYRA</t>
  </si>
  <si>
    <t>1X-3X</t>
  </si>
  <si>
    <t>1X</t>
  </si>
  <si>
    <t>2X</t>
  </si>
  <si>
    <t>3X</t>
  </si>
  <si>
    <t>FRONT LENGTH - TO WAIST HPS To WAIST-LINE</t>
  </si>
  <si>
    <t>FRONT LENGTH - REG- LENGTH HPS TO HEM</t>
  </si>
  <si>
    <t>FRONT LENGTH - TUNIC LENGTH HPS TO HEM - (TUNIC LENGTH)</t>
  </si>
  <si>
    <t>FRONT LENGTH - MID-LENGTH HPS TO HEM - (MID-LENGTH )</t>
  </si>
  <si>
    <t>TOP BODY LENGTH (FROM CF NECK DROP TO WAIST SEAM</t>
  </si>
  <si>
    <t>上身长-前领滴到腰</t>
  </si>
  <si>
    <t xml:space="preserve">CF SKIRT LENGTH - WAIST SEAM TO HEM </t>
  </si>
  <si>
    <t>前中裙长</t>
  </si>
  <si>
    <t>CF LENGTH - FULL LENGTH CF NECKLINE TO HEM - (FULL LENGTH)</t>
  </si>
  <si>
    <t>前领长</t>
  </si>
  <si>
    <t>CF ZIPPER LENGTH LENGTH - FOR JKTS &amp; PANTS</t>
  </si>
  <si>
    <t>SS ZIPPER LENGTH LENGTH - FOR DRESSES &amp; SKIRTS</t>
  </si>
  <si>
    <t>TOP NECK EDGE WIDTH - ALONG THE EDGE</t>
  </si>
  <si>
    <t xml:space="preserve">BUST 1" BELOW AH </t>
  </si>
  <si>
    <t>HIGH HIP 5" BLW WAIST</t>
  </si>
  <si>
    <t>开叉</t>
  </si>
  <si>
    <t>HIP WIDTH (8.5" BELOW WAIST SEAM JOIN SEAM) - 3PT MEASUREMENT</t>
  </si>
  <si>
    <t>臀围三点量-腰下8.5''</t>
  </si>
  <si>
    <t>SWEEP WIDTH (SELF) -  ALONG EDGE</t>
  </si>
  <si>
    <t>SWEEP WIDTH (LINING) -  ALONG EDGE</t>
  </si>
  <si>
    <t>SHOULDER WIDTH (NARROW STRAP) NECK SEAM TO SHOULDER EDGE ONE SIDE</t>
  </si>
  <si>
    <t>SHOULDER WIDTH (WIDER) NECK SEAM TO SHOULDER EDGE ONE SIDE</t>
  </si>
  <si>
    <t>肩带宽</t>
  </si>
  <si>
    <t>SHOULDER SLOPE FROM HPS</t>
  </si>
  <si>
    <t>活动肩带长</t>
  </si>
  <si>
    <t>SHOULDER STRAP WIDTH</t>
  </si>
  <si>
    <t>活动肩带宽</t>
  </si>
  <si>
    <t>DETACHABLE SHOULDER STRAP</t>
  </si>
  <si>
    <t>ADJUSTABLE RANGE LENGTH</t>
  </si>
  <si>
    <t>FRONT POCKET LENGTH</t>
  </si>
  <si>
    <t>FRONT POCKET OPENING</t>
  </si>
  <si>
    <t>BACK WELT POCKET WIDTH</t>
  </si>
  <si>
    <t>BACK WELT POCKET LENGTH</t>
  </si>
  <si>
    <t>STYLE #:</t>
  </si>
  <si>
    <t>6.3.22</t>
  </si>
  <si>
    <t>COLOR:</t>
  </si>
  <si>
    <t>FIT DATE:</t>
  </si>
  <si>
    <t>MAIN FABRIC:</t>
  </si>
  <si>
    <t>CONTRAST FABRIC A:</t>
  </si>
  <si>
    <t>TECHNICAL DESIGNER:</t>
  </si>
  <si>
    <t>ARLENE</t>
  </si>
  <si>
    <t>LINING:</t>
  </si>
  <si>
    <t>MEDIUM</t>
  </si>
  <si>
    <t>FACTORY/VENDOR:</t>
  </si>
  <si>
    <t>COLLECTION/PO#:</t>
  </si>
  <si>
    <t>FIT SPECS</t>
  </si>
  <si>
    <t>POM</t>
  </si>
  <si>
    <t>DESCRIPTION</t>
  </si>
  <si>
    <t>TRANSLATION</t>
  </si>
  <si>
    <t>TOL 
+ / -</t>
  </si>
  <si>
    <t>TGT SPEC</t>
  </si>
  <si>
    <t>SAMPLE</t>
  </si>
  <si>
    <t>DIFF</t>
  </si>
  <si>
    <t>REVISED SPEC</t>
  </si>
  <si>
    <t>CF SKIRT LENGTH FROM WAIST SEAM</t>
  </si>
  <si>
    <t>CB SKIRT LENGTH FROM WAIST SEAM</t>
  </si>
  <si>
    <t>FRONT BODICE LENGTH FROM HPB TO SEAM</t>
  </si>
  <si>
    <t>SS BODICE LENGTH FROM AH TO SEAM</t>
  </si>
  <si>
    <t>CB BODICE HEIGHT, EDGE TO WAIST SEAM</t>
  </si>
  <si>
    <t xml:space="preserve">BUST - 1" BELOW AH, TOTAL </t>
  </si>
  <si>
    <t>UNDER BUST PLACEMENT FROM AH</t>
  </si>
  <si>
    <t xml:space="preserve">UNDER BUST- EDGE TO EDGE, TOTAL </t>
  </si>
  <si>
    <t>WAIST CIRCUMFERENCE AT SEAM (RELAXED)</t>
  </si>
  <si>
    <t>HIP PLACEMENT FROM WAIST SEAM</t>
  </si>
  <si>
    <t>HIP CIRCUMFERENCE (MEASURE 3 POINTS)</t>
  </si>
  <si>
    <t>SWEEP CIRCUMFERENCE (MEASURE ALONG CURVE)</t>
  </si>
  <si>
    <t>ARMHOLE DROP FROM HPB</t>
  </si>
  <si>
    <t>FRONT NECK DROP FROM HPB STRAP JOIN</t>
  </si>
  <si>
    <t>DISTANCE BETWEEN FRONT STRAPS</t>
  </si>
  <si>
    <t>BACK STRAP DISTANCE, EDGE TO EDGE</t>
  </si>
  <si>
    <t>STRAP WIDTH</t>
  </si>
  <si>
    <t>STRAP  LENGTH (INCLUDING LOOP)</t>
  </si>
  <si>
    <t>STRAP ADJUSTMENT LENGTH</t>
  </si>
  <si>
    <t>ZIPPER OPENING</t>
  </si>
  <si>
    <t>ZIPPER LENGTH INSIDE</t>
  </si>
  <si>
    <t>SKIRT SLIT FINISHED LENGTH</t>
  </si>
  <si>
    <t>***REFERENCE POMS***</t>
  </si>
  <si>
    <t>*LINING* CF SKIRT LENGTH FROM WAIST SEAM</t>
  </si>
  <si>
    <t>*LINING* CB SKIRT LENGTH FROM WAIST SEAM</t>
  </si>
  <si>
    <t>*LINING* SWEEP CIRCUMFERENCE (MEASURE ALONG CURVE)</t>
  </si>
  <si>
    <t>FIT PHOTOS (FRONT, BACK, &amp; SIDE)</t>
  </si>
  <si>
    <t>DETAILED FIT PHOTOS</t>
  </si>
  <si>
    <t>MELISSA</t>
  </si>
  <si>
    <t>MEDIUM &amp; 2X</t>
  </si>
  <si>
    <t>GRADED SPEC</t>
  </si>
  <si>
    <t>*All measurements taken in circumference/inches unless otherwise noted</t>
  </si>
  <si>
    <t>STANDARD SIZE</t>
  </si>
  <si>
    <t>PLUS SIZE</t>
  </si>
  <si>
    <t xml:space="preserve">XXL </t>
  </si>
  <si>
    <t>(INTERNAL USE ONLY) ON BODY LENGTH FROM HPS</t>
  </si>
  <si>
    <t>SELF CF SKIRT LENGTH FROM WAIST SEAM</t>
  </si>
  <si>
    <t>SELF CB SKIRT LENGTH FROM WAIST SEAM</t>
  </si>
  <si>
    <t>LINING CF SKIRT LENGTH FROM WAIST SEAM</t>
  </si>
  <si>
    <t>LINING CB SKIRT LENGTH FROM WAIST SEAM</t>
  </si>
  <si>
    <t>SLIT LENGTH (SELF)</t>
  </si>
  <si>
    <t>SLIT LENGTH (LINING)</t>
  </si>
  <si>
    <t>FRONT BODICE LENGTH FROM HPS/HPB TO WAIST SEAM</t>
  </si>
  <si>
    <t>CF BODICE LENGTH FROM NECKLINE TO WAIST SEAM</t>
  </si>
  <si>
    <t>BACK BODICE LENGTH FROM HIGH POINT @ STRAP JOIN TO WAIST SEAM</t>
  </si>
  <si>
    <t>CB BODICE LENGTH FROM TOP EDGE  TO WAIST SEAM</t>
  </si>
  <si>
    <t>BACK BODICE LENGTH FROM HPS/HPB TO WAIST SEAM</t>
  </si>
  <si>
    <t>FRONT BODICE LENGTH @ OUTER ONE-SHOULDER DRAPE FROM HPS</t>
  </si>
  <si>
    <t>SHOULDER SLOPE (INCL FORWARD SH)</t>
  </si>
  <si>
    <t>FORWARD SHOULDER</t>
  </si>
  <si>
    <t>ACROSS SHOULDER</t>
  </si>
  <si>
    <t>ACROSS FRONT (6" DOWN FROMHPS)</t>
  </si>
  <si>
    <t>ACROSS BACK (6" DOWN FROM HPS)</t>
  </si>
  <si>
    <t xml:space="preserve">BUST CIRCUMFERENCE 1" BELOW AH </t>
  </si>
  <si>
    <t>FRONT BUST 1/2, 1" BELOW AH SS-EDGE</t>
  </si>
  <si>
    <t>BACK BUST, 1" BELOW AH SS-SS</t>
  </si>
  <si>
    <t>UNDER BUST CIRCUMFERENCE</t>
  </si>
  <si>
    <t>WAIST CIRCUMFERENCE AT SEAM</t>
  </si>
  <si>
    <t>FRONT WAIST 1/2, AT SEAM SS-EDGE</t>
  </si>
  <si>
    <t>BACK WAIST AT SEAM SS-SS</t>
  </si>
  <si>
    <t>LOW HIP PLACEMENT FROM WAIST SEAM</t>
  </si>
  <si>
    <t>LOW HIP CIRCUMFERENCE (3-PT MEASURE)</t>
  </si>
  <si>
    <t>FRONT LOW HIP 1/2, SS-EDGE (3-PT MEASURE)</t>
  </si>
  <si>
    <t>BACK LOW HIP, SS-SS (3-PT MEASURE)</t>
  </si>
  <si>
    <t>SWEEP CIRCUMFERENCE ALONG CURVE</t>
  </si>
  <si>
    <t>FRONT SWEEP, SS-EDGE ALONG CURVE</t>
  </si>
  <si>
    <t>BACK SWEEP, SS-SS ALONG CURVE</t>
  </si>
  <si>
    <t>LINING SWEEP CIRCUMFERENCE ALONG CURVE</t>
  </si>
  <si>
    <t>BACK LINING SWEEP CIRCUMFERENCE ALONG CURVE</t>
  </si>
  <si>
    <t>ARMHOLE DROP FROM HPS</t>
  </si>
  <si>
    <t>SLEEVE LENGTH FROM SHOULDER - SHORT</t>
  </si>
  <si>
    <t>SLEEVE LENGTH FROM SHOULDER - LONG</t>
  </si>
  <si>
    <t>BICEPT 1" BELOW AH</t>
  </si>
  <si>
    <t>SLEEVE OPENING ALONG EDGE- SHORT</t>
  </si>
  <si>
    <t>SLEEVE OPENING ALONG EDGE- LONG</t>
  </si>
  <si>
    <t>COLD SHOULDER SLEEVE LENGTH AT TOP EDGE FROM BUTTONHOLE TO BUTTONHOLE</t>
  </si>
  <si>
    <t>COLD SHOULDER SLEEVE LENGTH AT BTTM EDGE FROM EDGE TO EDGE (INCL BTTN TAPE)</t>
  </si>
  <si>
    <t>COLD SHOULDER SLEEVE HEIGHT AT MIDDLE</t>
  </si>
  <si>
    <t>FRONT NECKLINE ALONG TOP EDGE SS TO SS</t>
  </si>
  <si>
    <t>FRONT NECK DROP FROM HPS/HPB</t>
  </si>
  <si>
    <t>BACK NECK DROP FROM HPS/HPB</t>
  </si>
  <si>
    <t>BACK NECK DROP FROM HPS/HPB (STYLE DEPENDING)</t>
  </si>
  <si>
    <t>DISTANCE BETWEEN BACK STRAPS</t>
  </si>
  <si>
    <t>NECK WIDTH</t>
  </si>
  <si>
    <t>STRAP  LENGTH (INCLUDING O-RING + LOOP)</t>
  </si>
  <si>
    <t>STRAP SET LOOP LENGTH (RING TO NECK EDGE)</t>
  </si>
  <si>
    <t>SELF POCKET PLACEMENT BELOW SEAM</t>
  </si>
  <si>
    <t>SELF POCKET OPENING</t>
  </si>
  <si>
    <t>LINING POCKET PLACEMENT BELOW SEAM</t>
  </si>
  <si>
    <t>LINING POCKET OPENING</t>
  </si>
  <si>
    <t>SHOULDER SEAM LENGTH</t>
  </si>
  <si>
    <t>ZIPPER OPENING LENGTH</t>
  </si>
  <si>
    <t>TIE LENGTH, TOTAL</t>
  </si>
  <si>
    <t>WEARER'S LEFT TIE LENGTH, FROM JOIN SEAM</t>
  </si>
  <si>
    <t>WEARER'S RIGHT TIE LENGTH, FROM JOIN SEAM</t>
  </si>
  <si>
    <t>TIE HEIGHT</t>
  </si>
  <si>
    <t>MAI</t>
  </si>
  <si>
    <t>ASHLEY</t>
  </si>
  <si>
    <t xml:space="preserve">(M)
PP SAMPLE </t>
  </si>
  <si>
    <t>CORRECTION NOTES</t>
  </si>
  <si>
    <t>PLEASE REVIEW ALL COMMENTS/IMAGES, CORRECT, AND PROCEED TO NEXT FIT SUBMISSION. 
ADVISE IF THERE ARE ANY QUESTIONS PRIOR TO SUBMISSION</t>
  </si>
  <si>
    <t>SELF</t>
  </si>
  <si>
    <t>FRONT BODY LENGTH: FROM HPB TO HEM</t>
  </si>
  <si>
    <t>BACK TO SPEC</t>
  </si>
  <si>
    <t>BACK BODY LENGTH: FROM CB NCK TO HEM</t>
  </si>
  <si>
    <t>PLEASE SEND A DXF. PATTERN FILE WITH ALL FIT SAMPLES INCLUDING T.O.P.S. &amp; RECUTS
***NOTE: SAMPLES RECEIVED WITHOUT PATTERNS ARE SUBJECT TO REJECTION WITHOUT FIT.***</t>
  </si>
  <si>
    <t>LINING</t>
  </si>
  <si>
    <r>
      <rPr>
        <b/>
        <sz val="12"/>
        <color theme="1"/>
        <rFont val="Calibri"/>
        <charset val="134"/>
      </rPr>
      <t>LINING:</t>
    </r>
    <r>
      <rPr>
        <sz val="12"/>
        <color theme="1"/>
        <rFont val="Calibri"/>
        <charset val="134"/>
      </rPr>
      <t xml:space="preserve"> CF SKIRT LENGTH FROM WAIST SEAM</t>
    </r>
  </si>
  <si>
    <r>
      <rPr>
        <b/>
        <sz val="12"/>
        <color theme="1"/>
        <rFont val="Calibri"/>
        <charset val="134"/>
      </rPr>
      <t>LINING:</t>
    </r>
    <r>
      <rPr>
        <sz val="12"/>
        <color theme="1"/>
        <rFont val="Calibri"/>
        <charset val="134"/>
      </rPr>
      <t xml:space="preserve"> CB SKIRT LENGTH FROM WAIST SEAM</t>
    </r>
  </si>
  <si>
    <t>SKIRT SLIT PLACEMENT FROM SIDE SEAM (WEARER'S LEFT)</t>
  </si>
  <si>
    <r>
      <rPr>
        <b/>
        <sz val="12"/>
        <color theme="1"/>
        <rFont val="Calibri"/>
        <charset val="134"/>
      </rPr>
      <t>SELF</t>
    </r>
    <r>
      <rPr>
        <sz val="12"/>
        <color theme="1"/>
        <rFont val="Calibri"/>
        <charset val="134"/>
      </rPr>
      <t>: SLIT LENGTH</t>
    </r>
  </si>
  <si>
    <t xml:space="preserve">REVISED </t>
  </si>
  <si>
    <r>
      <rPr>
        <b/>
        <sz val="12"/>
        <color theme="1"/>
        <rFont val="Calibri"/>
        <charset val="134"/>
      </rPr>
      <t xml:space="preserve">LINING: </t>
    </r>
    <r>
      <rPr>
        <sz val="12"/>
        <color theme="1"/>
        <rFont val="Calibri"/>
        <charset val="134"/>
      </rPr>
      <t>SLIT LENGTH</t>
    </r>
  </si>
  <si>
    <r>
      <rPr>
        <b/>
        <sz val="13"/>
        <color theme="1"/>
        <rFont val="Calibri"/>
        <charset val="134"/>
      </rPr>
      <t xml:space="preserve">ALL MEASUREMENTS OUT OF TOLERANCE ARE HIGHLIGHTED IN </t>
    </r>
    <r>
      <rPr>
        <b/>
        <sz val="13"/>
        <color rgb="FF4472C4"/>
        <rFont val="Calibri"/>
        <charset val="134"/>
      </rPr>
      <t>BLUE</t>
    </r>
    <r>
      <rPr>
        <b/>
        <sz val="13"/>
        <color theme="1"/>
        <rFont val="Calibri"/>
        <charset val="134"/>
      </rPr>
      <t xml:space="preserve">.
ALL UPDATED POMS ARE HIGHLIGHTED IN </t>
    </r>
    <r>
      <rPr>
        <b/>
        <sz val="13"/>
        <color rgb="FFFFFF00"/>
        <rFont val="Calibri"/>
        <charset val="134"/>
      </rPr>
      <t>YELLOW</t>
    </r>
    <r>
      <rPr>
        <b/>
        <sz val="13"/>
        <color theme="1"/>
        <rFont val="Calibri"/>
        <charset val="134"/>
      </rPr>
      <t>.
FIT ON: EDIT
FIT WITH: MAI, ASHLEY, MARIA</t>
    </r>
  </si>
  <si>
    <t>ADDED POM</t>
  </si>
  <si>
    <r>
      <rPr>
        <b/>
        <sz val="12"/>
        <color theme="1"/>
        <rFont val="Calibri"/>
        <charset val="134"/>
      </rPr>
      <t xml:space="preserve">ADDED POM // </t>
    </r>
    <r>
      <rPr>
        <b/>
        <sz val="12"/>
        <color rgb="FFFF0000"/>
        <rFont val="Calibri"/>
        <charset val="134"/>
      </rPr>
      <t>REVISED</t>
    </r>
  </si>
  <si>
    <t>INTERNAL FIT NOTES: 
OTB HPS LENGTH: "</t>
  </si>
  <si>
    <t>HIP CIRCUMFERENCE (STRAIGHT)</t>
  </si>
  <si>
    <t>LINING: HIP CIRCUMFERENCE (STRAIGHT)</t>
  </si>
  <si>
    <t>NOTES:</t>
  </si>
  <si>
    <t>LINING: SWEEP CIRCUMFERENCE (MEASURE ALONG CURVE)</t>
  </si>
  <si>
    <t>DISTANCE BETWEEN FRONT STRAPS (INNER EDGE)</t>
  </si>
  <si>
    <t>DISTANCE BETWEEN BACK STRAPS (INNER EDGE)</t>
  </si>
  <si>
    <t>PRE-SET REMOVABLE STRAP LENGTH (INCL. HARDWARE)</t>
  </si>
  <si>
    <t>PRE-SET STRAP ADJUSTMENT LENGTH</t>
  </si>
  <si>
    <t>ASHLEY / MARIA</t>
  </si>
  <si>
    <t xml:space="preserve">(M)
PP2 SAMPLE </t>
  </si>
  <si>
    <t>PLEASE REVIEW ALL FIT COMMENTS/IMAGES, CORRECT, AND PROCEED TO TOP SUBMISSION.</t>
  </si>
  <si>
    <t>***PLEASE SEND A SCREEN SHOT AND DXF OF THE PATTERN WITH ALL FIT SAMPLES INCLUDING T.O.P.S.***</t>
  </si>
  <si>
    <t>GO BACK TO TARGET SPEC</t>
  </si>
  <si>
    <r>
      <rPr>
        <b/>
        <sz val="14"/>
        <color rgb="FF000000"/>
        <rFont val="Arial"/>
        <charset val="134"/>
      </rPr>
      <t xml:space="preserve">ALL MEASUREMENTS OUT OF TOLERANCE ARE HIGHLIGHTED IN </t>
    </r>
    <r>
      <rPr>
        <b/>
        <sz val="14"/>
        <color rgb="FF4472C4"/>
        <rFont val="Arial"/>
        <charset val="134"/>
      </rPr>
      <t>BLUE</t>
    </r>
    <r>
      <rPr>
        <b/>
        <sz val="14"/>
        <color rgb="FF000000"/>
        <rFont val="Arial"/>
        <charset val="134"/>
      </rPr>
      <t xml:space="preserve">.
ALL UPDATED POMS ARE HIGHLIGHTED IN </t>
    </r>
    <r>
      <rPr>
        <b/>
        <sz val="14"/>
        <color rgb="FFFFFF00"/>
        <rFont val="Arial"/>
        <charset val="134"/>
      </rPr>
      <t>YELLOW</t>
    </r>
    <r>
      <rPr>
        <b/>
        <sz val="14"/>
        <color rgb="FF000000"/>
        <rFont val="Arial"/>
        <charset val="134"/>
      </rPr>
      <t>.
FIT ON: EDIT
FIT WITH: BRITTANY, MAI, ASHLEY, MARIA, FRANK</t>
    </r>
  </si>
  <si>
    <t>INTERNAL FIT NOTES: 
OTB HPS LENGTH: 63 1/4"</t>
  </si>
  <si>
    <t xml:space="preserve">(2X)
PP SAMPLE </t>
  </si>
  <si>
    <t>NOTES</t>
  </si>
  <si>
    <t>PLEASE REVIEW ALL COMMENTS/IMAGES, CORRECT, AND PROCEED TO __ SUBMISSION.</t>
  </si>
  <si>
    <t>***PLEASE SEND A PAPER AND DXF PATTERN WITH ALL FIT SAMPLES INCLUDING T.O.P.S. &amp; RECUTS***</t>
  </si>
  <si>
    <r>
      <rPr>
        <b/>
        <sz val="12"/>
        <color theme="1"/>
        <rFont val="Calibri"/>
        <charset val="134"/>
      </rPr>
      <t xml:space="preserve">LINING: </t>
    </r>
    <r>
      <rPr>
        <sz val="12"/>
        <color theme="1"/>
        <rFont val="Calibri"/>
        <charset val="134"/>
      </rPr>
      <t>CF SKIRT LENGTH FROM WAIST SEAM</t>
    </r>
  </si>
  <si>
    <r>
      <rPr>
        <b/>
        <sz val="13"/>
        <color theme="1"/>
        <rFont val="Calibri"/>
        <charset val="134"/>
      </rPr>
      <t xml:space="preserve">ALL MEASUREMENTS OUT OF TOLERANCE ARE HIGHLIGHTED IN </t>
    </r>
    <r>
      <rPr>
        <b/>
        <sz val="13"/>
        <color rgb="FF4472C4"/>
        <rFont val="Calibri"/>
        <charset val="134"/>
      </rPr>
      <t>BLUE</t>
    </r>
    <r>
      <rPr>
        <b/>
        <sz val="13"/>
        <color theme="1"/>
        <rFont val="Calibri"/>
        <charset val="134"/>
      </rPr>
      <t xml:space="preserve">.
ALL UPDATED POMS ARE HIGHLIGHTED IN </t>
    </r>
    <r>
      <rPr>
        <b/>
        <sz val="13"/>
        <color rgb="FFFFFF00"/>
        <rFont val="Calibri"/>
        <charset val="134"/>
      </rPr>
      <t>YELLOW</t>
    </r>
    <r>
      <rPr>
        <b/>
        <sz val="13"/>
        <color theme="1"/>
        <rFont val="Calibri"/>
        <charset val="134"/>
      </rPr>
      <t>.
FIT ON: RENEE
FIT WITH: MAI, ASHLEY, MARIA</t>
    </r>
  </si>
  <si>
    <r>
      <rPr>
        <b/>
        <sz val="12"/>
        <color theme="1"/>
        <rFont val="Calibri"/>
        <charset val="134"/>
      </rPr>
      <t>LINING:</t>
    </r>
    <r>
      <rPr>
        <sz val="12"/>
        <color theme="1"/>
        <rFont val="Calibri"/>
        <charset val="134"/>
      </rPr>
      <t xml:space="preserve"> SLIT LENGTH</t>
    </r>
  </si>
  <si>
    <t>REVISED</t>
  </si>
  <si>
    <t>CB BODICE LENGTH, EDGE TO WAIST SEAM</t>
  </si>
  <si>
    <t xml:space="preserve">ADDED POM </t>
  </si>
  <si>
    <t>BUST, 1" DOWN FROM ARMHOLE</t>
  </si>
  <si>
    <r>
      <rPr>
        <b/>
        <sz val="12"/>
        <color theme="1"/>
        <rFont val="Calibri"/>
        <charset val="134"/>
      </rPr>
      <t>SELF</t>
    </r>
    <r>
      <rPr>
        <sz val="12"/>
        <color theme="1"/>
        <rFont val="Calibri"/>
        <charset val="134"/>
      </rPr>
      <t>: HIP CIRCUMFERENCE (MEASURE STRAIGHT ACROSS)</t>
    </r>
  </si>
  <si>
    <r>
      <rPr>
        <b/>
        <sz val="12"/>
        <color theme="1"/>
        <rFont val="Calibri"/>
        <charset val="134"/>
      </rPr>
      <t xml:space="preserve">LINING: </t>
    </r>
    <r>
      <rPr>
        <sz val="12"/>
        <color theme="1"/>
        <rFont val="Calibri"/>
        <charset val="134"/>
      </rPr>
      <t>HIP CIRCUMFERENCE (MEASURE STRAIGHT ACROSS)</t>
    </r>
  </si>
  <si>
    <r>
      <rPr>
        <b/>
        <sz val="12"/>
        <color theme="1"/>
        <rFont val="Calibri"/>
        <charset val="134"/>
      </rPr>
      <t>SELF</t>
    </r>
    <r>
      <rPr>
        <sz val="12"/>
        <color theme="1"/>
        <rFont val="Calibri"/>
        <charset val="134"/>
      </rPr>
      <t>: SWEEP CIRCUMFERENCE (MEASURE ALONG CURVE)</t>
    </r>
  </si>
  <si>
    <r>
      <rPr>
        <b/>
        <sz val="12"/>
        <color theme="1"/>
        <rFont val="Calibri"/>
        <charset val="134"/>
      </rPr>
      <t>LINING</t>
    </r>
    <r>
      <rPr>
        <sz val="12"/>
        <color theme="1"/>
        <rFont val="Calibri"/>
        <charset val="134"/>
      </rPr>
      <t>: SWEEP CIRCUMFERENCE (MEASURE ALONG CURVE)</t>
    </r>
  </si>
  <si>
    <t>REVISED PER VENDOR ADVISE 4/6/23</t>
  </si>
  <si>
    <t>FRONT NECK DROP FROM HPB TO STRAP JOIN</t>
  </si>
  <si>
    <t>DISTANCE BETWEEN FRONT STRAPS (INSIDE)</t>
  </si>
  <si>
    <t>BACK STRAP DISTANCE, EDGE TO EDGE (INSIDE)</t>
  </si>
  <si>
    <t xml:space="preserve">(M)
TOP SAMPLE 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</si>
  <si>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</si>
  <si>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</si>
  <si>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</si>
  <si>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</si>
  <si>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</si>
  <si>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</si>
  <si>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</si>
  <si>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</si>
  <si>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</si>
  <si>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</si>
  <si>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</si>
  <si>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</si>
  <si>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</si>
  <si>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</si>
  <si>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</si>
  <si>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</si>
  <si>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</si>
  <si>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</si>
  <si>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</si>
  <si>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</si>
  <si>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</si>
  <si>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</si>
  <si>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</si>
  <si>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</si>
  <si>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</si>
  <si>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</si>
  <si>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</si>
  <si>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</si>
  <si>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</si>
  <si>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</si>
  <si>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</si>
  <si>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</si>
  <si>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</si>
  <si>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</si>
  <si>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</si>
  <si>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</si>
  <si>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</si>
  <si>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</si>
  <si>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</si>
  <si>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</si>
  <si>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</si>
  <si>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DIF</t>
  </si>
  <si>
    <t>COMMENTS</t>
  </si>
  <si>
    <t>AH101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</si>
  <si>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</si>
  <si>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</si>
  <si>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</si>
  <si>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</si>
  <si>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</si>
  <si>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</si>
  <si>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</si>
  <si>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</si>
  <si>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</si>
  <si>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</si>
  <si>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</si>
  <si>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</si>
  <si>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</si>
  <si>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</si>
  <si>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</si>
  <si>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</si>
  <si>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</si>
  <si>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</si>
  <si>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</si>
  <si>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</si>
  <si>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</si>
  <si>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</si>
  <si>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</si>
  <si>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</si>
  <si>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</si>
  <si>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</si>
  <si>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</si>
  <si>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</si>
  <si>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</si>
  <si>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</si>
  <si>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</si>
  <si>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</si>
  <si>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</si>
  <si>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</si>
  <si>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</si>
  <si>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前肩带间距</t>
  </si>
  <si>
    <t>NK106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</si>
  <si>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</si>
  <si>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</si>
  <si>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</si>
  <si>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</si>
  <si>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</si>
  <si>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</si>
  <si>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</si>
  <si>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</si>
  <si>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</si>
  <si>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</si>
  <si>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</si>
  <si>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</si>
  <si>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</si>
  <si>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</si>
  <si>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</si>
  <si>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</si>
  <si>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</si>
  <si>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</si>
  <si>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STP102</t>
  </si>
  <si>
    <t>肩带可调节长度</t>
  </si>
  <si>
    <t>ZIP101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</si>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</sst>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m/d"/>
    <numFmt numFmtId="180" formatCode="mm/dd/yy"/>
    <numFmt numFmtId="181" formatCode="0.00_ "/>
    <numFmt numFmtId="182" formatCode="#\ ??/??"/>
    <numFmt numFmtId="183" formatCode="\-#\ ??/??"/>
    <numFmt numFmtId="184" formatCode="#\ ?/?;\-?/?;0"/>
  </numFmts>
  <fonts count="71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0"/>
      <color theme="1"/>
      <name val="Arial"/>
      <charset val="134"/>
    </font>
    <font>
      <b/>
      <sz val="11"/>
      <color theme="1"/>
      <name val="Calibri"/>
      <charset val="134"/>
    </font>
    <font>
      <b/>
      <sz val="11"/>
      <color rgb="FFFF0000"/>
      <name val="Calibri"/>
      <charset val="134"/>
    </font>
    <font>
      <b/>
      <sz val="28"/>
      <color rgb="FF000000"/>
      <name val="Calibri"/>
      <charset val="134"/>
    </font>
    <font>
      <b/>
      <sz val="12"/>
      <color rgb="FFFF0000"/>
      <name val="Calibri"/>
      <charset val="134"/>
    </font>
    <font>
      <sz val="12"/>
      <color rgb="FFFF0000"/>
      <name val="Calibri"/>
      <charset val="134"/>
    </font>
    <font>
      <b/>
      <sz val="12"/>
      <color rgb="FF0000FF"/>
      <name val="Calibri"/>
      <charset val="134"/>
    </font>
    <font>
      <sz val="12"/>
      <color theme="1"/>
      <name val="Arial"/>
      <charset val="134"/>
    </font>
    <font>
      <strike/>
      <sz val="12"/>
      <color theme="1"/>
      <name val="Calibri"/>
      <charset val="134"/>
    </font>
    <font>
      <b/>
      <strike/>
      <sz val="12"/>
      <color theme="1"/>
      <name val="Calibri"/>
      <charset val="134"/>
    </font>
    <font>
      <strike/>
      <sz val="12"/>
      <color rgb="FFFF0000"/>
      <name val="Calibri"/>
      <charset val="134"/>
    </font>
    <font>
      <b/>
      <sz val="14"/>
      <color rgb="FFFF0000"/>
      <name val="Calibri"/>
      <charset val="134"/>
    </font>
    <font>
      <b/>
      <sz val="13"/>
      <color theme="1"/>
      <name val="Calibri"/>
      <charset val="134"/>
    </font>
    <font>
      <i/>
      <sz val="12"/>
      <color rgb="FFFF0000"/>
      <name val="Calibri"/>
      <charset val="134"/>
    </font>
    <font>
      <sz val="10"/>
      <color rgb="FF000000"/>
      <name val="Arial"/>
      <charset val="134"/>
      <scheme val="minor"/>
    </font>
    <font>
      <sz val="12"/>
      <color rgb="FF000000"/>
      <name val="Arial"/>
      <charset val="134"/>
      <scheme val="minor"/>
    </font>
    <font>
      <b/>
      <sz val="18"/>
      <color rgb="FF000000"/>
      <name val="Calibri"/>
      <charset val="134"/>
    </font>
    <font>
      <sz val="10"/>
      <name val="Calibri"/>
      <charset val="134"/>
    </font>
    <font>
      <b/>
      <sz val="10"/>
      <color rgb="FF000000"/>
      <name val="Calibri"/>
      <charset val="134"/>
    </font>
    <font>
      <sz val="10"/>
      <color theme="1"/>
      <name val="Calibri"/>
      <charset val="134"/>
    </font>
    <font>
      <sz val="10"/>
      <color rgb="FF000000"/>
      <name val="Calibri"/>
      <charset val="134"/>
    </font>
    <font>
      <b/>
      <sz val="10"/>
      <color theme="1"/>
      <name val="Calibri"/>
      <charset val="134"/>
    </font>
    <font>
      <sz val="12"/>
      <name val="Calibri"/>
      <charset val="134"/>
    </font>
    <font>
      <b/>
      <sz val="9"/>
      <color rgb="FF000000"/>
      <name val="Calibri"/>
      <charset val="134"/>
    </font>
    <font>
      <sz val="9"/>
      <color rgb="FF7F7F7F"/>
      <name val="Calibri"/>
      <charset val="134"/>
    </font>
    <font>
      <sz val="10"/>
      <color rgb="FFFF0000"/>
      <name val="Calibri"/>
      <charset val="134"/>
    </font>
    <font>
      <sz val="12"/>
      <color theme="1"/>
      <name val="宋体"/>
      <charset val="134"/>
    </font>
    <font>
      <sz val="12"/>
      <color theme="2"/>
      <name val="Calibri"/>
      <charset val="134"/>
    </font>
    <font>
      <sz val="11"/>
      <color theme="1"/>
      <name val="宋体"/>
      <charset val="134"/>
    </font>
    <font>
      <sz val="16"/>
      <color rgb="FF000000"/>
      <name val="Calibri"/>
      <charset val="134"/>
    </font>
    <font>
      <b/>
      <sz val="15"/>
      <color rgb="FF000000"/>
      <name val="Calibri"/>
      <charset val="134"/>
    </font>
    <font>
      <b/>
      <sz val="7"/>
      <color rgb="FF000000"/>
      <name val="Calibri"/>
      <charset val="134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  <font>
      <b/>
      <sz val="12"/>
      <color rgb="FFFF0000"/>
      <name val="Calibri (Body)"/>
      <charset val="134"/>
    </font>
    <font>
      <b/>
      <sz val="14"/>
      <color rgb="FF000000"/>
      <name val="Arial"/>
      <charset val="134"/>
    </font>
    <font>
      <b/>
      <sz val="14"/>
      <color rgb="FF4472C4"/>
      <name val="Arial"/>
      <charset val="134"/>
    </font>
    <font>
      <b/>
      <sz val="14"/>
      <color rgb="FFFFFF00"/>
      <name val="Arial"/>
      <charset val="134"/>
    </font>
    <font>
      <b/>
      <sz val="13"/>
      <color rgb="FF4472C4"/>
      <name val="Calibri"/>
      <charset val="134"/>
    </font>
    <font>
      <b/>
      <sz val="13"/>
      <color rgb="FFFFFF00"/>
      <name val="Calibri"/>
      <charset val="134"/>
    </font>
    <font>
      <sz val="16"/>
      <color rgb="FF000000"/>
      <name val="宋体"/>
      <charset val="134"/>
    </font>
  </fonts>
  <fills count="59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FFFF88"/>
        <bgColor rgb="FFFFFF88"/>
      </patternFill>
    </fill>
    <fill>
      <patternFill patternType="solid">
        <fgColor rgb="FFCFE2F3"/>
        <bgColor rgb="FFCFE2F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F3F3F3"/>
        <bgColor rgb="FFF3F3F3"/>
      </patternFill>
    </fill>
    <fill>
      <patternFill patternType="solid">
        <fgColor rgb="FFE6B7B0"/>
        <bgColor rgb="FFE6B7B0"/>
      </patternFill>
    </fill>
    <fill>
      <patternFill patternType="solid">
        <fgColor rgb="FFE7B7B1"/>
        <bgColor rgb="FFE7B7B1"/>
      </patternFill>
    </fill>
    <fill>
      <patternFill patternType="solid">
        <fgColor rgb="FFEFEFEF"/>
        <bgColor rgb="FFEFEFEF"/>
      </patternFill>
    </fill>
    <fill>
      <patternFill patternType="solid">
        <fgColor rgb="FFF2F2F2"/>
        <bgColor rgb="FFF2F2F2"/>
      </patternFill>
    </fill>
    <fill>
      <patternFill patternType="solid">
        <fgColor rgb="FFFFE3D6"/>
        <bgColor rgb="FFFFE3D6"/>
      </patternFill>
    </fill>
    <fill>
      <patternFill patternType="solid">
        <fgColor rgb="FFFFFF9A"/>
        <bgColor rgb="FFFFFF9A"/>
      </patternFill>
    </fill>
    <fill>
      <patternFill patternType="solid">
        <fgColor rgb="FFE7B7B2"/>
        <bgColor rgb="FFE7B7B2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FF9A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3" fontId="44" fillId="0" borderId="0" applyFont="0" applyFill="0" applyBorder="0" applyAlignment="0" applyProtection="0">
      <alignment vertical="center"/>
    </xf>
    <xf numFmtId="44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41" fontId="44" fillId="0" borderId="0" applyFont="0" applyFill="0" applyBorder="0" applyAlignment="0" applyProtection="0">
      <alignment vertical="center"/>
    </xf>
    <xf numFmtId="42" fontId="44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28" borderId="94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95" applyNumberFormat="0" applyFill="0" applyAlignment="0" applyProtection="0">
      <alignment vertical="center"/>
    </xf>
    <xf numFmtId="0" fontId="51" fillId="0" borderId="95" applyNumberFormat="0" applyFill="0" applyAlignment="0" applyProtection="0">
      <alignment vertical="center"/>
    </xf>
    <xf numFmtId="0" fontId="52" fillId="0" borderId="9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9" borderId="97" applyNumberFormat="0" applyAlignment="0" applyProtection="0">
      <alignment vertical="center"/>
    </xf>
    <xf numFmtId="0" fontId="54" fillId="30" borderId="98" applyNumberFormat="0" applyAlignment="0" applyProtection="0">
      <alignment vertical="center"/>
    </xf>
    <xf numFmtId="0" fontId="55" fillId="30" borderId="97" applyNumberFormat="0" applyAlignment="0" applyProtection="0">
      <alignment vertical="center"/>
    </xf>
    <xf numFmtId="0" fontId="56" fillId="31" borderId="99" applyNumberFormat="0" applyAlignment="0" applyProtection="0">
      <alignment vertical="center"/>
    </xf>
    <xf numFmtId="0" fontId="57" fillId="0" borderId="100" applyNumberFormat="0" applyFill="0" applyAlignment="0" applyProtection="0">
      <alignment vertical="center"/>
    </xf>
    <xf numFmtId="0" fontId="58" fillId="0" borderId="101" applyNumberFormat="0" applyFill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60" fillId="33" borderId="0" applyNumberFormat="0" applyBorder="0" applyAlignment="0" applyProtection="0">
      <alignment vertical="center"/>
    </xf>
    <xf numFmtId="0" fontId="61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3" fillId="37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62" fillId="39" borderId="0" applyNumberFormat="0" applyBorder="0" applyAlignment="0" applyProtection="0">
      <alignment vertical="center"/>
    </xf>
    <xf numFmtId="0" fontId="63" fillId="40" borderId="0" applyNumberFormat="0" applyBorder="0" applyAlignment="0" applyProtection="0">
      <alignment vertical="center"/>
    </xf>
    <xf numFmtId="0" fontId="63" fillId="41" borderId="0" applyNumberFormat="0" applyBorder="0" applyAlignment="0" applyProtection="0">
      <alignment vertical="center"/>
    </xf>
    <xf numFmtId="0" fontId="62" fillId="42" borderId="0" applyNumberFormat="0" applyBorder="0" applyAlignment="0" applyProtection="0">
      <alignment vertical="center"/>
    </xf>
    <xf numFmtId="0" fontId="62" fillId="43" borderId="0" applyNumberFormat="0" applyBorder="0" applyAlignment="0" applyProtection="0">
      <alignment vertical="center"/>
    </xf>
    <xf numFmtId="0" fontId="63" fillId="44" borderId="0" applyNumberFormat="0" applyBorder="0" applyAlignment="0" applyProtection="0">
      <alignment vertical="center"/>
    </xf>
    <xf numFmtId="0" fontId="63" fillId="45" borderId="0" applyNumberFormat="0" applyBorder="0" applyAlignment="0" applyProtection="0">
      <alignment vertical="center"/>
    </xf>
    <xf numFmtId="0" fontId="62" fillId="46" borderId="0" applyNumberFormat="0" applyBorder="0" applyAlignment="0" applyProtection="0">
      <alignment vertical="center"/>
    </xf>
    <xf numFmtId="0" fontId="62" fillId="47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49" borderId="0" applyNumberFormat="0" applyBorder="0" applyAlignment="0" applyProtection="0">
      <alignment vertical="center"/>
    </xf>
    <xf numFmtId="0" fontId="62" fillId="50" borderId="0" applyNumberFormat="0" applyBorder="0" applyAlignment="0" applyProtection="0">
      <alignment vertical="center"/>
    </xf>
    <xf numFmtId="0" fontId="62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3" borderId="0" applyNumberFormat="0" applyBorder="0" applyAlignment="0" applyProtection="0">
      <alignment vertical="center"/>
    </xf>
    <xf numFmtId="0" fontId="62" fillId="54" borderId="0" applyNumberFormat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63" fillId="56" borderId="0" applyNumberFormat="0" applyBorder="0" applyAlignment="0" applyProtection="0">
      <alignment vertical="center"/>
    </xf>
    <xf numFmtId="0" fontId="63" fillId="57" borderId="0" applyNumberFormat="0" applyBorder="0" applyAlignment="0" applyProtection="0">
      <alignment vertical="center"/>
    </xf>
    <xf numFmtId="0" fontId="62" fillId="58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0" fillId="0" borderId="0"/>
    <xf numFmtId="0" fontId="0" fillId="0" borderId="0"/>
    <xf numFmtId="0" fontId="0" fillId="0" borderId="0"/>
    <xf numFmtId="0" fontId="19" fillId="0" borderId="0"/>
    <xf numFmtId="0" fontId="26" fillId="0" borderId="0"/>
  </cellStyleXfs>
  <cellXfs count="51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42" xfId="0" applyFont="1" applyBorder="1" applyAlignment="1">
      <alignment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12" fillId="12" borderId="1" xfId="0" applyFont="1" applyFill="1" applyBorder="1" applyAlignment="1">
      <alignment horizontal="center"/>
    </xf>
    <xf numFmtId="0" fontId="3" fillId="0" borderId="16" xfId="0" applyFont="1" applyBorder="1" applyAlignment="1">
      <alignment horizontal="right"/>
    </xf>
    <xf numFmtId="0" fontId="13" fillId="13" borderId="3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left"/>
    </xf>
    <xf numFmtId="0" fontId="13" fillId="13" borderId="4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4" fillId="13" borderId="4" xfId="0" applyFont="1" applyFill="1" applyBorder="1" applyAlignment="1">
      <alignment horizontal="left"/>
    </xf>
    <xf numFmtId="0" fontId="5" fillId="13" borderId="3" xfId="0" applyFont="1" applyFill="1" applyBorder="1" applyAlignment="1">
      <alignment horizontal="left"/>
    </xf>
    <xf numFmtId="0" fontId="14" fillId="7" borderId="3" xfId="0" applyFont="1" applyFill="1" applyBorder="1" applyAlignment="1">
      <alignment horizontal="left"/>
    </xf>
    <xf numFmtId="0" fontId="15" fillId="3" borderId="21" xfId="0" applyFont="1" applyFill="1" applyBorder="1" applyAlignment="1">
      <alignment horizontal="center"/>
    </xf>
    <xf numFmtId="0" fontId="9" fillId="0" borderId="34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14" borderId="34" xfId="0" applyFont="1" applyFill="1" applyBorder="1" applyAlignment="1">
      <alignment horizontal="center" vertical="center"/>
    </xf>
    <xf numFmtId="0" fontId="9" fillId="0" borderId="47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1" fillId="0" borderId="48" xfId="0" applyFont="1" applyBorder="1" applyAlignment="1">
      <alignment vertical="center"/>
    </xf>
    <xf numFmtId="0" fontId="2" fillId="0" borderId="49" xfId="0" applyFont="1" applyBorder="1"/>
    <xf numFmtId="0" fontId="1" fillId="0" borderId="30" xfId="0" applyFont="1" applyBorder="1"/>
    <xf numFmtId="177" fontId="1" fillId="0" borderId="37" xfId="0" applyNumberFormat="1" applyFont="1" applyBorder="1"/>
    <xf numFmtId="177" fontId="3" fillId="14" borderId="50" xfId="0" applyNumberFormat="1" applyFont="1" applyFill="1" applyBorder="1" applyAlignment="1">
      <alignment horizontal="center" vertical="center"/>
    </xf>
    <xf numFmtId="177" fontId="3" fillId="7" borderId="31" xfId="0" applyNumberFormat="1" applyFont="1" applyFill="1" applyBorder="1" applyAlignment="1">
      <alignment horizontal="center" vertical="center"/>
    </xf>
    <xf numFmtId="177" fontId="17" fillId="0" borderId="7" xfId="0" applyNumberFormat="1" applyFont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 wrapText="1"/>
    </xf>
    <xf numFmtId="177" fontId="3" fillId="14" borderId="39" xfId="0" applyNumberFormat="1" applyFont="1" applyFill="1" applyBorder="1" applyAlignment="1">
      <alignment horizontal="center" vertical="center"/>
    </xf>
    <xf numFmtId="177" fontId="1" fillId="7" borderId="4" xfId="0" applyNumberFormat="1" applyFont="1" applyFill="1" applyBorder="1" applyAlignment="1">
      <alignment horizontal="center" vertical="center"/>
    </xf>
    <xf numFmtId="0" fontId="16" fillId="7" borderId="3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5" xfId="0" applyFont="1" applyBorder="1"/>
    <xf numFmtId="177" fontId="1" fillId="0" borderId="39" xfId="0" applyNumberFormat="1" applyFont="1" applyBorder="1"/>
    <xf numFmtId="0" fontId="1" fillId="0" borderId="3" xfId="0" applyFont="1" applyBorder="1" applyAlignment="1">
      <alignment horizontal="center" vertical="center"/>
    </xf>
    <xf numFmtId="0" fontId="1" fillId="0" borderId="39" xfId="0" applyFont="1" applyBorder="1"/>
    <xf numFmtId="0" fontId="3" fillId="14" borderId="39" xfId="0" applyFont="1" applyFill="1" applyBorder="1"/>
    <xf numFmtId="177" fontId="17" fillId="0" borderId="6" xfId="0" applyNumberFormat="1" applyFont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 wrapText="1"/>
    </xf>
    <xf numFmtId="177" fontId="1" fillId="15" borderId="4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7" borderId="16" xfId="0" applyFont="1" applyFill="1" applyBorder="1" applyAlignment="1">
      <alignment horizontal="left" vertical="center" wrapText="1"/>
    </xf>
    <xf numFmtId="0" fontId="3" fillId="0" borderId="5" xfId="0" applyFont="1" applyBorder="1" applyAlignment="1">
      <alignment horizontal="center"/>
    </xf>
    <xf numFmtId="179" fontId="1" fillId="0" borderId="39" xfId="0" applyNumberFormat="1" applyFont="1" applyBorder="1"/>
    <xf numFmtId="0" fontId="3" fillId="7" borderId="16" xfId="0" applyFont="1" applyFill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/>
    </xf>
    <xf numFmtId="179" fontId="1" fillId="7" borderId="26" xfId="0" applyNumberFormat="1" applyFont="1" applyFill="1" applyBorder="1" applyAlignment="1">
      <alignment horizontal="right"/>
    </xf>
    <xf numFmtId="177" fontId="1" fillId="7" borderId="4" xfId="0" applyNumberFormat="1" applyFont="1" applyFill="1" applyBorder="1" applyAlignment="1">
      <alignment horizontal="center"/>
    </xf>
    <xf numFmtId="177" fontId="17" fillId="0" borderId="4" xfId="0" applyNumberFormat="1" applyFont="1" applyBorder="1" applyAlignment="1">
      <alignment horizontal="center"/>
    </xf>
    <xf numFmtId="177" fontId="9" fillId="14" borderId="39" xfId="0" applyNumberFormat="1" applyFont="1" applyFill="1" applyBorder="1" applyAlignment="1">
      <alignment horizontal="center" vertical="center"/>
    </xf>
    <xf numFmtId="0" fontId="19" fillId="0" borderId="39" xfId="0" applyFont="1" applyBorder="1"/>
    <xf numFmtId="0" fontId="19" fillId="0" borderId="26" xfId="0" applyFont="1" applyBorder="1"/>
    <xf numFmtId="177" fontId="1" fillId="0" borderId="26" xfId="0" applyNumberFormat="1" applyFont="1" applyBorder="1" applyAlignment="1">
      <alignment horizontal="right"/>
    </xf>
    <xf numFmtId="177" fontId="3" fillId="14" borderId="26" xfId="0" applyNumberFormat="1" applyFont="1" applyFill="1" applyBorder="1" applyAlignment="1">
      <alignment horizontal="center"/>
    </xf>
    <xf numFmtId="177" fontId="1" fillId="15" borderId="4" xfId="0" applyNumberFormat="1" applyFont="1" applyFill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20" fillId="0" borderId="16" xfId="0" applyFont="1" applyBorder="1" applyAlignment="1">
      <alignment horizontal="left" vertical="center"/>
    </xf>
    <xf numFmtId="0" fontId="20" fillId="0" borderId="11" xfId="0" applyFont="1" applyBorder="1"/>
    <xf numFmtId="177" fontId="20" fillId="0" borderId="51" xfId="0" applyNumberFormat="1" applyFont="1" applyBorder="1"/>
    <xf numFmtId="177" fontId="21" fillId="14" borderId="39" xfId="0" applyNumberFormat="1" applyFont="1" applyFill="1" applyBorder="1" applyAlignment="1">
      <alignment horizontal="center"/>
    </xf>
    <xf numFmtId="177" fontId="20" fillId="7" borderId="24" xfId="0" applyNumberFormat="1" applyFont="1" applyFill="1" applyBorder="1" applyAlignment="1">
      <alignment horizontal="center" vertical="center"/>
    </xf>
    <xf numFmtId="177" fontId="22" fillId="0" borderId="7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1" xfId="0" applyFont="1" applyBorder="1"/>
    <xf numFmtId="177" fontId="1" fillId="0" borderId="51" xfId="0" applyNumberFormat="1" applyFont="1" applyBorder="1"/>
    <xf numFmtId="177" fontId="1" fillId="14" borderId="51" xfId="0" applyNumberFormat="1" applyFont="1" applyFill="1" applyBorder="1"/>
    <xf numFmtId="177" fontId="1" fillId="7" borderId="24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177" fontId="1" fillId="14" borderId="39" xfId="0" applyNumberFormat="1" applyFont="1" applyFill="1" applyBorder="1" applyAlignment="1">
      <alignment horizontal="center" vertical="center"/>
    </xf>
    <xf numFmtId="0" fontId="1" fillId="7" borderId="11" xfId="0" applyFont="1" applyFill="1" applyBorder="1"/>
    <xf numFmtId="177" fontId="1" fillId="7" borderId="51" xfId="0" applyNumberFormat="1" applyFont="1" applyFill="1" applyBorder="1"/>
    <xf numFmtId="177" fontId="1" fillId="14" borderId="51" xfId="0" applyNumberFormat="1" applyFont="1" applyFill="1" applyBorder="1" applyAlignment="1">
      <alignment horizontal="center"/>
    </xf>
    <xf numFmtId="0" fontId="15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52" xfId="0" applyFont="1" applyBorder="1"/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0" fontId="4" fillId="13" borderId="26" xfId="0" applyFont="1" applyFill="1" applyBorder="1" applyAlignment="1">
      <alignment horizontal="left"/>
    </xf>
    <xf numFmtId="0" fontId="13" fillId="13" borderId="26" xfId="0" applyFont="1" applyFill="1" applyBorder="1" applyAlignment="1">
      <alignment horizontal="left"/>
    </xf>
    <xf numFmtId="0" fontId="9" fillId="13" borderId="34" xfId="0" applyFont="1" applyFill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177" fontId="3" fillId="7" borderId="7" xfId="0" applyNumberFormat="1" applyFont="1" applyFill="1" applyBorder="1" applyAlignment="1">
      <alignment horizontal="center" vertical="center"/>
    </xf>
    <xf numFmtId="177" fontId="9" fillId="0" borderId="8" xfId="0" applyNumberFormat="1" applyFont="1" applyBorder="1" applyAlignment="1">
      <alignment horizontal="left" vertical="center"/>
    </xf>
    <xf numFmtId="0" fontId="2" fillId="0" borderId="50" xfId="0" applyFont="1" applyBorder="1"/>
    <xf numFmtId="177" fontId="3" fillId="7" borderId="6" xfId="0" applyNumberFormat="1" applyFont="1" applyFill="1" applyBorder="1" applyAlignment="1">
      <alignment horizontal="center" vertical="center"/>
    </xf>
    <xf numFmtId="177" fontId="9" fillId="7" borderId="8" xfId="0" applyNumberFormat="1" applyFont="1" applyFill="1" applyBorder="1" applyAlignment="1">
      <alignment horizontal="left" vertical="center"/>
    </xf>
    <xf numFmtId="0" fontId="2" fillId="0" borderId="37" xfId="0" applyFont="1" applyBorder="1"/>
    <xf numFmtId="0" fontId="23" fillId="16" borderId="50" xfId="0" applyFont="1" applyFill="1" applyBorder="1" applyAlignment="1">
      <alignment horizontal="center" vertical="center" wrapText="1"/>
    </xf>
    <xf numFmtId="177" fontId="3" fillId="7" borderId="4" xfId="0" applyNumberFormat="1" applyFont="1" applyFill="1" applyBorder="1"/>
    <xf numFmtId="177" fontId="16" fillId="7" borderId="6" xfId="0" applyNumberFormat="1" applyFont="1" applyFill="1" applyBorder="1" applyAlignment="1">
      <alignment horizontal="center"/>
    </xf>
    <xf numFmtId="0" fontId="11" fillId="0" borderId="51" xfId="0" applyFont="1" applyBorder="1" applyAlignment="1">
      <alignment horizontal="center" vertical="center" wrapText="1"/>
    </xf>
    <xf numFmtId="177" fontId="3" fillId="7" borderId="6" xfId="0" applyNumberFormat="1" applyFont="1" applyFill="1" applyBorder="1" applyAlignment="1">
      <alignment horizontal="left" vertical="center"/>
    </xf>
    <xf numFmtId="0" fontId="3" fillId="17" borderId="54" xfId="0" applyFont="1" applyFill="1" applyBorder="1" applyAlignment="1">
      <alignment horizontal="center" vertical="center" wrapText="1"/>
    </xf>
    <xf numFmtId="0" fontId="2" fillId="0" borderId="55" xfId="0" applyFont="1" applyBorder="1"/>
    <xf numFmtId="0" fontId="16" fillId="16" borderId="6" xfId="0" applyFont="1" applyFill="1" applyBorder="1" applyAlignment="1">
      <alignment vertical="center"/>
    </xf>
    <xf numFmtId="0" fontId="19" fillId="13" borderId="9" xfId="0" applyFont="1" applyFill="1" applyBorder="1" applyAlignment="1">
      <alignment vertical="center"/>
    </xf>
    <xf numFmtId="0" fontId="2" fillId="0" borderId="56" xfId="0" applyFont="1" applyBorder="1"/>
    <xf numFmtId="177" fontId="19" fillId="7" borderId="4" xfId="0" applyNumberFormat="1" applyFont="1" applyFill="1" applyBorder="1"/>
    <xf numFmtId="177" fontId="16" fillId="7" borderId="6" xfId="0" applyNumberFormat="1" applyFont="1" applyFill="1" applyBorder="1" applyAlignment="1">
      <alignment horizontal="center" vertical="center"/>
    </xf>
    <xf numFmtId="177" fontId="16" fillId="7" borderId="6" xfId="0" applyNumberFormat="1" applyFont="1" applyFill="1" applyBorder="1" applyAlignment="1">
      <alignment horizontal="left" vertical="center"/>
    </xf>
    <xf numFmtId="177" fontId="21" fillId="7" borderId="6" xfId="0" applyNumberFormat="1" applyFont="1" applyFill="1" applyBorder="1" applyAlignment="1">
      <alignment horizontal="center"/>
    </xf>
    <xf numFmtId="177" fontId="9" fillId="7" borderId="9" xfId="0" applyNumberFormat="1" applyFont="1" applyFill="1" applyBorder="1" applyAlignment="1">
      <alignment horizontal="left" vertical="center"/>
    </xf>
    <xf numFmtId="177" fontId="3" fillId="7" borderId="9" xfId="0" applyNumberFormat="1" applyFont="1" applyFill="1" applyBorder="1" applyAlignment="1">
      <alignment horizontal="center" vertical="center"/>
    </xf>
    <xf numFmtId="177" fontId="3" fillId="7" borderId="9" xfId="0" applyNumberFormat="1" applyFont="1" applyFill="1" applyBorder="1" applyAlignment="1">
      <alignment horizontal="left" vertical="center"/>
    </xf>
    <xf numFmtId="177" fontId="3" fillId="0" borderId="9" xfId="0" applyNumberFormat="1" applyFont="1" applyBorder="1" applyAlignment="1">
      <alignment horizontal="left" vertical="center"/>
    </xf>
    <xf numFmtId="177" fontId="1" fillId="0" borderId="9" xfId="0" applyNumberFormat="1" applyFont="1" applyBorder="1" applyAlignment="1">
      <alignment horizontal="left" vertical="center"/>
    </xf>
    <xf numFmtId="177" fontId="3" fillId="7" borderId="24" xfId="0" applyNumberFormat="1" applyFont="1" applyFill="1" applyBorder="1" applyAlignment="1">
      <alignment horizontal="center"/>
    </xf>
    <xf numFmtId="177" fontId="1" fillId="0" borderId="9" xfId="0" applyNumberFormat="1" applyFont="1" applyBorder="1" applyAlignment="1">
      <alignment horizontal="center" vertical="center"/>
    </xf>
    <xf numFmtId="177" fontId="1" fillId="7" borderId="9" xfId="0" applyNumberFormat="1" applyFont="1" applyFill="1" applyBorder="1" applyAlignment="1">
      <alignment horizontal="center" vertical="center"/>
    </xf>
    <xf numFmtId="0" fontId="2" fillId="0" borderId="7" xfId="0" applyFont="1" applyBorder="1"/>
    <xf numFmtId="0" fontId="2" fillId="0" borderId="57" xfId="0" applyFont="1" applyBorder="1"/>
    <xf numFmtId="0" fontId="2" fillId="0" borderId="58" xfId="0" applyFont="1" applyBorder="1"/>
    <xf numFmtId="0" fontId="2" fillId="0" borderId="59" xfId="0" applyFont="1" applyBorder="1"/>
    <xf numFmtId="0" fontId="2" fillId="0" borderId="60" xfId="0" applyFont="1" applyBorder="1"/>
    <xf numFmtId="0" fontId="9" fillId="0" borderId="33" xfId="0" applyFont="1" applyBorder="1" applyAlignment="1">
      <alignment horizontal="center" vertical="center"/>
    </xf>
    <xf numFmtId="177" fontId="9" fillId="14" borderId="34" xfId="0" applyNumberFormat="1" applyFont="1" applyFill="1" applyBorder="1" applyAlignment="1">
      <alignment horizontal="center" vertical="center"/>
    </xf>
    <xf numFmtId="0" fontId="16" fillId="0" borderId="47" xfId="0" applyFont="1" applyBorder="1" applyAlignment="1">
      <alignment horizontal="center" vertical="center" wrapText="1"/>
    </xf>
    <xf numFmtId="0" fontId="1" fillId="0" borderId="48" xfId="0" applyFont="1" applyBorder="1" applyAlignment="1">
      <alignment horizontal="center" vertical="center"/>
    </xf>
    <xf numFmtId="0" fontId="1" fillId="0" borderId="61" xfId="0" applyFont="1" applyBorder="1"/>
    <xf numFmtId="177" fontId="1" fillId="14" borderId="37" xfId="0" applyNumberFormat="1" applyFont="1" applyFill="1" applyBorder="1"/>
    <xf numFmtId="14" fontId="3" fillId="7" borderId="31" xfId="0" applyNumberFormat="1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/>
    </xf>
    <xf numFmtId="0" fontId="1" fillId="7" borderId="48" xfId="0" applyFont="1" applyFill="1" applyBorder="1" applyAlignment="1">
      <alignment vertical="center"/>
    </xf>
    <xf numFmtId="177" fontId="1" fillId="0" borderId="62" xfId="0" applyNumberFormat="1" applyFont="1" applyBorder="1" applyAlignment="1">
      <alignment horizontal="center"/>
    </xf>
    <xf numFmtId="0" fontId="1" fillId="7" borderId="16" xfId="0" applyFont="1" applyFill="1" applyBorder="1" applyAlignment="1">
      <alignment vertical="center"/>
    </xf>
    <xf numFmtId="177" fontId="1" fillId="0" borderId="63" xfId="0" applyNumberFormat="1" applyFont="1" applyBorder="1" applyAlignment="1">
      <alignment horizontal="center"/>
    </xf>
    <xf numFmtId="177" fontId="3" fillId="14" borderId="37" xfId="0" applyNumberFormat="1" applyFont="1" applyFill="1" applyBorder="1" applyAlignment="1">
      <alignment horizontal="center" vertical="center"/>
    </xf>
    <xf numFmtId="14" fontId="19" fillId="0" borderId="63" xfId="0" applyNumberFormat="1" applyFont="1" applyBorder="1"/>
    <xf numFmtId="0" fontId="16" fillId="0" borderId="39" xfId="0" applyFont="1" applyBorder="1" applyAlignment="1">
      <alignment horizontal="center"/>
    </xf>
    <xf numFmtId="0" fontId="18" fillId="0" borderId="37" xfId="0" applyFont="1" applyBorder="1" applyAlignment="1">
      <alignment horizontal="center"/>
    </xf>
    <xf numFmtId="0" fontId="1" fillId="0" borderId="16" xfId="0" applyFont="1" applyBorder="1" applyAlignment="1">
      <alignment horizontal="left" vertical="center" wrapText="1"/>
    </xf>
    <xf numFmtId="177" fontId="3" fillId="14" borderId="39" xfId="0" applyNumberFormat="1" applyFont="1" applyFill="1" applyBorder="1" applyAlignment="1">
      <alignment horizontal="center"/>
    </xf>
    <xf numFmtId="177" fontId="3" fillId="15" borderId="63" xfId="0" applyNumberFormat="1" applyFont="1" applyFill="1" applyBorder="1" applyAlignment="1">
      <alignment horizontal="center"/>
    </xf>
    <xf numFmtId="0" fontId="1" fillId="7" borderId="16" xfId="0" applyFont="1" applyFill="1" applyBorder="1" applyAlignment="1">
      <alignment horizontal="left" vertical="center"/>
    </xf>
    <xf numFmtId="177" fontId="3" fillId="14" borderId="51" xfId="0" applyNumberFormat="1" applyFont="1" applyFill="1" applyBorder="1" applyAlignment="1">
      <alignment horizontal="center" vertical="center"/>
    </xf>
    <xf numFmtId="0" fontId="3" fillId="16" borderId="5" xfId="0" applyFont="1" applyFill="1" applyBorder="1"/>
    <xf numFmtId="179" fontId="1" fillId="7" borderId="26" xfId="0" applyNumberFormat="1" applyFont="1" applyFill="1" applyBorder="1" applyAlignment="1">
      <alignment horizontal="center"/>
    </xf>
    <xf numFmtId="177" fontId="3" fillId="8" borderId="26" xfId="0" applyNumberFormat="1" applyFont="1" applyFill="1" applyBorder="1" applyAlignment="1">
      <alignment horizontal="center"/>
    </xf>
    <xf numFmtId="177" fontId="3" fillId="14" borderId="39" xfId="0" applyNumberFormat="1" applyFont="1" applyFill="1" applyBorder="1" applyAlignment="1">
      <alignment horizontal="center" vertical="center" wrapText="1"/>
    </xf>
    <xf numFmtId="177" fontId="1" fillId="0" borderId="16" xfId="0" applyNumberFormat="1" applyFont="1" applyBorder="1"/>
    <xf numFmtId="177" fontId="1" fillId="7" borderId="63" xfId="0" applyNumberFormat="1" applyFont="1" applyFill="1" applyBorder="1" applyAlignment="1">
      <alignment horizontal="center"/>
    </xf>
    <xf numFmtId="177" fontId="3" fillId="7" borderId="4" xfId="0" applyNumberFormat="1" applyFont="1" applyFill="1" applyBorder="1" applyAlignment="1">
      <alignment horizontal="center" vertical="center"/>
    </xf>
    <xf numFmtId="177" fontId="3" fillId="14" borderId="26" xfId="0" applyNumberFormat="1" applyFont="1" applyFill="1" applyBorder="1" applyAlignment="1">
      <alignment horizontal="center" wrapText="1"/>
    </xf>
    <xf numFmtId="177" fontId="1" fillId="14" borderId="39" xfId="0" applyNumberFormat="1" applyFont="1" applyFill="1" applyBorder="1" applyAlignment="1">
      <alignment horizontal="center"/>
    </xf>
    <xf numFmtId="177" fontId="1" fillId="0" borderId="24" xfId="0" applyNumberFormat="1" applyFont="1" applyBorder="1" applyAlignment="1">
      <alignment horizontal="center" vertical="center"/>
    </xf>
    <xf numFmtId="0" fontId="1" fillId="18" borderId="21" xfId="0" applyFont="1" applyFill="1" applyBorder="1" applyAlignment="1">
      <alignment horizontal="center" vertical="center"/>
    </xf>
    <xf numFmtId="0" fontId="9" fillId="0" borderId="64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177" fontId="3" fillId="0" borderId="7" xfId="0" applyNumberFormat="1" applyFont="1" applyBorder="1" applyAlignment="1">
      <alignment horizontal="center" vertical="center"/>
    </xf>
    <xf numFmtId="177" fontId="3" fillId="0" borderId="7" xfId="0" applyNumberFormat="1" applyFont="1" applyBorder="1" applyAlignment="1">
      <alignment horizontal="left" vertical="center"/>
    </xf>
    <xf numFmtId="0" fontId="2" fillId="0" borderId="65" xfId="0" applyFont="1" applyBorder="1"/>
    <xf numFmtId="177" fontId="3" fillId="0" borderId="6" xfId="0" applyNumberFormat="1" applyFont="1" applyBorder="1" applyAlignment="1">
      <alignment horizontal="left" vertical="center"/>
    </xf>
    <xf numFmtId="0" fontId="23" fillId="16" borderId="66" xfId="0" applyFont="1" applyFill="1" applyBorder="1" applyAlignment="1">
      <alignment horizontal="center" vertical="center" wrapText="1"/>
    </xf>
    <xf numFmtId="0" fontId="2" fillId="0" borderId="66" xfId="0" applyFont="1" applyBorder="1"/>
    <xf numFmtId="177" fontId="1" fillId="0" borderId="7" xfId="0" applyNumberFormat="1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 wrapText="1"/>
    </xf>
    <xf numFmtId="177" fontId="16" fillId="16" borderId="6" xfId="0" applyNumberFormat="1" applyFont="1" applyFill="1" applyBorder="1" applyAlignment="1">
      <alignment horizontal="center" vertical="center"/>
    </xf>
    <xf numFmtId="177" fontId="16" fillId="0" borderId="6" xfId="0" applyNumberFormat="1" applyFont="1" applyBorder="1" applyAlignment="1">
      <alignment horizontal="left" vertical="center"/>
    </xf>
    <xf numFmtId="0" fontId="13" fillId="17" borderId="66" xfId="0" applyFont="1" applyFill="1" applyBorder="1" applyAlignment="1">
      <alignment horizontal="center" vertical="center" wrapText="1"/>
    </xf>
    <xf numFmtId="0" fontId="1" fillId="16" borderId="8" xfId="0" applyFont="1" applyFill="1" applyBorder="1" applyAlignment="1">
      <alignment vertical="center"/>
    </xf>
    <xf numFmtId="0" fontId="1" fillId="7" borderId="56" xfId="0" applyFont="1" applyFill="1" applyBorder="1" applyAlignment="1">
      <alignment vertical="center"/>
    </xf>
    <xf numFmtId="177" fontId="1" fillId="7" borderId="6" xfId="0" applyNumberFormat="1" applyFont="1" applyFill="1" applyBorder="1" applyAlignment="1">
      <alignment horizontal="center" vertical="center"/>
    </xf>
    <xf numFmtId="177" fontId="3" fillId="15" borderId="4" xfId="0" applyNumberFormat="1" applyFont="1" applyFill="1" applyBorder="1" applyAlignment="1">
      <alignment horizontal="center" vertical="center"/>
    </xf>
    <xf numFmtId="177" fontId="3" fillId="15" borderId="4" xfId="0" applyNumberFormat="1" applyFont="1" applyFill="1" applyBorder="1" applyAlignment="1">
      <alignment horizontal="center"/>
    </xf>
    <xf numFmtId="177" fontId="16" fillId="7" borderId="26" xfId="0" applyNumberFormat="1" applyFont="1" applyFill="1" applyBorder="1"/>
    <xf numFmtId="0" fontId="1" fillId="18" borderId="17" xfId="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177" fontId="3" fillId="0" borderId="3" xfId="0" applyNumberFormat="1" applyFont="1" applyBorder="1" applyAlignment="1">
      <alignment horizontal="left" vertical="center"/>
    </xf>
    <xf numFmtId="177" fontId="16" fillId="16" borderId="6" xfId="0" applyNumberFormat="1" applyFont="1" applyFill="1" applyBorder="1" applyAlignment="1">
      <alignment horizontal="center"/>
    </xf>
    <xf numFmtId="177" fontId="19" fillId="0" borderId="4" xfId="0" applyNumberFormat="1" applyFont="1" applyBorder="1"/>
    <xf numFmtId="177" fontId="9" fillId="0" borderId="9" xfId="0" applyNumberFormat="1" applyFont="1" applyBorder="1" applyAlignment="1">
      <alignment horizontal="left" vertical="center"/>
    </xf>
    <xf numFmtId="0" fontId="7" fillId="19" borderId="12" xfId="0" applyFont="1" applyFill="1" applyBorder="1" applyAlignment="1">
      <alignment horizontal="center" vertical="center"/>
    </xf>
    <xf numFmtId="0" fontId="10" fillId="3" borderId="17" xfId="0" applyFont="1" applyFill="1" applyBorder="1" applyAlignment="1">
      <alignment horizontal="center" vertical="center"/>
    </xf>
    <xf numFmtId="0" fontId="25" fillId="7" borderId="32" xfId="0" applyFont="1" applyFill="1" applyBorder="1" applyAlignment="1">
      <alignment horizontal="left" vertical="center"/>
    </xf>
    <xf numFmtId="0" fontId="11" fillId="9" borderId="32" xfId="0" applyFont="1" applyFill="1" applyBorder="1" applyAlignment="1">
      <alignment horizontal="center" vertical="center"/>
    </xf>
    <xf numFmtId="0" fontId="2" fillId="0" borderId="35" xfId="0" applyFont="1" applyBorder="1"/>
    <xf numFmtId="0" fontId="7" fillId="6" borderId="53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 wrapText="1"/>
    </xf>
    <xf numFmtId="0" fontId="7" fillId="9" borderId="36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center"/>
    </xf>
    <xf numFmtId="0" fontId="1" fillId="7" borderId="12" xfId="0" applyFont="1" applyFill="1" applyBorder="1"/>
    <xf numFmtId="177" fontId="1" fillId="7" borderId="48" xfId="0" applyNumberFormat="1" applyFont="1" applyFill="1" applyBorder="1"/>
    <xf numFmtId="0" fontId="1" fillId="7" borderId="67" xfId="0" applyFont="1" applyFill="1" applyBorder="1"/>
    <xf numFmtId="177" fontId="3" fillId="0" borderId="38" xfId="0" applyNumberFormat="1" applyFont="1" applyBorder="1" applyAlignment="1">
      <alignment horizontal="center" vertical="center"/>
    </xf>
    <xf numFmtId="177" fontId="3" fillId="8" borderId="38" xfId="0" applyNumberFormat="1" applyFont="1" applyFill="1" applyBorder="1" applyAlignment="1">
      <alignment horizontal="center" vertical="center"/>
    </xf>
    <xf numFmtId="0" fontId="1" fillId="7" borderId="48" xfId="0" applyFont="1" applyFill="1" applyBorder="1"/>
    <xf numFmtId="0" fontId="1" fillId="7" borderId="31" xfId="0" applyFont="1" applyFill="1" applyBorder="1"/>
    <xf numFmtId="177" fontId="3" fillId="8" borderId="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" fillId="7" borderId="16" xfId="0" applyFont="1" applyFill="1" applyBorder="1"/>
    <xf numFmtId="177" fontId="1" fillId="7" borderId="16" xfId="0" applyNumberFormat="1" applyFont="1" applyFill="1" applyBorder="1"/>
    <xf numFmtId="177" fontId="1" fillId="7" borderId="62" xfId="0" applyNumberFormat="1" applyFont="1" applyFill="1" applyBorder="1"/>
    <xf numFmtId="0" fontId="7" fillId="0" borderId="16" xfId="0" applyFont="1" applyBorder="1" applyAlignment="1">
      <alignment horizontal="right" vertical="center"/>
    </xf>
    <xf numFmtId="0" fontId="1" fillId="0" borderId="62" xfId="0" applyFont="1" applyBorder="1" applyAlignment="1">
      <alignment vertical="center" wrapText="1"/>
    </xf>
    <xf numFmtId="0" fontId="1" fillId="0" borderId="16" xfId="0" applyFont="1" applyBorder="1" applyAlignment="1">
      <alignment horizontal="right" vertical="center"/>
    </xf>
    <xf numFmtId="0" fontId="7" fillId="0" borderId="62" xfId="0" applyFont="1" applyBorder="1" applyAlignment="1">
      <alignment vertical="center" wrapText="1"/>
    </xf>
    <xf numFmtId="0" fontId="7" fillId="0" borderId="26" xfId="0" applyFont="1" applyBorder="1" applyAlignment="1">
      <alignment horizontal="left" vertical="center"/>
    </xf>
    <xf numFmtId="0" fontId="7" fillId="0" borderId="16" xfId="0" applyFont="1" applyBorder="1" applyAlignment="1">
      <alignment vertical="center" wrapText="1"/>
    </xf>
    <xf numFmtId="177" fontId="1" fillId="0" borderId="39" xfId="0" applyNumberFormat="1" applyFont="1" applyBorder="1" applyAlignment="1">
      <alignment horizontal="right" vertical="center"/>
    </xf>
    <xf numFmtId="177" fontId="1" fillId="7" borderId="4" xfId="0" applyNumberFormat="1" applyFont="1" applyFill="1" applyBorder="1"/>
    <xf numFmtId="177" fontId="3" fillId="8" borderId="6" xfId="0" applyNumberFormat="1" applyFont="1" applyFill="1" applyBorder="1" applyAlignment="1">
      <alignment horizontal="center"/>
    </xf>
    <xf numFmtId="0" fontId="7" fillId="6" borderId="68" xfId="0" applyFont="1" applyFill="1" applyBorder="1" applyAlignment="1">
      <alignment horizontal="center" vertical="center" wrapText="1"/>
    </xf>
    <xf numFmtId="0" fontId="7" fillId="6" borderId="69" xfId="0" applyFont="1" applyFill="1" applyBorder="1" applyAlignment="1">
      <alignment horizontal="center" vertical="center" wrapText="1"/>
    </xf>
    <xf numFmtId="0" fontId="7" fillId="6" borderId="43" xfId="0" applyFont="1" applyFill="1" applyBorder="1" applyAlignment="1">
      <alignment horizontal="center" vertical="center" wrapText="1"/>
    </xf>
    <xf numFmtId="177" fontId="3" fillId="0" borderId="15" xfId="0" applyNumberFormat="1" applyFont="1" applyBorder="1" applyAlignment="1">
      <alignment horizontal="center" vertical="center"/>
    </xf>
    <xf numFmtId="177" fontId="3" fillId="0" borderId="67" xfId="0" applyNumberFormat="1" applyFont="1" applyBorder="1" applyAlignment="1">
      <alignment horizontal="center" vertical="center"/>
    </xf>
    <xf numFmtId="177" fontId="3" fillId="0" borderId="44" xfId="0" applyNumberFormat="1" applyFont="1" applyBorder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63" xfId="0" applyNumberFormat="1" applyFont="1" applyBorder="1" applyAlignment="1">
      <alignment horizontal="center" vertical="center"/>
    </xf>
    <xf numFmtId="177" fontId="3" fillId="0" borderId="55" xfId="0" applyNumberFormat="1" applyFont="1" applyBorder="1" applyAlignment="1">
      <alignment horizontal="center" vertical="center"/>
    </xf>
    <xf numFmtId="177" fontId="1" fillId="0" borderId="62" xfId="0" applyNumberFormat="1" applyFont="1" applyBorder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70" xfId="0" applyNumberFormat="1" applyFont="1" applyBorder="1" applyAlignment="1">
      <alignment horizontal="center" vertical="center"/>
    </xf>
    <xf numFmtId="177" fontId="1" fillId="0" borderId="71" xfId="0" applyNumberFormat="1" applyFont="1" applyBorder="1" applyAlignment="1">
      <alignment horizontal="center" vertical="center"/>
    </xf>
    <xf numFmtId="0" fontId="1" fillId="0" borderId="49" xfId="0" applyFont="1" applyBorder="1" applyAlignment="1">
      <alignment vertical="center"/>
    </xf>
    <xf numFmtId="0" fontId="1" fillId="0" borderId="31" xfId="0" applyFont="1" applyBorder="1"/>
    <xf numFmtId="177" fontId="1" fillId="13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right"/>
    </xf>
    <xf numFmtId="177" fontId="1" fillId="13" borderId="6" xfId="0" applyNumberFormat="1" applyFont="1" applyFill="1" applyBorder="1" applyAlignment="1">
      <alignment horizontal="center"/>
    </xf>
    <xf numFmtId="177" fontId="1" fillId="0" borderId="24" xfId="0" applyNumberFormat="1" applyFont="1" applyBorder="1"/>
    <xf numFmtId="177" fontId="1" fillId="7" borderId="24" xfId="0" applyNumberFormat="1" applyFont="1" applyFill="1" applyBorder="1"/>
    <xf numFmtId="0" fontId="1" fillId="0" borderId="27" xfId="0" applyFont="1" applyBorder="1" applyAlignment="1">
      <alignment horizontal="left" vertical="center"/>
    </xf>
    <xf numFmtId="0" fontId="1" fillId="7" borderId="18" xfId="0" applyFont="1" applyFill="1" applyBorder="1"/>
    <xf numFmtId="177" fontId="1" fillId="7" borderId="40" xfId="0" applyNumberFormat="1" applyFont="1" applyFill="1" applyBorder="1"/>
    <xf numFmtId="177" fontId="1" fillId="7" borderId="19" xfId="0" applyNumberFormat="1" applyFont="1" applyFill="1" applyBorder="1"/>
    <xf numFmtId="177" fontId="17" fillId="0" borderId="72" xfId="0" applyNumberFormat="1" applyFont="1" applyBorder="1" applyAlignment="1">
      <alignment horizontal="center" vertical="center"/>
    </xf>
    <xf numFmtId="0" fontId="9" fillId="0" borderId="68" xfId="0" applyFont="1" applyBorder="1" applyAlignment="1">
      <alignment horizontal="left" vertical="center"/>
    </xf>
    <xf numFmtId="0" fontId="2" fillId="0" borderId="73" xfId="0" applyFont="1" applyBorder="1"/>
    <xf numFmtId="0" fontId="26" fillId="0" borderId="0" xfId="55"/>
    <xf numFmtId="0" fontId="27" fillId="0" borderId="0" xfId="55" applyFont="1"/>
    <xf numFmtId="0" fontId="28" fillId="0" borderId="3" xfId="55" applyFont="1" applyBorder="1" applyAlignment="1">
      <alignment horizontal="center" vertical="center"/>
    </xf>
    <xf numFmtId="0" fontId="29" fillId="0" borderId="5" xfId="55" applyFont="1" applyBorder="1"/>
    <xf numFmtId="0" fontId="29" fillId="0" borderId="4" xfId="55" applyFont="1" applyBorder="1"/>
    <xf numFmtId="0" fontId="9" fillId="0" borderId="6" xfId="55" applyFont="1" applyBorder="1" applyAlignment="1">
      <alignment horizontal="center" vertical="center"/>
    </xf>
    <xf numFmtId="0" fontId="11" fillId="20" borderId="3" xfId="55" applyFont="1" applyFill="1" applyBorder="1" applyAlignment="1">
      <alignment horizontal="center" vertical="center"/>
    </xf>
    <xf numFmtId="0" fontId="30" fillId="21" borderId="48" xfId="55" applyFont="1" applyFill="1" applyBorder="1" applyAlignment="1">
      <alignment horizontal="right" vertical="center"/>
    </xf>
    <xf numFmtId="0" fontId="29" fillId="0" borderId="30" xfId="55" applyFont="1" applyBorder="1"/>
    <xf numFmtId="0" fontId="31" fillId="0" borderId="8" xfId="55" applyFont="1" applyBorder="1" applyAlignment="1">
      <alignment horizontal="left" vertical="center"/>
    </xf>
    <xf numFmtId="0" fontId="30" fillId="21" borderId="8" xfId="55" applyFont="1" applyFill="1" applyBorder="1" applyAlignment="1">
      <alignment horizontal="right" vertical="center"/>
    </xf>
    <xf numFmtId="0" fontId="7" fillId="13" borderId="3" xfId="55" applyFont="1" applyFill="1" applyBorder="1" applyAlignment="1">
      <alignment horizontal="left" vertical="center"/>
    </xf>
    <xf numFmtId="180" fontId="32" fillId="22" borderId="10" xfId="55" applyNumberFormat="1" applyFont="1" applyFill="1" applyBorder="1" applyAlignment="1">
      <alignment horizontal="center" vertical="center"/>
    </xf>
    <xf numFmtId="0" fontId="29" fillId="0" borderId="11" xfId="55" applyFont="1" applyBorder="1"/>
    <xf numFmtId="0" fontId="30" fillId="21" borderId="16" xfId="55" applyFont="1" applyFill="1" applyBorder="1" applyAlignment="1">
      <alignment horizontal="right" vertical="center"/>
    </xf>
    <xf numFmtId="14" fontId="31" fillId="0" borderId="8" xfId="55" applyNumberFormat="1" applyFont="1" applyBorder="1" applyAlignment="1">
      <alignment horizontal="left" vertical="center"/>
    </xf>
    <xf numFmtId="0" fontId="30" fillId="21" borderId="3" xfId="55" applyFont="1" applyFill="1" applyBorder="1" applyAlignment="1">
      <alignment horizontal="right" vertical="center"/>
    </xf>
    <xf numFmtId="0" fontId="29" fillId="0" borderId="22" xfId="55" applyFont="1" applyBorder="1"/>
    <xf numFmtId="49" fontId="31" fillId="0" borderId="8" xfId="55" applyNumberFormat="1" applyFont="1" applyBorder="1" applyAlignment="1">
      <alignment horizontal="left" vertical="center"/>
    </xf>
    <xf numFmtId="0" fontId="31" fillId="0" borderId="3" xfId="55" applyFont="1" applyBorder="1" applyAlignment="1">
      <alignment horizontal="left" vertical="center"/>
    </xf>
    <xf numFmtId="0" fontId="29" fillId="0" borderId="8" xfId="55" applyFont="1" applyBorder="1"/>
    <xf numFmtId="0" fontId="11" fillId="0" borderId="0" xfId="55" applyFont="1" applyAlignment="1">
      <alignment vertical="center"/>
    </xf>
    <xf numFmtId="0" fontId="33" fillId="23" borderId="22" xfId="55" applyFont="1" applyFill="1" applyBorder="1" applyAlignment="1">
      <alignment horizontal="center" vertical="center" wrapText="1"/>
    </xf>
    <xf numFmtId="0" fontId="29" fillId="0" borderId="0" xfId="55" applyFont="1"/>
    <xf numFmtId="0" fontId="34" fillId="0" borderId="29" xfId="55" applyFont="1" applyBorder="1"/>
    <xf numFmtId="0" fontId="35" fillId="23" borderId="56" xfId="55" applyFont="1" applyFill="1" applyBorder="1" applyAlignment="1">
      <alignment horizontal="center" vertical="center" wrapText="1"/>
    </xf>
    <xf numFmtId="0" fontId="16" fillId="23" borderId="56" xfId="55" applyFont="1" applyFill="1" applyBorder="1" applyAlignment="1">
      <alignment horizontal="center" vertical="center" wrapText="1"/>
    </xf>
    <xf numFmtId="0" fontId="9" fillId="23" borderId="56" xfId="55" applyFont="1" applyFill="1" applyBorder="1" applyAlignment="1">
      <alignment horizontal="center" vertical="center" wrapText="1"/>
    </xf>
    <xf numFmtId="0" fontId="11" fillId="0" borderId="30" xfId="55" applyFont="1" applyBorder="1" applyAlignment="1">
      <alignment vertical="center"/>
    </xf>
    <xf numFmtId="0" fontId="34" fillId="0" borderId="31" xfId="55" applyFont="1" applyBorder="1"/>
    <xf numFmtId="0" fontId="29" fillId="0" borderId="7" xfId="55" applyFont="1" applyBorder="1"/>
    <xf numFmtId="0" fontId="34" fillId="0" borderId="7" xfId="55" applyFont="1" applyBorder="1"/>
    <xf numFmtId="0" fontId="36" fillId="0" borderId="6" xfId="55" applyFont="1" applyBorder="1" applyAlignment="1">
      <alignment horizontal="center"/>
    </xf>
    <xf numFmtId="0" fontId="31" fillId="7" borderId="3" xfId="55" applyFont="1" applyFill="1" applyBorder="1"/>
    <xf numFmtId="0" fontId="34" fillId="0" borderId="4" xfId="55" applyFont="1" applyBorder="1"/>
    <xf numFmtId="179" fontId="37" fillId="7" borderId="4" xfId="55" applyNumberFormat="1" applyFont="1" applyFill="1" applyBorder="1" applyAlignment="1">
      <alignment horizontal="center"/>
    </xf>
    <xf numFmtId="177" fontId="7" fillId="7" borderId="6" xfId="55" applyNumberFormat="1" applyFont="1" applyFill="1" applyBorder="1" applyAlignment="1">
      <alignment horizontal="center" wrapText="1"/>
    </xf>
    <xf numFmtId="0" fontId="36" fillId="0" borderId="7" xfId="55" applyFont="1" applyBorder="1" applyAlignment="1">
      <alignment horizontal="center"/>
    </xf>
    <xf numFmtId="0" fontId="31" fillId="7" borderId="8" xfId="55" applyFont="1" applyFill="1" applyBorder="1"/>
    <xf numFmtId="179" fontId="37" fillId="7" borderId="31" xfId="55" applyNumberFormat="1" applyFont="1" applyFill="1" applyBorder="1" applyAlignment="1">
      <alignment horizontal="center"/>
    </xf>
    <xf numFmtId="177" fontId="7" fillId="0" borderId="6" xfId="55" applyNumberFormat="1" applyFont="1" applyBorder="1" applyAlignment="1">
      <alignment horizontal="center" wrapText="1"/>
    </xf>
    <xf numFmtId="0" fontId="31" fillId="7" borderId="3" xfId="55" applyFont="1" applyFill="1" applyBorder="1" applyAlignment="1"/>
    <xf numFmtId="0" fontId="31" fillId="7" borderId="5" xfId="55" applyFont="1" applyFill="1" applyBorder="1" applyAlignment="1"/>
    <xf numFmtId="0" fontId="38" fillId="0" borderId="6" xfId="49" applyFont="1" applyFill="1" applyBorder="1" applyAlignment="1">
      <alignment vertical="center"/>
    </xf>
    <xf numFmtId="179" fontId="37" fillId="7" borderId="7" xfId="55" applyNumberFormat="1" applyFont="1" applyFill="1" applyBorder="1" applyAlignment="1">
      <alignment horizontal="center"/>
    </xf>
    <xf numFmtId="181" fontId="7" fillId="24" borderId="6" xfId="55" applyNumberFormat="1" applyFont="1" applyFill="1" applyBorder="1" applyAlignment="1">
      <alignment horizontal="center" wrapText="1"/>
    </xf>
    <xf numFmtId="179" fontId="37" fillId="0" borderId="7" xfId="55" applyNumberFormat="1" applyFont="1" applyBorder="1" applyAlignment="1">
      <alignment horizontal="center"/>
    </xf>
    <xf numFmtId="182" fontId="37" fillId="0" borderId="7" xfId="55" applyNumberFormat="1" applyFont="1" applyBorder="1" applyAlignment="1">
      <alignment horizontal="center"/>
    </xf>
    <xf numFmtId="177" fontId="37" fillId="7" borderId="31" xfId="55" applyNumberFormat="1" applyFont="1" applyFill="1" applyBorder="1" applyAlignment="1">
      <alignment horizontal="center"/>
    </xf>
    <xf numFmtId="0" fontId="38" fillId="7" borderId="6" xfId="55" applyFont="1" applyFill="1" applyBorder="1" applyAlignment="1"/>
    <xf numFmtId="179" fontId="37" fillId="7" borderId="31" xfId="55" applyNumberFormat="1" applyFont="1" applyFill="1" applyBorder="1" applyAlignment="1">
      <alignment horizontal="center" vertical="center"/>
    </xf>
    <xf numFmtId="0" fontId="1" fillId="7" borderId="4" xfId="55" applyFont="1" applyFill="1" applyBorder="1" applyAlignment="1"/>
    <xf numFmtId="0" fontId="31" fillId="0" borderId="30" xfId="55" applyFont="1" applyBorder="1"/>
    <xf numFmtId="179" fontId="37" fillId="0" borderId="31" xfId="55" applyNumberFormat="1" applyFont="1" applyBorder="1" applyAlignment="1">
      <alignment horizontal="center"/>
    </xf>
    <xf numFmtId="182" fontId="32" fillId="24" borderId="6" xfId="55" applyNumberFormat="1" applyFont="1" applyFill="1" applyBorder="1" applyAlignment="1">
      <alignment horizontal="center" wrapText="1"/>
    </xf>
    <xf numFmtId="177" fontId="31" fillId="7" borderId="31" xfId="55" applyNumberFormat="1" applyFont="1" applyFill="1" applyBorder="1"/>
    <xf numFmtId="0" fontId="29" fillId="0" borderId="24" xfId="55" applyFont="1" applyBorder="1"/>
    <xf numFmtId="0" fontId="29" fillId="0" borderId="29" xfId="55" applyFont="1" applyBorder="1"/>
    <xf numFmtId="0" fontId="29" fillId="0" borderId="31" xfId="55" applyFont="1" applyBorder="1"/>
    <xf numFmtId="0" fontId="3" fillId="23" borderId="56" xfId="55" applyFont="1" applyFill="1" applyBorder="1" applyAlignment="1">
      <alignment horizontal="center" vertical="center" wrapText="1"/>
    </xf>
    <xf numFmtId="177" fontId="7" fillId="24" borderId="6" xfId="55" applyNumberFormat="1" applyFont="1" applyFill="1" applyBorder="1" applyAlignment="1">
      <alignment horizontal="center" wrapText="1"/>
    </xf>
    <xf numFmtId="177" fontId="31" fillId="24" borderId="31" xfId="55" applyNumberFormat="1" applyFont="1" applyFill="1" applyBorder="1"/>
    <xf numFmtId="182" fontId="7" fillId="24" borderId="6" xfId="55" applyNumberFormat="1" applyFont="1" applyFill="1" applyBorder="1" applyAlignment="1">
      <alignment horizontal="center" wrapText="1"/>
    </xf>
    <xf numFmtId="182" fontId="7" fillId="7" borderId="6" xfId="55" applyNumberFormat="1" applyFont="1" applyFill="1" applyBorder="1" applyAlignment="1">
      <alignment horizontal="center" wrapText="1"/>
    </xf>
    <xf numFmtId="182" fontId="1" fillId="7" borderId="4" xfId="55" applyNumberFormat="1" applyFont="1" applyFill="1" applyBorder="1" applyAlignment="1">
      <alignment horizontal="center" wrapText="1"/>
    </xf>
    <xf numFmtId="182" fontId="1" fillId="24" borderId="7" xfId="55" applyNumberFormat="1" applyFont="1" applyFill="1" applyBorder="1" applyAlignment="1">
      <alignment horizontal="center" wrapText="1"/>
    </xf>
    <xf numFmtId="182" fontId="1" fillId="7" borderId="31" xfId="55" applyNumberFormat="1" applyFont="1" applyFill="1" applyBorder="1" applyAlignment="1">
      <alignment horizontal="center" wrapText="1"/>
    </xf>
    <xf numFmtId="183" fontId="7" fillId="7" borderId="6" xfId="55" applyNumberFormat="1" applyFont="1" applyFill="1" applyBorder="1" applyAlignment="1">
      <alignment horizontal="center" wrapText="1"/>
    </xf>
    <xf numFmtId="183" fontId="1" fillId="7" borderId="4" xfId="55" applyNumberFormat="1" applyFont="1" applyFill="1" applyBorder="1" applyAlignment="1">
      <alignment horizontal="center" wrapText="1"/>
    </xf>
    <xf numFmtId="183" fontId="32" fillId="7" borderId="6" xfId="55" applyNumberFormat="1" applyFont="1" applyFill="1" applyBorder="1" applyAlignment="1">
      <alignment horizontal="center" wrapText="1"/>
    </xf>
    <xf numFmtId="182" fontId="7" fillId="0" borderId="6" xfId="55" applyNumberFormat="1" applyFont="1" applyBorder="1" applyAlignment="1">
      <alignment horizontal="center" wrapText="1"/>
    </xf>
    <xf numFmtId="182" fontId="1" fillId="0" borderId="4" xfId="55" applyNumberFormat="1" applyFont="1" applyBorder="1" applyAlignment="1">
      <alignment horizontal="center" wrapText="1"/>
    </xf>
    <xf numFmtId="182" fontId="31" fillId="0" borderId="6" xfId="55" applyNumberFormat="1" applyFont="1" applyBorder="1" applyAlignment="1">
      <alignment horizontal="center" vertical="center" wrapText="1"/>
    </xf>
    <xf numFmtId="0" fontId="0" fillId="0" borderId="0" xfId="52"/>
    <xf numFmtId="0" fontId="28" fillId="0" borderId="74" xfId="52" applyFont="1" applyBorder="1" applyAlignment="1">
      <alignment horizontal="center" vertical="center"/>
    </xf>
    <xf numFmtId="0" fontId="28" fillId="0" borderId="75" xfId="52" applyFont="1" applyBorder="1" applyAlignment="1">
      <alignment horizontal="center" vertical="center"/>
    </xf>
    <xf numFmtId="0" fontId="28" fillId="0" borderId="76" xfId="52" applyFont="1" applyBorder="1" applyAlignment="1">
      <alignment horizontal="center" vertical="center"/>
    </xf>
    <xf numFmtId="0" fontId="11" fillId="25" borderId="77" xfId="52" applyFont="1" applyFill="1" applyBorder="1" applyAlignment="1">
      <alignment horizontal="center" vertical="center"/>
    </xf>
    <xf numFmtId="0" fontId="30" fillId="21" borderId="78" xfId="52" applyFont="1" applyFill="1" applyBorder="1" applyAlignment="1">
      <alignment horizontal="right" vertical="center"/>
    </xf>
    <xf numFmtId="0" fontId="29" fillId="0" borderId="30" xfId="52" applyFont="1" applyBorder="1"/>
    <xf numFmtId="0" fontId="32" fillId="0" borderId="79" xfId="50" applyFont="1" applyBorder="1" applyAlignment="1">
      <alignment vertical="center"/>
    </xf>
    <xf numFmtId="0" fontId="30" fillId="21" borderId="8" xfId="52" applyFont="1" applyFill="1" applyBorder="1" applyAlignment="1">
      <alignment horizontal="right" vertical="center"/>
    </xf>
    <xf numFmtId="0" fontId="32" fillId="0" borderId="80" xfId="50" applyFont="1" applyBorder="1" applyAlignment="1">
      <alignment horizontal="left" vertical="center"/>
    </xf>
    <xf numFmtId="0" fontId="39" fillId="0" borderId="31" xfId="52" applyFont="1" applyBorder="1"/>
    <xf numFmtId="180" fontId="32" fillId="26" borderId="22" xfId="52" applyNumberFormat="1" applyFont="1" applyFill="1" applyBorder="1" applyAlignment="1">
      <alignment horizontal="center" vertical="center"/>
    </xf>
    <xf numFmtId="180" fontId="32" fillId="26" borderId="11" xfId="52" applyNumberFormat="1" applyFont="1" applyFill="1" applyBorder="1" applyAlignment="1">
      <alignment horizontal="center" vertical="center"/>
    </xf>
    <xf numFmtId="0" fontId="30" fillId="21" borderId="81" xfId="52" applyFont="1" applyFill="1" applyBorder="1" applyAlignment="1">
      <alignment horizontal="right" vertical="center"/>
    </xf>
    <xf numFmtId="0" fontId="29" fillId="0" borderId="5" xfId="52" applyFont="1" applyBorder="1"/>
    <xf numFmtId="14" fontId="32" fillId="0" borderId="82" xfId="50" applyNumberFormat="1" applyFont="1" applyBorder="1" applyAlignment="1">
      <alignment horizontal="left" vertical="center"/>
    </xf>
    <xf numFmtId="0" fontId="30" fillId="21" borderId="3" xfId="52" applyFont="1" applyFill="1" applyBorder="1" applyAlignment="1">
      <alignment horizontal="right" vertical="center"/>
    </xf>
    <xf numFmtId="0" fontId="32" fillId="0" borderId="74" xfId="50" applyFont="1" applyBorder="1" applyAlignment="1">
      <alignment horizontal="left" vertical="center"/>
    </xf>
    <xf numFmtId="0" fontId="39" fillId="0" borderId="4" xfId="52" applyFont="1" applyBorder="1"/>
    <xf numFmtId="180" fontId="32" fillId="26" borderId="0" xfId="52" applyNumberFormat="1" applyFont="1" applyFill="1" applyAlignment="1">
      <alignment horizontal="center" vertical="center"/>
    </xf>
    <xf numFmtId="180" fontId="32" fillId="26" borderId="83" xfId="52" applyNumberFormat="1" applyFont="1" applyFill="1" applyBorder="1" applyAlignment="1">
      <alignment horizontal="center" vertical="center"/>
    </xf>
    <xf numFmtId="180" fontId="32" fillId="26" borderId="84" xfId="52" applyNumberFormat="1" applyFont="1" applyFill="1" applyBorder="1" applyAlignment="1">
      <alignment horizontal="center" vertical="center"/>
    </xf>
    <xf numFmtId="180" fontId="32" fillId="26" borderId="8" xfId="52" applyNumberFormat="1" applyFont="1" applyFill="1" applyBorder="1" applyAlignment="1">
      <alignment horizontal="center" vertical="center"/>
    </xf>
    <xf numFmtId="180" fontId="32" fillId="26" borderId="30" xfId="52" applyNumberFormat="1" applyFont="1" applyFill="1" applyBorder="1" applyAlignment="1">
      <alignment horizontal="center" vertical="center"/>
    </xf>
    <xf numFmtId="0" fontId="11" fillId="0" borderId="85" xfId="52" applyFont="1" applyBorder="1" applyAlignment="1">
      <alignment vertical="center"/>
    </xf>
    <xf numFmtId="0" fontId="33" fillId="23" borderId="22" xfId="52" applyFont="1" applyFill="1" applyBorder="1" applyAlignment="1">
      <alignment horizontal="center" vertical="center" wrapText="1"/>
    </xf>
    <xf numFmtId="0" fontId="34" fillId="0" borderId="0" xfId="52" applyFont="1"/>
    <xf numFmtId="0" fontId="34" fillId="0" borderId="29" xfId="52" applyFont="1" applyBorder="1"/>
    <xf numFmtId="0" fontId="9" fillId="23" borderId="56" xfId="52" applyFont="1" applyFill="1" applyBorder="1" applyAlignment="1">
      <alignment horizontal="center" vertical="center" wrapText="1"/>
    </xf>
    <xf numFmtId="0" fontId="9" fillId="23" borderId="9" xfId="52" applyFont="1" applyFill="1" applyBorder="1" applyAlignment="1">
      <alignment horizontal="center" vertical="center" wrapText="1"/>
    </xf>
    <xf numFmtId="0" fontId="11" fillId="0" borderId="78" xfId="52" applyFont="1" applyBorder="1" applyAlignment="1">
      <alignment vertical="center"/>
    </xf>
    <xf numFmtId="0" fontId="34" fillId="0" borderId="8" xfId="52" applyFont="1" applyBorder="1"/>
    <xf numFmtId="0" fontId="34" fillId="0" borderId="30" xfId="52" applyFont="1" applyBorder="1"/>
    <xf numFmtId="0" fontId="34" fillId="0" borderId="31" xfId="52" applyFont="1" applyBorder="1"/>
    <xf numFmtId="0" fontId="34" fillId="0" borderId="7" xfId="52" applyFont="1" applyBorder="1"/>
    <xf numFmtId="0" fontId="9" fillId="23" borderId="7" xfId="52" applyFont="1" applyFill="1" applyBorder="1" applyAlignment="1">
      <alignment horizontal="center" vertical="center" wrapText="1"/>
    </xf>
    <xf numFmtId="0" fontId="36" fillId="0" borderId="81" xfId="52" applyFont="1" applyBorder="1" applyAlignment="1">
      <alignment horizontal="center"/>
    </xf>
    <xf numFmtId="0" fontId="32" fillId="0" borderId="3" xfId="52" applyFont="1" applyBorder="1" applyAlignment="1"/>
    <xf numFmtId="0" fontId="32" fillId="0" borderId="5" xfId="52" applyFont="1" applyBorder="1" applyAlignment="1"/>
    <xf numFmtId="0" fontId="40" fillId="0" borderId="6" xfId="49" applyFont="1" applyFill="1" applyBorder="1" applyAlignment="1">
      <alignment horizontal="left" vertical="center" wrapText="1"/>
    </xf>
    <xf numFmtId="179" fontId="17" fillId="7" borderId="7" xfId="51" applyNumberFormat="1" applyFont="1" applyFill="1" applyBorder="1" applyAlignment="1">
      <alignment horizontal="center"/>
    </xf>
    <xf numFmtId="184" fontId="1" fillId="0" borderId="4" xfId="51" applyNumberFormat="1" applyFont="1" applyBorder="1" applyAlignment="1">
      <alignment horizontal="center" wrapText="1"/>
    </xf>
    <xf numFmtId="181" fontId="1" fillId="0" borderId="4" xfId="51" applyNumberFormat="1" applyFont="1" applyBorder="1" applyAlignment="1">
      <alignment horizontal="center" wrapText="1"/>
    </xf>
    <xf numFmtId="179" fontId="17" fillId="0" borderId="7" xfId="51" applyNumberFormat="1" applyFont="1" applyBorder="1" applyAlignment="1">
      <alignment horizontal="center"/>
    </xf>
    <xf numFmtId="184" fontId="1" fillId="0" borderId="6" xfId="51" applyNumberFormat="1" applyFont="1" applyBorder="1" applyAlignment="1">
      <alignment horizontal="center" wrapText="1"/>
    </xf>
    <xf numFmtId="0" fontId="40" fillId="0" borderId="6" xfId="49" applyFont="1" applyFill="1" applyBorder="1" applyAlignment="1">
      <alignment horizontal="left" vertical="center"/>
    </xf>
    <xf numFmtId="177" fontId="7" fillId="0" borderId="6" xfId="51" applyNumberFormat="1" applyFont="1" applyBorder="1" applyAlignment="1">
      <alignment horizontal="center" wrapText="1"/>
    </xf>
    <xf numFmtId="182" fontId="17" fillId="0" borderId="7" xfId="51" applyNumberFormat="1" applyFont="1" applyBorder="1" applyAlignment="1">
      <alignment horizontal="center"/>
    </xf>
    <xf numFmtId="177" fontId="17" fillId="7" borderId="7" xfId="51" applyNumberFormat="1" applyFont="1" applyFill="1" applyBorder="1" applyAlignment="1">
      <alignment horizontal="center"/>
    </xf>
    <xf numFmtId="0" fontId="32" fillId="0" borderId="0" xfId="52" applyFont="1"/>
    <xf numFmtId="0" fontId="41" fillId="0" borderId="0" xfId="51" applyFont="1" applyFill="1" applyAlignment="1"/>
    <xf numFmtId="0" fontId="34" fillId="0" borderId="86" xfId="52" applyFont="1" applyBorder="1"/>
    <xf numFmtId="0" fontId="34" fillId="0" borderId="87" xfId="52" applyFont="1" applyBorder="1"/>
    <xf numFmtId="0" fontId="42" fillId="0" borderId="0" xfId="52" applyFont="1"/>
    <xf numFmtId="180" fontId="32" fillId="26" borderId="88" xfId="52" applyNumberFormat="1" applyFont="1" applyFill="1" applyBorder="1" applyAlignment="1">
      <alignment horizontal="center" vertical="center"/>
    </xf>
    <xf numFmtId="0" fontId="31" fillId="7" borderId="0" xfId="52" applyFont="1" applyFill="1"/>
    <xf numFmtId="180" fontId="32" fillId="26" borderId="89" xfId="52" applyNumberFormat="1" applyFont="1" applyFill="1" applyBorder="1" applyAlignment="1">
      <alignment horizontal="center" vertical="center"/>
    </xf>
    <xf numFmtId="180" fontId="32" fillId="26" borderId="90" xfId="52" applyNumberFormat="1" applyFont="1" applyFill="1" applyBorder="1" applyAlignment="1">
      <alignment horizontal="center" vertical="center"/>
    </xf>
    <xf numFmtId="180" fontId="32" fillId="26" borderId="91" xfId="52" applyNumberFormat="1" applyFont="1" applyFill="1" applyBorder="1" applyAlignment="1">
      <alignment horizontal="center" vertical="center"/>
    </xf>
    <xf numFmtId="0" fontId="16" fillId="23" borderId="56" xfId="52" applyFont="1" applyFill="1" applyBorder="1" applyAlignment="1">
      <alignment horizontal="center" vertical="center" wrapText="1"/>
    </xf>
    <xf numFmtId="0" fontId="3" fillId="23" borderId="56" xfId="52" applyFont="1" applyFill="1" applyBorder="1" applyAlignment="1">
      <alignment horizontal="center" vertical="center" wrapText="1"/>
    </xf>
    <xf numFmtId="0" fontId="9" fillId="23" borderId="92" xfId="52" applyFont="1" applyFill="1" applyBorder="1" applyAlignment="1">
      <alignment horizontal="center" vertical="center" wrapText="1"/>
    </xf>
    <xf numFmtId="0" fontId="31" fillId="0" borderId="0" xfId="52" applyFont="1" applyAlignment="1">
      <alignment vertical="center"/>
    </xf>
    <xf numFmtId="0" fontId="34" fillId="0" borderId="93" xfId="52" applyFont="1" applyBorder="1"/>
    <xf numFmtId="0" fontId="43" fillId="0" borderId="0" xfId="52" applyFont="1" applyAlignment="1">
      <alignment horizontal="center" vertical="center"/>
    </xf>
    <xf numFmtId="0" fontId="35" fillId="0" borderId="0" xfId="52" applyFont="1" applyAlignment="1">
      <alignment horizontal="center" vertical="center" wrapText="1"/>
    </xf>
    <xf numFmtId="177" fontId="31" fillId="0" borderId="0" xfId="52" applyNumberFormat="1" applyFont="1" applyAlignment="1">
      <alignment horizontal="center" vertical="center" wrapText="1"/>
    </xf>
    <xf numFmtId="177" fontId="34" fillId="27" borderId="7" xfId="49" applyNumberFormat="1" applyFont="1" applyFill="1" applyBorder="1" applyAlignment="1">
      <alignment horizontal="center" wrapText="1"/>
    </xf>
    <xf numFmtId="177" fontId="34" fillId="27" borderId="6" xfId="49" applyNumberFormat="1" applyFont="1" applyFill="1" applyBorder="1" applyAlignment="1">
      <alignment horizontal="center" wrapText="1"/>
    </xf>
    <xf numFmtId="177" fontId="34" fillId="27" borderId="7" xfId="49" applyNumberFormat="1" applyFont="1" applyFill="1" applyBorder="1" applyAlignment="1">
      <alignment horizontal="center" vertical="center" wrapText="1"/>
    </xf>
    <xf numFmtId="184" fontId="1" fillId="0" borderId="4" xfId="53" applyNumberFormat="1" applyFont="1" applyBorder="1" applyAlignment="1">
      <alignment horizontal="center" wrapText="1"/>
    </xf>
    <xf numFmtId="177" fontId="34" fillId="27" borderId="6" xfId="49" applyNumberFormat="1" applyFont="1" applyFill="1" applyBorder="1" applyAlignment="1">
      <alignment horizontal="center" vertical="center" wrapText="1"/>
    </xf>
    <xf numFmtId="182" fontId="7" fillId="0" borderId="6" xfId="53" applyNumberFormat="1" applyFont="1" applyBorder="1" applyAlignment="1">
      <alignment horizont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 2 2 3" xfId="50"/>
    <cellStyle name="Normal 3" xfId="51"/>
    <cellStyle name="Normal 3 2" xfId="52"/>
    <cellStyle name="Normal 3 2 2" xfId="53"/>
    <cellStyle name="Normal 3 4" xfId="54"/>
    <cellStyle name="Normal 7" xfId="55"/>
  </cellStyles>
  <dxfs count="1">
    <dxf>
      <fill>
        <patternFill patternType="none"/>
      </fill>
    </dxf>
  </dxfs>
  <tableStyles count="0" defaultTableStyle="TableStyleMedium2" defaultPivotStyle="PivotStyleLight16"/>
  <colors>
    <mruColors>
      <color rgb="00FFFF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5" Type="http://schemas.openxmlformats.org/officeDocument/2006/relationships/styles" Target="styles.xml"/><Relationship Id="rId14" Type="http://schemas.openxmlformats.org/officeDocument/2006/relationships/theme" Target="theme/theme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6.jpeg"/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20.png"/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4" Type="http://schemas.openxmlformats.org/officeDocument/2006/relationships/image" Target="../media/image2.png"/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06640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06640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189710" y="17887950"/>
          <a:ext cx="771525" cy="1076325"/>
          <a:chOff x="4960238" y="3241838"/>
          <a:chExt cx="771525" cy="1076325"/>
        </a:xfrm>
      </xdr:grpSpPr>
      <xdr:grpSp>
        <xdr:nvGrpSpPr>
          <xdr:cNvPr id="68" name="Shape 68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5" name="Shape 5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9" name="Shape 69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70" name="Shape 70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1" name="Shape 71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72" name="Shape 72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3" name="Shape 73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74" name="Shape 74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75" name="Shape 75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3776960" y="18164175"/>
          <a:ext cx="38100" cy="1057275"/>
          <a:chOff x="5326950" y="3251363"/>
          <a:chExt cx="38100" cy="1057275"/>
        </a:xfrm>
      </xdr:grpSpPr>
      <xdr:grpSp>
        <xdr:nvGrpSpPr>
          <xdr:cNvPr id="76" name="Shape 76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5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7" name="Shape 77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78" name="Shape 78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9" name="Shape 79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80" name="Shape 80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1" name="Shape 81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82" name="Shape 82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83" name="Shape 83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672185" y="19259550"/>
          <a:ext cx="771525" cy="1009650"/>
          <a:chOff x="4960238" y="3275175"/>
          <a:chExt cx="771525" cy="1009650"/>
        </a:xfrm>
      </xdr:grpSpPr>
      <xdr:grpSp>
        <xdr:nvGrpSpPr>
          <xdr:cNvPr id="84" name="Shape 8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5" name="Shape 8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86" name="Shape 8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7" name="Shape 87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88" name="Shape 88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9" name="Shape 89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90" name="Shape 90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91" name="Shape 91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92" name="Shape 92"/>
        <xdr:cNvSpPr txBox="1"/>
      </xdr:nvSpPr>
      <xdr:spPr>
        <a:xfrm>
          <a:off x="15545435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93" name="Shape 93"/>
        <xdr:cNvSpPr txBox="1"/>
      </xdr:nvSpPr>
      <xdr:spPr>
        <a:xfrm>
          <a:off x="15059660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94" name="Shape 94"/>
        <xdr:cNvSpPr txBox="1"/>
      </xdr:nvSpPr>
      <xdr:spPr>
        <a:xfrm>
          <a:off x="14180185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95" name="Shape 95"/>
        <xdr:cNvSpPr txBox="1"/>
      </xdr:nvSpPr>
      <xdr:spPr>
        <a:xfrm>
          <a:off x="14983460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96" name="Shape 96"/>
        <xdr:cNvSpPr/>
      </xdr:nvSpPr>
      <xdr:spPr>
        <a:xfrm>
          <a:off x="14256385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97" name="Shape 97"/>
        <xdr:cNvSpPr/>
      </xdr:nvSpPr>
      <xdr:spPr>
        <a:xfrm>
          <a:off x="1348168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98" name="Shape 98"/>
        <xdr:cNvSpPr/>
      </xdr:nvSpPr>
      <xdr:spPr>
        <a:xfrm>
          <a:off x="14954885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99" name="Shape 99"/>
        <xdr:cNvSpPr txBox="1"/>
      </xdr:nvSpPr>
      <xdr:spPr>
        <a:xfrm>
          <a:off x="1441831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44700" y="11734800"/>
          <a:ext cx="10277475" cy="5648325"/>
          <a:chOff x="207263" y="955838"/>
          <a:chExt cx="10277475" cy="5648325"/>
        </a:xfrm>
      </xdr:grpSpPr>
      <xdr:grpSp>
        <xdr:nvGrpSpPr>
          <xdr:cNvPr id="100" name="Shape 10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5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1" name="Shape 10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102" name="Shape 10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3" name="Shape 103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104" name="Shape 104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5" name="Shape 105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106" name="Shape 106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07" name="Shape 107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108" name="Shape 108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09" name="Shape 109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0" name="Shape 110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1" name="Shape 111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12" name="Shape 112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189710" y="17887950"/>
          <a:ext cx="771525" cy="3276600"/>
          <a:chOff x="4960238" y="2141700"/>
          <a:chExt cx="771525" cy="3276600"/>
        </a:xfrm>
      </xdr:grpSpPr>
      <xdr:grpSp>
        <xdr:nvGrpSpPr>
          <xdr:cNvPr id="113" name="Shape 113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5" name="Shape 5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4" name="Shape 114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115" name="Shape 115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16" name="Shape 116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117" name="Shape 117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18" name="Shape 118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119" name="Shape 119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20" name="Shape 120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3776960" y="18164175"/>
          <a:ext cx="38100" cy="3257550"/>
          <a:chOff x="5326950" y="2151225"/>
          <a:chExt cx="38100" cy="3257550"/>
        </a:xfrm>
      </xdr:grpSpPr>
      <xdr:grpSp>
        <xdr:nvGrpSpPr>
          <xdr:cNvPr id="121" name="Shape 121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5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2" name="Shape 122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123" name="Shape 123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4" name="Shape 124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125" name="Shape 125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26" name="Shape 126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127" name="Shape 127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28" name="Shape 128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6" name="Shape 2"/>
        <xdr:cNvGrpSpPr/>
      </xdr:nvGrpSpPr>
      <xdr:grpSpPr>
        <a:xfrm>
          <a:off x="13672185" y="21459825"/>
          <a:ext cx="771525" cy="1009650"/>
          <a:chOff x="4960238" y="3275175"/>
          <a:chExt cx="771525" cy="1009650"/>
        </a:xfrm>
      </xdr:grpSpPr>
      <xdr:grpSp>
        <xdr:nvGrpSpPr>
          <xdr:cNvPr id="129" name="Shape 12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5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30" name="Shape 13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131" name="Shape 13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32" name="Shape 132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133" name="Shape 133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34" name="Shape 134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135" name="Shape 135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36" name="Shape 136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137" name="Shape 137"/>
        <xdr:cNvSpPr txBox="1"/>
      </xdr:nvSpPr>
      <xdr:spPr>
        <a:xfrm>
          <a:off x="15545435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138" name="Shape 138"/>
        <xdr:cNvSpPr txBox="1"/>
      </xdr:nvSpPr>
      <xdr:spPr>
        <a:xfrm>
          <a:off x="15059660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139" name="Shape 139"/>
        <xdr:cNvSpPr txBox="1"/>
      </xdr:nvSpPr>
      <xdr:spPr>
        <a:xfrm>
          <a:off x="13386435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140" name="Shape 140"/>
        <xdr:cNvSpPr txBox="1"/>
      </xdr:nvSpPr>
      <xdr:spPr>
        <a:xfrm>
          <a:off x="14983460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96" name="Shape 96"/>
        <xdr:cNvSpPr/>
      </xdr:nvSpPr>
      <xdr:spPr>
        <a:xfrm>
          <a:off x="14256385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97" name="Shape 97"/>
        <xdr:cNvSpPr/>
      </xdr:nvSpPr>
      <xdr:spPr>
        <a:xfrm>
          <a:off x="13481685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141" name="Shape 141"/>
        <xdr:cNvSpPr/>
      </xdr:nvSpPr>
      <xdr:spPr>
        <a:xfrm>
          <a:off x="14954885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42" name="Shape 142"/>
        <xdr:cNvSpPr txBox="1"/>
      </xdr:nvSpPr>
      <xdr:spPr>
        <a:xfrm>
          <a:off x="14418310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43" name="Shape 143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5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4" name="Shape 144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45" name="Shape 145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46" name="Shape 146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147" name="Shape 147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48" name="Shape 148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149" name="Shape 149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50" name="Shape 150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151" name="Shape 151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52" name="Shape 152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53" name="Shape 153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54" name="Shape 154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155" name="Shape 155"/>
        <xdr:cNvSpPr txBox="1"/>
      </xdr:nvSpPr>
      <xdr:spPr>
        <a:xfrm>
          <a:off x="10916285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1.png"/>
        <xdr:cNvPicPr preferRelativeResize="0"/>
      </xdr:nvPicPr>
      <xdr:blipFill>
        <a:blip r:embed="rId4"/>
        <a:stretch>
          <a:fillRect/>
        </a:stretch>
      </xdr:blipFill>
      <xdr:spPr>
        <a:xfrm>
          <a:off x="852360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1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066405" y="76200"/>
          <a:ext cx="1714500" cy="228600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533400</xdr:colOff>
      <xdr:row>0</xdr:row>
      <xdr:rowOff>76200</xdr:rowOff>
    </xdr:from>
    <xdr:ext cx="1714500" cy="228600"/>
    <xdr:pic>
      <xdr:nvPicPr>
        <xdr:cNvPr id="3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8066405" y="76200"/>
          <a:ext cx="1714500" cy="2286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19050</xdr:colOff>
      <xdr:row>8</xdr:row>
      <xdr:rowOff>57150</xdr:rowOff>
    </xdr:from>
    <xdr:ext cx="6019800" cy="7324725"/>
    <xdr:sp>
      <xdr:nvSpPr>
        <xdr:cNvPr id="49" name="Shape 49"/>
        <xdr:cNvSpPr txBox="1"/>
      </xdr:nvSpPr>
      <xdr:spPr>
        <a:xfrm>
          <a:off x="10156825" y="1885950"/>
          <a:ext cx="6019800" cy="73247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 i="0" u="none" strike="noStrike" cap="none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SUBMIT PROTO / 1ST FIT.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 u="none" strike="noStrike" cap="none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ON: EDIT</a:t>
          </a:r>
          <a:endParaRPr sz="1400"/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0" i="0" u="none" strike="noStrike" cap="none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FIT WITH: GRACE L, LISA, NICOLE, GRACE P, MELISSA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000"/>
            <a:buFont typeface="Arial" panose="020B0604020202020204"/>
            <a:buNone/>
          </a:pPr>
          <a:endParaRPr sz="10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0</xdr:col>
      <xdr:colOff>38100</xdr:colOff>
      <xdr:row>0</xdr:row>
      <xdr:rowOff>38100</xdr:rowOff>
    </xdr:from>
    <xdr:ext cx="2305050" cy="381000"/>
    <xdr:pic>
      <xdr:nvPicPr>
        <xdr:cNvPr id="2" name="image1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3810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15.png"/>
        <xdr:cNvPicPr preferRelativeResize="0"/>
      </xdr:nvPicPr>
      <xdr:blipFill>
        <a:blip r:embed="rId1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76200</xdr:colOff>
      <xdr:row>34</xdr:row>
      <xdr:rowOff>28575</xdr:rowOff>
    </xdr:from>
    <xdr:ext cx="7724775" cy="9144000"/>
    <xdr:sp>
      <xdr:nvSpPr>
        <xdr:cNvPr id="51" name="Shape 51"/>
        <xdr:cNvSpPr txBox="1"/>
      </xdr:nvSpPr>
      <xdr:spPr>
        <a:xfrm>
          <a:off x="12659995" y="7505700"/>
          <a:ext cx="7724775" cy="9144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 FIT SAMPLE IS </a:t>
          </a:r>
          <a:r>
            <a:rPr lang="en-US" sz="1600" b="1" u="sng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REJECTED</a:t>
          </a: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DUE TO FIT ISSUES: PLEASE REVIEW CORRECTIONS NEEDED AND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PP2 FIT SAMPLE</a:t>
          </a: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 </a:t>
          </a:r>
          <a:endParaRPr sz="1400" u="sng">
            <a:solidFill>
              <a:srgbClr val="0000FF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THE CORRECTIONS BELOW: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AutoNum type="arabicPeriod"/>
          </a:pPr>
          <a:r>
            <a:rPr lang="en-US" sz="14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SAMPLE RECEIVED WAS A TOP FOR MTO. DUE TO PRESENT FIT ISSUES SAMPLE STAGE HAS BEEN DOWNGRADED AND TOP IS BEING TREATED LIKE PP1. PLEASE REVIEW ISSUES NOTED AND CORRECT. </a:t>
          </a:r>
          <a:endParaRPr sz="1400" b="1">
            <a:solidFill>
              <a:srgbClr val="FF0000"/>
            </a:solidFill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Arial" panose="020B060402020202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ADDED POM FOR NECKLINE LENGTH ALONG TOP EDGE, </a:t>
          </a: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REDUCING - 1 3/4”IN. FROM NECKLINE LENGTH FROM SAMPLE MS –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NEW REQUESTED SPEC.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REDUCING -1”IN. FROM BUST FROM TARGET MS –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NEW REQUESTED SPEC.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REDUCING -1”IN. FROM PRE-SET REMOVABLE STRAP LENGTH FROM TARGET MS –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NEW REQUESTED SPEC.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UPDATED SELF/LINING SLIT LENGTH AS PER NEW STANDARD –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NEW REQUESTED SPEC.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SPEC ON ALL POINTS OUT OF TOLERANCE***</a:t>
          </a: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r>
            <a:rPr lang="en-US" sz="1200" b="1" u="sng"/>
            <a:t>CONSTRUCTION:</a:t>
          </a:r>
          <a:endParaRPr sz="1200" b="1" u="sng"/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FINISH AT BODICE PRINCESS SEAMS ARE SLIGHTLY BUBBLED AND BONING IS SLIGHTLY SHIFTED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</a:t>
          </a:r>
          <a:r>
            <a:rPr lang="en-US" sz="14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UNACCEPTABLE,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IMPROVE FINISH AT PRINCESS SEAMS AND ENSURE BONING IS SECURED WITH NO BUBBLING PRESENT.   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SIDE SEAM SHAPE ON BODICE IS CURVED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</a:t>
          </a:r>
          <a:r>
            <a:rPr lang="en-US" sz="14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UNACCEPTABLE,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ENSURE SIDE SEAM BODICE ON PATTERN IS STRAIGHT, NOT CURVED AS THIS IS TRANSLATING ON FINISHED GARMENT.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CHAIN LOOP IS STILL PRESENT AT FRONT BODICE FACING, STYLE DOES NOT REQUIRE THIS AND THIS WAS CALLED OUT ON LAST SAMPLE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 </a:t>
          </a:r>
          <a:r>
            <a:rPr lang="en-US" sz="14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UNACCEPTABLE,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AND REMOVE.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SEAM ALLOWANCE TO BE NO MORE THAN 1/4“ IN., SEAM ALLOWANCE ON SAMPLE LOOKS UNCLEAN/VERY NOTICEABLE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PLEASE CORRECT.</a:t>
          </a:r>
          <a:b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b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23850" algn="l" rtl="0">
            <a:spcBef>
              <a:spcPts val="0"/>
            </a:spcBef>
            <a:spcAft>
              <a:spcPts val="0"/>
            </a:spcAft>
            <a:buSzPts val="1500"/>
            <a:buFont typeface="Calibri" panose="020F0502020204030204"/>
            <a:buAutoNum type="arabicPeriod"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ENSURE GARMENT IS BALANCED, SEWING IS IMPROVED, AND ALL LOOSE THREAD ENDS ARE NEATLY CLIPPED AWAY.</a:t>
          </a: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38100</xdr:colOff>
      <xdr:row>0</xdr:row>
      <xdr:rowOff>0</xdr:rowOff>
    </xdr:from>
    <xdr:ext cx="2305050" cy="381000"/>
    <xdr:pic>
      <xdr:nvPicPr>
        <xdr:cNvPr id="2" name="image14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962025</xdr:colOff>
      <xdr:row>62</xdr:row>
      <xdr:rowOff>38100</xdr:rowOff>
    </xdr:from>
    <xdr:ext cx="15392400" cy="11982450"/>
    <xdr:pic>
      <xdr:nvPicPr>
        <xdr:cNvPr id="3" name="image18.png" title="Image"/>
        <xdr:cNvPicPr preferRelativeResize="0"/>
      </xdr:nvPicPr>
      <xdr:blipFill>
        <a:blip r:embed="rId2"/>
        <a:stretch>
          <a:fillRect/>
        </a:stretch>
      </xdr:blipFill>
      <xdr:spPr>
        <a:xfrm>
          <a:off x="2575560" y="17183100"/>
          <a:ext cx="15392400" cy="119824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119</xdr:row>
      <xdr:rowOff>333375</xdr:rowOff>
    </xdr:from>
    <xdr:ext cx="18383250" cy="9363075"/>
    <xdr:pic>
      <xdr:nvPicPr>
        <xdr:cNvPr id="4" name="image16.png" title="Image"/>
        <xdr:cNvPicPr preferRelativeResize="0"/>
      </xdr:nvPicPr>
      <xdr:blipFill>
        <a:blip r:embed="rId3"/>
        <a:stretch>
          <a:fillRect/>
        </a:stretch>
      </xdr:blipFill>
      <xdr:spPr>
        <a:xfrm>
          <a:off x="1794510" y="29422725"/>
          <a:ext cx="18383250" cy="936307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771525</xdr:colOff>
      <xdr:row>177</xdr:row>
      <xdr:rowOff>171450</xdr:rowOff>
    </xdr:from>
    <xdr:ext cx="19297650" cy="9734550"/>
    <xdr:pic>
      <xdr:nvPicPr>
        <xdr:cNvPr id="5" name="image37.png" title="Image"/>
        <xdr:cNvPicPr preferRelativeResize="0"/>
      </xdr:nvPicPr>
      <xdr:blipFill>
        <a:blip r:embed="rId4"/>
        <a:stretch>
          <a:fillRect/>
        </a:stretch>
      </xdr:blipFill>
      <xdr:spPr>
        <a:xfrm>
          <a:off x="1604645" y="38928675"/>
          <a:ext cx="19297650" cy="973455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76200</xdr:colOff>
      <xdr:row>34</xdr:row>
      <xdr:rowOff>28575</xdr:rowOff>
    </xdr:from>
    <xdr:ext cx="7724775" cy="3000375"/>
    <xdr:sp>
      <xdr:nvSpPr>
        <xdr:cNvPr id="51" name="Shape 51"/>
        <xdr:cNvSpPr txBox="1"/>
      </xdr:nvSpPr>
      <xdr:spPr>
        <a:xfrm>
          <a:off x="12659995" y="7505700"/>
          <a:ext cx="7724775" cy="30003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2.0 PP SAMPLE IS APPROVED. </a:t>
          </a: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SUBMIT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</a:t>
          </a: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 </a:t>
          </a:r>
          <a:endParaRPr sz="1400" u="sng">
            <a:solidFill>
              <a:srgbClr val="0000FF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OVERALL FIT IS OK. PLEASE FOLLOW THE CORRECTIONS BELOW: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SPEC ON ALL POINTS OUT OF TOLERANCE***</a:t>
          </a: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r>
            <a:rPr lang="en-US" sz="1200" b="1" u="sng"/>
            <a:t>CONSTRUCTION: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23850" algn="l" rtl="0">
            <a:spcBef>
              <a:spcPts val="0"/>
            </a:spcBef>
            <a:spcAft>
              <a:spcPts val="0"/>
            </a:spcAft>
            <a:buSzPts val="1500"/>
            <a:buFont typeface="Calibri" panose="020F0502020204030204"/>
            <a:buAutoNum type="arabicPeriod"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ENSURE GARMENT IS BALANCED, SEWING IS IMPROVED, AND ALL LOOSE THREAD ENDS ARE NEATLY CLIPPED AWAY.</a:t>
          </a: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38100</xdr:colOff>
      <xdr:row>0</xdr:row>
      <xdr:rowOff>0</xdr:rowOff>
    </xdr:from>
    <xdr:ext cx="2305050" cy="381000"/>
    <xdr:pic>
      <xdr:nvPicPr>
        <xdr:cNvPr id="2" name="image14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38100" y="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933450</xdr:colOff>
      <xdr:row>61</xdr:row>
      <xdr:rowOff>57150</xdr:rowOff>
    </xdr:from>
    <xdr:ext cx="10134600" cy="9324975"/>
    <xdr:pic>
      <xdr:nvPicPr>
        <xdr:cNvPr id="3" name="image17.jpg" title="Image"/>
        <xdr:cNvPicPr preferRelativeResize="0"/>
      </xdr:nvPicPr>
      <xdr:blipFill>
        <a:blip r:embed="rId2"/>
        <a:stretch>
          <a:fillRect/>
        </a:stretch>
      </xdr:blipFill>
      <xdr:spPr>
        <a:xfrm>
          <a:off x="5150485" y="13201650"/>
          <a:ext cx="10134600" cy="932497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19050</xdr:colOff>
      <xdr:row>26</xdr:row>
      <xdr:rowOff>19050</xdr:rowOff>
    </xdr:from>
    <xdr:ext cx="7658100" cy="7562850"/>
    <xdr:sp>
      <xdr:nvSpPr>
        <xdr:cNvPr id="52" name="Shape 52"/>
        <xdr:cNvSpPr txBox="1"/>
      </xdr:nvSpPr>
      <xdr:spPr>
        <a:xfrm>
          <a:off x="13083540" y="6029325"/>
          <a:ext cx="7658100" cy="7562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600"/>
            <a:buFont typeface="Calibri" panose="020F0502020204030204"/>
            <a:buNone/>
          </a:pP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2X FIT + PHOTO IN TAB CURRENTLY IS FROM </a:t>
          </a:r>
          <a:r>
            <a:rPr lang="en-US" sz="1600" b="1" u="sng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- BG1125S (MTO ORDER)</a:t>
          </a:r>
          <a:r>
            <a:rPr lang="en-US" sz="16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</a:t>
          </a:r>
          <a:r>
            <a:rPr lang="en-US" sz="1600" b="1">
              <a:solidFill>
                <a:srgbClr val="FF0000"/>
              </a:solidFill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ONLY HERE AS A PLACEHOLDER TO RECORD UPDATED MEASUREMENTS.</a:t>
          </a:r>
          <a:endParaRPr sz="1400" u="sng">
            <a:solidFill>
              <a:srgbClr val="0000FF"/>
            </a:solidFill>
            <a:highlight>
              <a:srgbClr val="FFFF00"/>
            </a:highlight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 panose="020F0502020204030204"/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endParaRPr sz="12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THE CORRECTIONS BELOW:</a:t>
          </a: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300"/>
            <a:buFont typeface="Calibri" panose="020F0502020204030204"/>
            <a:buNone/>
          </a:pPr>
          <a:endParaRPr sz="13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ADDED POM FOR NECKLINE LENGTH ALONG TOP EDGE FOLLOWING AS PER AUGUST –  </a:t>
          </a:r>
          <a:r>
            <a:rPr lang="en-US" sz="1400" b="1" u="sng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ADVISE WHAT PATTERN FOLLOWS SO GRADED MS CAN BE UPDATED. </a:t>
          </a:r>
          <a:endParaRPr sz="1400" b="1" u="sng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 u="sng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UPDATED SELF/LINING SLIT LENGTH AS PER NEW STANDARD –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NEW REQUESTED SPEC.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***PLEASE GO BACK TO SPEC ON ALL POINTS OUT OF TOLERANCE***</a:t>
          </a: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200"/>
            <a:buFont typeface="Arial" panose="020B0604020202020204"/>
            <a:buNone/>
          </a:pPr>
          <a:r>
            <a:rPr lang="en-US" sz="1200" b="1" u="sng"/>
            <a:t>CONSTRUCTION:</a:t>
          </a: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 b="1" u="sng"/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FINISH AT BODICE PRINCESS SEAMS ARE PUCKERED AND BONING IS SLIGHTLY SHIFTED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</a:t>
          </a:r>
          <a:r>
            <a:rPr lang="en-US" sz="14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UNACCEPTABLE,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IMPROVE FINISH AT PRINCESS SEAMS AND ENSURE BONING IS SECURED WITH NO BUBBLING PRESENT.   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SIDE SEAM SHAPE ON BODICE IS CURVED 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</a:t>
          </a:r>
          <a:r>
            <a:rPr lang="en-US" sz="14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UNACCEPTABLE,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ENSURE SIDE SEAM BODICE ON PATTERN IS STRAIGHT, NOT CURVED AS THIS IS TRANSLATING ON FINISHED GARMENT.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CHAIN LOOP IS STILL PRESENT AT FRONT BODICE FACING, STYLE DOES NOT REQUIRE THIS AND THIS WAS CALLED OUT ON LAST SAMPLE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 </a:t>
          </a:r>
          <a:r>
            <a:rPr lang="en-US" sz="14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THIS IS UNACCEPTABLE,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PLEASE SEE PHOTO AND REMOVE.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SEAM ALLOWANCE TO BE NO MORE THAN 1/4“ IN., SEAM ALLOWANCE ON SAMPLE LOOKS UNCLEAN/VERY NOTICEABLE </a:t>
          </a: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– PLEASE CORRECT.</a:t>
          </a:r>
          <a:b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</a:b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23850" algn="l" rtl="0">
            <a:spcBef>
              <a:spcPts val="0"/>
            </a:spcBef>
            <a:spcAft>
              <a:spcPts val="0"/>
            </a:spcAft>
            <a:buSzPts val="1500"/>
            <a:buFont typeface="Calibri" panose="020F0502020204030204"/>
            <a:buAutoNum type="arabicPeriod"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ENSURE GARMENT IS BALANCED, SEWING IS IMPROVED, AND ALL LOOSE THREAD ENDS ARE NEATLY CLIPPED AWAY.</a:t>
          </a:r>
          <a:endParaRPr sz="15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200" b="1" u="sng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600"/>
            <a:buFont typeface="Arial" panose="020B0604020202020204"/>
            <a:buNone/>
          </a:pPr>
          <a:endParaRPr sz="1600" b="1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14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2095500</xdr:colOff>
      <xdr:row>59</xdr:row>
      <xdr:rowOff>19050</xdr:rowOff>
    </xdr:from>
    <xdr:ext cx="14487525" cy="9191625"/>
    <xdr:pic>
      <xdr:nvPicPr>
        <xdr:cNvPr id="3" name="image20.png" title="Image"/>
        <xdr:cNvPicPr preferRelativeResize="0"/>
      </xdr:nvPicPr>
      <xdr:blipFill>
        <a:blip r:embed="rId2"/>
        <a:stretch>
          <a:fillRect/>
        </a:stretch>
      </xdr:blipFill>
      <xdr:spPr>
        <a:xfrm>
          <a:off x="3656330" y="13773150"/>
          <a:ext cx="14487525" cy="9191625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116</xdr:row>
      <xdr:rowOff>247650</xdr:rowOff>
    </xdr:from>
    <xdr:ext cx="19488150" cy="9620250"/>
    <xdr:pic>
      <xdr:nvPicPr>
        <xdr:cNvPr id="4" name="image19.png" title="Image"/>
        <xdr:cNvPicPr preferRelativeResize="0"/>
      </xdr:nvPicPr>
      <xdr:blipFill>
        <a:blip r:embed="rId3"/>
        <a:stretch>
          <a:fillRect/>
        </a:stretch>
      </xdr:blipFill>
      <xdr:spPr>
        <a:xfrm>
          <a:off x="951865" y="23231475"/>
          <a:ext cx="19488150" cy="9620250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561975</xdr:colOff>
      <xdr:row>35</xdr:row>
      <xdr:rowOff>-152400</xdr:rowOff>
    </xdr:from>
    <xdr:ext cx="6829425" cy="5124450"/>
    <xdr:sp>
      <xdr:nvSpPr>
        <xdr:cNvPr id="51" name="Shape 51"/>
        <xdr:cNvSpPr txBox="1"/>
      </xdr:nvSpPr>
      <xdr:spPr>
        <a:xfrm>
          <a:off x="13145770" y="7524750"/>
          <a:ext cx="6829425" cy="5124450"/>
        </a:xfrm>
        <a:prstGeom prst="rect">
          <a:avLst/>
        </a:prstGeom>
        <a:noFill/>
        <a:ln w="9525" cap="flat" cmpd="sng">
          <a:solidFill>
            <a:srgbClr val="FF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600" b="1" u="sng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TOP SAMPLE IS REJECTED. MUST BE RESUBMITTED FOR REVIEW. PLEASE REVIEW ISSUES NOTED AND RESUBMIT SAMPLE WITHIN 3 WORKING DAYS.</a:t>
          </a:r>
          <a:endParaRPr sz="1600" b="1" u="sng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0" algn="l" rtl="0">
            <a:spcBef>
              <a:spcPts val="0"/>
            </a:spcBef>
            <a:spcAft>
              <a:spcPts val="0"/>
            </a:spcAft>
            <a:buNone/>
          </a:pPr>
          <a:endParaRPr sz="1600" b="1" u="sng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endParaRPr sz="1600" b="1" u="sng">
            <a:solidFill>
              <a:srgbClr val="FF0000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MEASUREMENTS OUT OF TOLERANCE HIGHLIGHTED IN </a:t>
          </a:r>
          <a:r>
            <a:rPr lang="en-US" sz="1400" b="1" i="1">
              <a:solidFill>
                <a:srgbClr val="4F81B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BLUE</a:t>
          </a: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 b="1" i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ALL UPDATED POMS HIGHLIGHTED IN YELLOW.</a:t>
          </a: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endParaRPr sz="1400" b="1" i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PLEASE FOLLOW THE CORRECTIONS BELOW: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457200" lvl="0" indent="-31750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SzPts val="1400"/>
            <a:buFont typeface="Calibri" panose="020F0502020204030204"/>
            <a:buAutoNum type="arabicPeriod"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8 P</a:t>
          </a:r>
          <a:r>
            <a:rPr lang="en-US" sz="13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OM’S ARE OUT OF TOLERANCE</a:t>
          </a:r>
          <a:r>
            <a:rPr lang="en-US" sz="13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 –  </a:t>
          </a:r>
          <a:r>
            <a:rPr lang="en-US" sz="1450" b="1">
              <a:highlight>
                <a:srgbClr val="FFFF00"/>
              </a:highlight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***POMs OUT OF TOLERANCE ARE ACCEPTABLE AS PER WORST CASE FOR THIS ORDER ONLY. MUST GO BACK TO SPEC ON ALL POINTS OUT OF TOLERANCE FOR FUTURE ORDERS***</a:t>
          </a:r>
          <a:endParaRPr sz="1450" b="1">
            <a:highlight>
              <a:srgbClr val="FFFF00"/>
            </a:highlight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6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u="sng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CONSTRUCTION:</a:t>
          </a:r>
          <a:endParaRPr sz="16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endParaRPr sz="1000"/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1.	PUCKERING ALONG PRINCESS SEAMS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2.	UNDER BUST CIRCUMFERENCE IS STILL TOO SMALL LIKE THE PREVIOUS SAMPLE</a:t>
          </a:r>
          <a:endParaRPr sz="1600" b="1" u="sng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3.	PLEASE ENSURE T/S TENSION AND OVERALL SEWING THROUGHOUT GARMENT WITHIN BULK IS UP TO BIRDY GREY STANDARDS. MUST NEATLY TRIM AWAY ALL LOOSE THREAD ENDS PRESENT.</a:t>
          </a:r>
          <a:endParaRPr sz="1400" b="1"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4.	</a:t>
          </a:r>
          <a:r>
            <a:rPr lang="en-US" sz="1400" b="1">
              <a:solidFill>
                <a:srgbClr val="1D1C1D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DO NOT HARD PRESS SAMPLES, LIGHT STEAM ONLY. </a:t>
          </a:r>
          <a:endParaRPr sz="1400" b="1">
            <a:solidFill>
              <a:srgbClr val="1D1C1D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 b="1">
            <a:solidFill>
              <a:srgbClr val="1D1C1D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  <a:p>
          <a:pPr marL="0" lvl="0" indent="0" algn="l" rtl="0">
            <a:lnSpc>
              <a:spcPct val="115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SAMPLE IS BEING REJECTED/RE-SUBMITTED --NICOLE WILL SEND REJECTION EMAIL AND TECH WILL SEND CALLOUTS ON TOP OF THAT EMAIL</a:t>
          </a:r>
          <a:endParaRPr sz="1400" b="1">
            <a:solidFill>
              <a:srgbClr val="1D1C1D"/>
            </a:solidFill>
            <a:latin typeface="Calibri" panose="020F0502020204030204"/>
            <a:ea typeface="Calibri" panose="020F0502020204030204"/>
            <a:cs typeface="Calibri" panose="020F0502020204030204"/>
            <a:sym typeface="Calibri" panose="020F0502020204030204"/>
          </a:endParaRPr>
        </a:p>
      </xdr:txBody>
    </xdr:sp>
    <xdr:clientData fLocksWithSheet="0"/>
  </xdr:oneCellAnchor>
  <xdr:oneCellAnchor>
    <xdr:from>
      <xdr:col>2</xdr:col>
      <xdr:colOff>2838450</xdr:colOff>
      <xdr:row>64</xdr:row>
      <xdr:rowOff>-123825</xdr:rowOff>
    </xdr:from>
    <xdr:ext cx="11220450" cy="9782175"/>
    <xdr:grpSp>
      <xdr:nvGrpSpPr>
        <xdr:cNvPr id="50" name="Shape 50" title="Drawing"/>
        <xdr:cNvGrpSpPr/>
      </xdr:nvGrpSpPr>
      <xdr:grpSpPr>
        <a:xfrm>
          <a:off x="4217035" y="13649325"/>
          <a:ext cx="11220450" cy="9782175"/>
          <a:chOff x="-140325" y="258375"/>
          <a:chExt cx="5846977" cy="4964815"/>
        </a:xfrm>
      </xdr:grpSpPr>
      <xdr:grpSp>
        <xdr:nvGrpSpPr>
          <xdr:cNvPr id="53" name="Shape 53"/>
          <xdr:cNvGrpSpPr/>
        </xdr:nvGrpSpPr>
        <xdr:grpSpPr>
          <a:xfrm>
            <a:off x="-140325" y="258375"/>
            <a:ext cx="5846977" cy="4964815"/>
            <a:chOff x="-140325" y="258375"/>
            <a:chExt cx="5846977" cy="4964815"/>
          </a:xfrm>
        </xdr:grpSpPr>
        <xdr:pic>
          <xdr:nvPicPr>
            <xdr:cNvPr id="54" name="Shape 54" descr="IMG-0232.jpg"/>
            <xdr:cNvPicPr preferRelativeResize="0"/>
          </xdr:nvPicPr>
          <xdr:blipFill>
            <a:blip r:embed="rId1"/>
            <a:srcRect l="29559" t="5961" r="24158" b="5589"/>
            <a:stretch>
              <a:fillRect/>
            </a:stretch>
          </xdr:blipFill>
          <xdr:spPr>
            <a:xfrm>
              <a:off x="-140325" y="258375"/>
              <a:ext cx="1938853" cy="4940803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5" name="Shape 55" descr="IMG-0234.jpg"/>
            <xdr:cNvPicPr preferRelativeResize="0"/>
          </xdr:nvPicPr>
          <xdr:blipFill>
            <a:blip r:embed="rId2"/>
            <a:srcRect l="25767" r="19444"/>
            <a:stretch>
              <a:fillRect/>
            </a:stretch>
          </xdr:blipFill>
          <xdr:spPr>
            <a:xfrm>
              <a:off x="1737600" y="282388"/>
              <a:ext cx="2030200" cy="4940803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56" name="Shape 56" descr="IMG-0236.jpg"/>
            <xdr:cNvPicPr preferRelativeResize="0"/>
          </xdr:nvPicPr>
          <xdr:blipFill>
            <a:blip r:embed="rId3"/>
            <a:srcRect l="21856" r="27630" b="3456"/>
            <a:stretch>
              <a:fillRect/>
            </a:stretch>
          </xdr:blipFill>
          <xdr:spPr>
            <a:xfrm>
              <a:off x="3767800" y="282388"/>
              <a:ext cx="1938853" cy="4940803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38100</xdr:colOff>
      <xdr:row>0</xdr:row>
      <xdr:rowOff>0</xdr:rowOff>
    </xdr:from>
    <xdr:ext cx="2305050" cy="381000"/>
    <xdr:pic>
      <xdr:nvPicPr>
        <xdr:cNvPr id="2" name="image14.png" title="Image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38100" y="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1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  <outlinePr summaryBelow="0" summaryRight="0"/>
    <pageSetUpPr fitToPage="1"/>
  </sheetPr>
  <dimension ref="A1:O904"/>
  <sheetViews>
    <sheetView showGridLines="0" view="pageBreakPreview" zoomScaleNormal="100" topLeftCell="A8" workbookViewId="0">
      <selection activeCell="J1" sqref="J$1:J$1048576"/>
    </sheetView>
  </sheetViews>
  <sheetFormatPr defaultColWidth="10" defaultRowHeight="15" customHeight="1"/>
  <cols>
    <col min="1" max="1" width="3.63076923076923" style="445" customWidth="1"/>
    <col min="2" max="2" width="14.5384615384615" style="445" customWidth="1"/>
    <col min="3" max="3" width="22.3615384615385" style="445" customWidth="1"/>
    <col min="4" max="4" width="18.0923076923077" style="445" customWidth="1"/>
    <col min="5" max="5" width="17" style="445" customWidth="1"/>
    <col min="6" max="6" width="8" style="445" customWidth="1"/>
    <col min="7" max="7" width="7.63076923076923" style="445" hidden="1" customWidth="1"/>
    <col min="8" max="13" width="7.63076923076923" style="445" customWidth="1"/>
    <col min="14" max="14" width="5" style="445" customWidth="1"/>
    <col min="15" max="17" width="7.63076923076923" style="445" customWidth="1"/>
    <col min="18" max="18" width="4.9" style="445" customWidth="1"/>
    <col min="19" max="19" width="7.63076923076923" style="445" customWidth="1"/>
    <col min="20" max="21" width="7.53846153846154" style="445" customWidth="1"/>
    <col min="22" max="22" width="5.9" style="445" customWidth="1"/>
    <col min="23" max="23" width="9" style="445" customWidth="1"/>
    <col min="24" max="24" width="25.4538461538462" style="445" customWidth="1"/>
    <col min="25" max="26" width="10.6307692307692" style="445" customWidth="1"/>
    <col min="27" max="16384" width="10" style="445"/>
  </cols>
  <sheetData>
    <row r="1" ht="30" customHeight="1" spans="1:15">
      <c r="A1" s="446" t="s">
        <v>0</v>
      </c>
      <c r="B1" s="447"/>
      <c r="C1" s="447"/>
      <c r="D1" s="447"/>
      <c r="E1" s="447"/>
      <c r="F1" s="447"/>
      <c r="G1" s="448"/>
      <c r="H1" s="449"/>
      <c r="I1" s="496"/>
      <c r="J1" s="496"/>
      <c r="K1" s="496"/>
      <c r="L1" s="496"/>
      <c r="M1" s="497"/>
      <c r="N1" s="498"/>
      <c r="O1" s="498"/>
    </row>
    <row r="2" ht="16.35" customHeight="1" spans="1:15">
      <c r="A2" s="450" t="s">
        <v>1</v>
      </c>
      <c r="B2" s="451"/>
      <c r="C2" s="452" t="s">
        <v>2</v>
      </c>
      <c r="D2" s="453" t="s">
        <v>3</v>
      </c>
      <c r="E2" s="454" t="s">
        <v>4</v>
      </c>
      <c r="F2" s="455"/>
      <c r="G2" s="456"/>
      <c r="H2" s="457"/>
      <c r="I2" s="457"/>
      <c r="J2" s="457"/>
      <c r="K2" s="457"/>
      <c r="L2" s="457"/>
      <c r="M2" s="499"/>
      <c r="N2" s="500"/>
      <c r="O2" s="500"/>
    </row>
    <row r="3" ht="16.35" customHeight="1" spans="1:15">
      <c r="A3" s="458" t="s">
        <v>5</v>
      </c>
      <c r="B3" s="459"/>
      <c r="C3" s="460">
        <v>45271</v>
      </c>
      <c r="D3" s="461" t="s">
        <v>6</v>
      </c>
      <c r="E3" s="462"/>
      <c r="F3" s="463"/>
      <c r="G3" s="456"/>
      <c r="H3" s="464"/>
      <c r="I3" s="464"/>
      <c r="J3" s="464"/>
      <c r="K3" s="464"/>
      <c r="L3" s="464"/>
      <c r="M3" s="501"/>
      <c r="N3" s="500"/>
      <c r="O3" s="500"/>
    </row>
    <row r="4" ht="16.35" customHeight="1" spans="1:15">
      <c r="A4" s="458" t="s">
        <v>7</v>
      </c>
      <c r="B4" s="459"/>
      <c r="C4" s="460"/>
      <c r="D4" s="461" t="s">
        <v>8</v>
      </c>
      <c r="E4" s="462" t="s">
        <v>9</v>
      </c>
      <c r="F4" s="463"/>
      <c r="G4" s="456"/>
      <c r="H4" s="464"/>
      <c r="I4" s="464"/>
      <c r="J4" s="464"/>
      <c r="K4" s="464"/>
      <c r="L4" s="464"/>
      <c r="M4" s="501"/>
      <c r="N4" s="500"/>
      <c r="O4" s="500"/>
    </row>
    <row r="5" ht="16.35" customHeight="1" spans="1:15">
      <c r="A5" s="458" t="s">
        <v>10</v>
      </c>
      <c r="B5" s="459"/>
      <c r="C5" s="460"/>
      <c r="D5" s="461" t="s">
        <v>11</v>
      </c>
      <c r="E5" s="462" t="s">
        <v>12</v>
      </c>
      <c r="F5" s="463"/>
      <c r="G5" s="465"/>
      <c r="H5" s="466"/>
      <c r="I5" s="466"/>
      <c r="J5" s="466"/>
      <c r="K5" s="466"/>
      <c r="L5" s="466"/>
      <c r="M5" s="502"/>
      <c r="N5" s="500"/>
      <c r="O5" s="500"/>
    </row>
    <row r="6" ht="16.35" customHeight="1" spans="1:15">
      <c r="A6" s="458" t="s">
        <v>13</v>
      </c>
      <c r="B6" s="459"/>
      <c r="C6" s="460" t="s">
        <v>14</v>
      </c>
      <c r="D6" s="461" t="s">
        <v>15</v>
      </c>
      <c r="E6" s="462" t="s">
        <v>16</v>
      </c>
      <c r="F6" s="463"/>
      <c r="G6" s="467"/>
      <c r="H6" s="468"/>
      <c r="I6" s="468"/>
      <c r="J6" s="468"/>
      <c r="K6" s="468"/>
      <c r="L6" s="468"/>
      <c r="M6" s="503"/>
      <c r="N6" s="500"/>
      <c r="O6" s="500"/>
    </row>
    <row r="7" ht="16.35" customHeight="1" spans="1:15">
      <c r="A7" s="469"/>
      <c r="B7" s="470" t="s">
        <v>17</v>
      </c>
      <c r="C7" s="471"/>
      <c r="D7" s="471"/>
      <c r="E7" s="472"/>
      <c r="F7" s="473" t="s">
        <v>18</v>
      </c>
      <c r="G7" s="474" t="s">
        <v>19</v>
      </c>
      <c r="H7" s="473" t="s">
        <v>20</v>
      </c>
      <c r="I7" s="504" t="s">
        <v>21</v>
      </c>
      <c r="J7" s="505" t="s">
        <v>22</v>
      </c>
      <c r="K7" s="473" t="s">
        <v>23</v>
      </c>
      <c r="L7" s="473" t="s">
        <v>24</v>
      </c>
      <c r="M7" s="506" t="s">
        <v>25</v>
      </c>
      <c r="N7" s="507"/>
      <c r="O7" s="507"/>
    </row>
    <row r="8" customHeight="1" spans="1:15">
      <c r="A8" s="475"/>
      <c r="B8" s="476"/>
      <c r="C8" s="477"/>
      <c r="D8" s="477"/>
      <c r="E8" s="478"/>
      <c r="F8" s="479"/>
      <c r="G8" s="480"/>
      <c r="H8" s="479"/>
      <c r="I8" s="479"/>
      <c r="J8" s="479"/>
      <c r="K8" s="479"/>
      <c r="L8" s="479"/>
      <c r="M8" s="508"/>
      <c r="N8" s="509"/>
      <c r="O8" s="510"/>
    </row>
    <row r="9" ht="25" customHeight="1" spans="1:15">
      <c r="A9" s="481"/>
      <c r="B9" s="482" t="s">
        <v>26</v>
      </c>
      <c r="C9" s="483"/>
      <c r="D9" s="483"/>
      <c r="E9" s="484" t="s">
        <v>27</v>
      </c>
      <c r="F9" s="485">
        <v>44930</v>
      </c>
      <c r="G9" s="486">
        <f>SUM(H9-1/8)</f>
        <v>8.625</v>
      </c>
      <c r="H9" s="486">
        <f>SUM(I9-1/8)</f>
        <v>8.75</v>
      </c>
      <c r="I9" s="514">
        <v>8.875</v>
      </c>
      <c r="J9" s="515">
        <f>SUM(I9+0.125)</f>
        <v>9</v>
      </c>
      <c r="K9" s="515">
        <f>SUM(J9+0.125)</f>
        <v>9.125</v>
      </c>
      <c r="L9" s="515">
        <f>SUM(K9+0.125)</f>
        <v>9.25</v>
      </c>
      <c r="M9" s="515">
        <f>SUM(L9+0.125)</f>
        <v>9.375</v>
      </c>
      <c r="N9" s="511"/>
      <c r="O9" s="512">
        <v>8.875</v>
      </c>
    </row>
    <row r="10" ht="25" customHeight="1" spans="1:15">
      <c r="A10" s="481"/>
      <c r="B10" s="482" t="s">
        <v>28</v>
      </c>
      <c r="C10" s="483"/>
      <c r="D10" s="483"/>
      <c r="E10" s="484" t="s">
        <v>29</v>
      </c>
      <c r="F10" s="488">
        <v>44928</v>
      </c>
      <c r="G10" s="489">
        <f t="shared" ref="G10" si="0">SUM(H10-0.25)</f>
        <v>44.5</v>
      </c>
      <c r="H10" s="486">
        <f t="shared" ref="H10" si="1">SUM(I10-1/4)</f>
        <v>44.75</v>
      </c>
      <c r="I10" s="516">
        <v>45</v>
      </c>
      <c r="J10" s="515">
        <f>SUM(I10+0.25)</f>
        <v>45.25</v>
      </c>
      <c r="K10" s="515">
        <f>SUM(J10+0.25)</f>
        <v>45.5</v>
      </c>
      <c r="L10" s="515">
        <f t="shared" ref="L10:M10" si="2">SUM(K10+0)</f>
        <v>45.5</v>
      </c>
      <c r="M10" s="515">
        <f t="shared" si="2"/>
        <v>45.5</v>
      </c>
      <c r="N10" s="494"/>
      <c r="O10" s="513">
        <v>45</v>
      </c>
    </row>
    <row r="11" ht="25" customHeight="1" spans="1:15">
      <c r="A11" s="481"/>
      <c r="B11" s="482" t="s">
        <v>30</v>
      </c>
      <c r="C11" s="483"/>
      <c r="D11" s="483"/>
      <c r="E11" s="490" t="s">
        <v>31</v>
      </c>
      <c r="F11" s="488">
        <v>44928</v>
      </c>
      <c r="G11" s="491">
        <f t="shared" ref="G11:G16" si="3">SUM(H11-1)</f>
        <v>29.5</v>
      </c>
      <c r="H11" s="491">
        <f t="shared" ref="H11:H16" si="4">SUM(I11-2)</f>
        <v>30.5</v>
      </c>
      <c r="I11" s="516">
        <v>32.5</v>
      </c>
      <c r="J11" s="491">
        <f t="shared" ref="J11:J16" si="5">SUM(I11+2)</f>
        <v>34.5</v>
      </c>
      <c r="K11" s="491">
        <f t="shared" ref="K11:K16" si="6">SUM(J11+2.5)</f>
        <v>37</v>
      </c>
      <c r="L11" s="491">
        <f t="shared" ref="L11:M16" si="7">SUM(K11+2)</f>
        <v>39</v>
      </c>
      <c r="M11" s="491">
        <f t="shared" si="7"/>
        <v>41</v>
      </c>
      <c r="N11" s="494"/>
      <c r="O11" s="513">
        <v>31.25</v>
      </c>
    </row>
    <row r="12" ht="25" customHeight="1" spans="1:15">
      <c r="A12" s="481"/>
      <c r="B12" s="482" t="s">
        <v>32</v>
      </c>
      <c r="C12" s="483"/>
      <c r="D12" s="483"/>
      <c r="E12" s="490" t="s">
        <v>33</v>
      </c>
      <c r="F12" s="488">
        <v>44928</v>
      </c>
      <c r="G12" s="491">
        <f t="shared" ref="G12" si="8">SUM(H12-1)</f>
        <v>27.5</v>
      </c>
      <c r="H12" s="491">
        <f t="shared" ref="H12" si="9">SUM(I12-2)</f>
        <v>28.5</v>
      </c>
      <c r="I12" s="516">
        <v>30.5</v>
      </c>
      <c r="J12" s="491">
        <f t="shared" ref="J12" si="10">SUM(I12+2)</f>
        <v>32.5</v>
      </c>
      <c r="K12" s="491">
        <f t="shared" ref="K12" si="11">SUM(J12+2.5)</f>
        <v>35</v>
      </c>
      <c r="L12" s="491">
        <f t="shared" ref="L12" si="12">SUM(K12+2)</f>
        <v>37</v>
      </c>
      <c r="M12" s="491">
        <f t="shared" ref="M12" si="13">SUM(L12+2)</f>
        <v>39</v>
      </c>
      <c r="N12" s="494"/>
      <c r="O12" s="513"/>
    </row>
    <row r="13" ht="25" customHeight="1" spans="1:15">
      <c r="A13" s="481"/>
      <c r="B13" s="482" t="s">
        <v>34</v>
      </c>
      <c r="C13" s="483"/>
      <c r="D13" s="483"/>
      <c r="E13" s="484" t="s">
        <v>35</v>
      </c>
      <c r="F13" s="488">
        <v>44928</v>
      </c>
      <c r="G13" s="491">
        <f t="shared" si="3"/>
        <v>25.5</v>
      </c>
      <c r="H13" s="491">
        <f t="shared" si="4"/>
        <v>26.5</v>
      </c>
      <c r="I13" s="516">
        <v>28.5</v>
      </c>
      <c r="J13" s="491">
        <f t="shared" si="5"/>
        <v>30.5</v>
      </c>
      <c r="K13" s="491">
        <f t="shared" si="6"/>
        <v>33</v>
      </c>
      <c r="L13" s="491">
        <f t="shared" si="7"/>
        <v>35</v>
      </c>
      <c r="M13" s="491">
        <f t="shared" si="7"/>
        <v>37</v>
      </c>
      <c r="N13" s="494"/>
      <c r="O13" s="513">
        <v>28</v>
      </c>
    </row>
    <row r="14" ht="25" customHeight="1" spans="1:15">
      <c r="A14" s="481"/>
      <c r="B14" s="482" t="s">
        <v>36</v>
      </c>
      <c r="C14" s="483"/>
      <c r="D14" s="483"/>
      <c r="E14" s="490" t="s">
        <v>37</v>
      </c>
      <c r="F14" s="488">
        <v>44928</v>
      </c>
      <c r="G14" s="491">
        <f t="shared" si="3"/>
        <v>38.75</v>
      </c>
      <c r="H14" s="491">
        <f t="shared" si="4"/>
        <v>39.75</v>
      </c>
      <c r="I14" s="516">
        <v>41.75</v>
      </c>
      <c r="J14" s="491">
        <f t="shared" si="5"/>
        <v>43.75</v>
      </c>
      <c r="K14" s="491">
        <f t="shared" si="6"/>
        <v>46.25</v>
      </c>
      <c r="L14" s="491">
        <f t="shared" si="7"/>
        <v>48.25</v>
      </c>
      <c r="M14" s="491">
        <f t="shared" si="7"/>
        <v>50.25</v>
      </c>
      <c r="N14" s="494"/>
      <c r="O14" s="513">
        <v>41.75</v>
      </c>
    </row>
    <row r="15" ht="25" customHeight="1" spans="1:15">
      <c r="A15" s="481"/>
      <c r="B15" s="482" t="s">
        <v>38</v>
      </c>
      <c r="C15" s="483"/>
      <c r="D15" s="483"/>
      <c r="E15" s="490" t="s">
        <v>39</v>
      </c>
      <c r="F15" s="488">
        <v>44928</v>
      </c>
      <c r="G15" s="491">
        <f t="shared" si="3"/>
        <v>78</v>
      </c>
      <c r="H15" s="491">
        <f t="shared" si="4"/>
        <v>79</v>
      </c>
      <c r="I15" s="516">
        <v>81</v>
      </c>
      <c r="J15" s="491">
        <f t="shared" si="5"/>
        <v>83</v>
      </c>
      <c r="K15" s="491">
        <f t="shared" si="6"/>
        <v>85.5</v>
      </c>
      <c r="L15" s="491">
        <f t="shared" si="7"/>
        <v>87.5</v>
      </c>
      <c r="M15" s="491">
        <f t="shared" si="7"/>
        <v>89.5</v>
      </c>
      <c r="N15" s="494"/>
      <c r="O15" s="513">
        <v>81</v>
      </c>
    </row>
    <row r="16" ht="25" customHeight="1" spans="1:15">
      <c r="A16" s="481"/>
      <c r="B16" s="482" t="s">
        <v>40</v>
      </c>
      <c r="C16" s="483"/>
      <c r="D16" s="483"/>
      <c r="E16" s="490" t="s">
        <v>41</v>
      </c>
      <c r="F16" s="488">
        <v>44928</v>
      </c>
      <c r="G16" s="491">
        <f t="shared" si="3"/>
        <v>71</v>
      </c>
      <c r="H16" s="491">
        <f t="shared" si="4"/>
        <v>72</v>
      </c>
      <c r="I16" s="516">
        <v>74</v>
      </c>
      <c r="J16" s="491">
        <f t="shared" si="5"/>
        <v>76</v>
      </c>
      <c r="K16" s="491">
        <f t="shared" si="6"/>
        <v>78.5</v>
      </c>
      <c r="L16" s="491">
        <f t="shared" si="7"/>
        <v>80.5</v>
      </c>
      <c r="M16" s="491">
        <f t="shared" si="7"/>
        <v>82.5</v>
      </c>
      <c r="N16" s="494"/>
      <c r="O16" s="513">
        <v>74</v>
      </c>
    </row>
    <row r="17" ht="25" customHeight="1" spans="1:15">
      <c r="A17" s="481"/>
      <c r="B17" s="482" t="s">
        <v>42</v>
      </c>
      <c r="C17" s="483"/>
      <c r="D17" s="483"/>
      <c r="E17" s="490" t="s">
        <v>43</v>
      </c>
      <c r="F17" s="492">
        <v>0.25</v>
      </c>
      <c r="G17" s="489">
        <f t="shared" ref="G17" si="14">SUM(H17-0.25)</f>
        <v>31</v>
      </c>
      <c r="H17" s="486">
        <f t="shared" ref="H17:H18" si="15">SUM(I17-1/4)</f>
        <v>31.25</v>
      </c>
      <c r="I17" s="516">
        <v>31.5</v>
      </c>
      <c r="J17" s="515">
        <f>SUM(I17+0.25)</f>
        <v>31.75</v>
      </c>
      <c r="K17" s="515">
        <f>SUM(J17+0.25)</f>
        <v>32</v>
      </c>
      <c r="L17" s="515">
        <f t="shared" ref="L17:M17" si="16">SUM(K17+0)</f>
        <v>32</v>
      </c>
      <c r="M17" s="515">
        <f t="shared" si="16"/>
        <v>32</v>
      </c>
      <c r="N17" s="494"/>
      <c r="O17" s="513">
        <v>31.5</v>
      </c>
    </row>
    <row r="18" ht="25" customHeight="1" spans="1:15">
      <c r="A18" s="481"/>
      <c r="B18" s="482" t="s">
        <v>44</v>
      </c>
      <c r="C18" s="483"/>
      <c r="D18" s="483"/>
      <c r="E18" s="490" t="s">
        <v>45</v>
      </c>
      <c r="F18" s="493">
        <v>0.125</v>
      </c>
      <c r="G18" s="491"/>
      <c r="H18" s="486">
        <f t="shared" si="15"/>
        <v>15</v>
      </c>
      <c r="I18" s="516">
        <v>15.25</v>
      </c>
      <c r="J18" s="515">
        <f>SUM(I18+0.25)</f>
        <v>15.5</v>
      </c>
      <c r="K18" s="515">
        <f>SUM(J18+0.25)</f>
        <v>15.75</v>
      </c>
      <c r="L18" s="515">
        <f>SUM(K18+0.25)</f>
        <v>16</v>
      </c>
      <c r="M18" s="515">
        <f>SUM(L18+0.25)</f>
        <v>16.25</v>
      </c>
      <c r="N18" s="494"/>
      <c r="O18" s="513">
        <v>15.25</v>
      </c>
    </row>
    <row r="19" ht="25" customHeight="1" spans="1:15">
      <c r="A19" s="481"/>
      <c r="B19" s="482" t="s">
        <v>46</v>
      </c>
      <c r="C19" s="483"/>
      <c r="D19" s="483"/>
      <c r="E19" s="490" t="s">
        <v>47</v>
      </c>
      <c r="F19" s="485">
        <v>44930</v>
      </c>
      <c r="G19" s="491">
        <f t="shared" ref="G19:H19" si="17">H19</f>
        <v>2</v>
      </c>
      <c r="H19" s="491">
        <f t="shared" si="17"/>
        <v>2</v>
      </c>
      <c r="I19" s="516">
        <v>2</v>
      </c>
      <c r="J19" s="491">
        <f>I19</f>
        <v>2</v>
      </c>
      <c r="K19" s="491">
        <f>J19</f>
        <v>2</v>
      </c>
      <c r="L19" s="491">
        <f>K19</f>
        <v>2</v>
      </c>
      <c r="M19" s="491">
        <f>L19</f>
        <v>2</v>
      </c>
      <c r="N19" s="494"/>
      <c r="O19" s="513">
        <v>2</v>
      </c>
    </row>
    <row r="20" ht="25" customHeight="1" spans="1:15">
      <c r="A20" s="481"/>
      <c r="B20" s="482" t="s">
        <v>48</v>
      </c>
      <c r="C20" s="483"/>
      <c r="D20" s="483"/>
      <c r="E20" s="490" t="s">
        <v>49</v>
      </c>
      <c r="F20" s="492">
        <v>0.25</v>
      </c>
      <c r="G20" s="491">
        <f t="shared" ref="G20:H20" si="18">SUM(H20+0)</f>
        <v>11.75</v>
      </c>
      <c r="H20" s="491">
        <f t="shared" si="18"/>
        <v>11.75</v>
      </c>
      <c r="I20" s="516">
        <v>11.75</v>
      </c>
      <c r="J20" s="517">
        <f>SUM(I20+0.5)</f>
        <v>12.25</v>
      </c>
      <c r="K20" s="517">
        <f>SUM(J20+0)</f>
        <v>12.25</v>
      </c>
      <c r="L20" s="517">
        <f>SUM(K20+0.5)</f>
        <v>12.75</v>
      </c>
      <c r="M20" s="517">
        <f>SUM(L20+0)</f>
        <v>12.75</v>
      </c>
      <c r="N20" s="494"/>
      <c r="O20" s="513">
        <v>11.75</v>
      </c>
    </row>
    <row r="21" ht="16.35" customHeight="1" spans="1:15">
      <c r="A21" s="494"/>
      <c r="B21" s="494"/>
      <c r="C21" s="494"/>
      <c r="D21" s="494"/>
      <c r="E21" s="494"/>
      <c r="F21" s="494"/>
      <c r="G21" s="494"/>
      <c r="H21" s="494"/>
      <c r="I21" s="494"/>
      <c r="J21" s="494"/>
      <c r="K21" s="494"/>
      <c r="L21" s="494"/>
      <c r="M21" s="494"/>
      <c r="N21" s="494"/>
      <c r="O21" s="494"/>
    </row>
    <row r="22" ht="25" customHeight="1" spans="1:15">
      <c r="A22" s="494"/>
      <c r="B22" s="494"/>
      <c r="C22" s="495" t="s">
        <v>2</v>
      </c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4"/>
      <c r="O22" s="494"/>
    </row>
    <row r="23" ht="25" customHeight="1" spans="1:15">
      <c r="A23" s="494"/>
      <c r="B23" s="494"/>
      <c r="C23" s="495" t="s">
        <v>50</v>
      </c>
      <c r="D23" s="494"/>
      <c r="E23" s="494"/>
      <c r="F23" s="494"/>
      <c r="G23" s="494"/>
      <c r="H23" s="494"/>
      <c r="I23" s="494"/>
      <c r="J23" s="494"/>
      <c r="K23" s="494"/>
      <c r="L23" s="494"/>
      <c r="M23" s="494"/>
      <c r="N23" s="494"/>
      <c r="O23" s="494"/>
    </row>
    <row r="24" ht="25" customHeight="1" spans="1:15">
      <c r="A24" s="494"/>
      <c r="B24" s="494"/>
      <c r="C24" s="495" t="s">
        <v>51</v>
      </c>
      <c r="D24" s="494"/>
      <c r="E24" s="494"/>
      <c r="F24" s="494"/>
      <c r="G24" s="494"/>
      <c r="H24" s="494"/>
      <c r="I24" s="494"/>
      <c r="J24" s="494"/>
      <c r="K24" s="494"/>
      <c r="L24" s="494"/>
      <c r="M24" s="494"/>
      <c r="N24" s="494"/>
      <c r="O24" s="494"/>
    </row>
    <row r="25" ht="25" customHeight="1" spans="1:15">
      <c r="A25" s="494"/>
      <c r="B25" s="494"/>
      <c r="C25" s="495" t="s">
        <v>52</v>
      </c>
      <c r="D25" s="494"/>
      <c r="E25" s="494"/>
      <c r="F25" s="494"/>
      <c r="G25" s="494"/>
      <c r="H25" s="494"/>
      <c r="I25" s="494"/>
      <c r="J25" s="494"/>
      <c r="K25" s="494"/>
      <c r="L25" s="494"/>
      <c r="M25" s="494"/>
      <c r="N25" s="494"/>
      <c r="O25" s="494"/>
    </row>
    <row r="26" ht="16.35" customHeight="1"/>
    <row r="27" ht="16.35" customHeight="1"/>
    <row r="28" ht="16.35" customHeight="1"/>
    <row r="29" ht="16.35" customHeight="1"/>
    <row r="30" ht="16.35" customHeight="1"/>
    <row r="31" ht="16.35" customHeight="1"/>
    <row r="32" ht="16.35" customHeight="1"/>
    <row r="33" ht="16.35" customHeight="1"/>
    <row r="34" ht="16.35" customHeight="1"/>
    <row r="35" ht="16.35" customHeight="1"/>
    <row r="36" ht="16.35" customHeight="1"/>
    <row r="37" ht="16.35" customHeight="1"/>
    <row r="38" ht="16.35" customHeight="1"/>
    <row r="39" ht="16.35" customHeight="1"/>
    <row r="40" ht="16.35" customHeight="1"/>
    <row r="41" ht="16.35" customHeight="1"/>
    <row r="42" ht="16.35" customHeight="1"/>
    <row r="43" ht="16.35" customHeight="1"/>
    <row r="44" ht="16.35" customHeight="1"/>
    <row r="45" ht="16.35" customHeight="1"/>
    <row r="46" ht="16.35" customHeight="1"/>
    <row r="47" ht="16.35" customHeight="1"/>
    <row r="48" ht="16.35" customHeight="1"/>
    <row r="49" ht="16.35" customHeight="1"/>
    <row r="50" ht="16.35" customHeight="1"/>
    <row r="51" ht="16.35" customHeight="1"/>
    <row r="52" ht="16.35" customHeight="1"/>
    <row r="53" ht="16.35" customHeight="1"/>
    <row r="54" ht="16.35" customHeight="1"/>
    <row r="55" ht="16.35" customHeight="1"/>
    <row r="56" ht="16.35" customHeight="1"/>
    <row r="57" ht="16.35" customHeight="1"/>
    <row r="58" ht="16.35" customHeight="1"/>
    <row r="59" ht="16.35" customHeight="1"/>
    <row r="60" ht="16.35" customHeight="1"/>
    <row r="61" ht="16.35" customHeight="1"/>
    <row r="62" ht="16.35" customHeight="1"/>
    <row r="63" ht="16.35" customHeight="1"/>
    <row r="64" ht="16.35" customHeight="1"/>
    <row r="65" ht="16.35" customHeight="1"/>
    <row r="66" ht="16.35" customHeight="1"/>
    <row r="67" ht="16.35" customHeight="1"/>
    <row r="68" ht="16.35" customHeight="1"/>
    <row r="69" ht="16.35" customHeight="1"/>
    <row r="70" ht="16.35" customHeight="1"/>
    <row r="71" ht="16.35" customHeight="1"/>
    <row r="72" ht="16.35" customHeight="1"/>
    <row r="73" ht="16.35" customHeight="1"/>
    <row r="74" ht="16.35" customHeight="1"/>
    <row r="75" ht="16.35" customHeight="1"/>
    <row r="76" ht="16.35" customHeight="1"/>
    <row r="77" ht="16.35" customHeight="1"/>
    <row r="78" ht="16.35" customHeight="1"/>
    <row r="79" ht="16.35" customHeight="1"/>
    <row r="80" ht="16.35" customHeight="1"/>
    <row r="81" ht="16.35" customHeight="1"/>
    <row r="82" ht="16.35" customHeight="1"/>
    <row r="83" ht="16.35" customHeight="1"/>
    <row r="84" ht="16.35" customHeight="1"/>
    <row r="85" ht="16.35" customHeight="1"/>
    <row r="86" ht="16.35" customHeight="1"/>
    <row r="87" ht="16.35" customHeight="1"/>
    <row r="88" ht="16.35" customHeight="1"/>
    <row r="89" ht="16.35" customHeight="1"/>
    <row r="90" ht="16.35" customHeight="1"/>
    <row r="91" ht="16.35" customHeight="1"/>
    <row r="92" ht="16.35" customHeight="1"/>
    <row r="93" ht="16.35" customHeight="1"/>
    <row r="94" ht="16.35" customHeight="1"/>
    <row r="95" ht="16.35" customHeight="1"/>
    <row r="96" ht="16.35" customHeight="1"/>
    <row r="97" ht="16.35" customHeight="1"/>
    <row r="98" ht="16.35" customHeight="1"/>
    <row r="99" ht="16.35" customHeight="1"/>
    <row r="100" ht="16.35" customHeight="1"/>
    <row r="101" ht="16.35" customHeight="1"/>
    <row r="102" ht="16.35" customHeight="1"/>
    <row r="103" ht="16.35" customHeight="1"/>
    <row r="104" ht="16.35" customHeight="1"/>
    <row r="105" ht="16.35" customHeight="1"/>
    <row r="106" ht="16.35" customHeight="1"/>
    <row r="107" ht="16.35" customHeight="1"/>
    <row r="108" ht="16.35" customHeight="1"/>
    <row r="109" ht="16.35" customHeight="1"/>
    <row r="110" ht="16.35" customHeight="1"/>
    <row r="111" ht="16.35" customHeight="1"/>
    <row r="112" ht="16.35" customHeight="1"/>
    <row r="113" ht="16.35" customHeight="1"/>
    <row r="114" ht="16.35" customHeight="1"/>
    <row r="115" ht="16.35" customHeight="1"/>
    <row r="116" ht="16.35" customHeight="1"/>
    <row r="117" ht="16.35" customHeight="1"/>
    <row r="118" ht="16.35" customHeight="1"/>
    <row r="119" ht="16.35" customHeight="1"/>
    <row r="120" ht="16.35" customHeight="1"/>
    <row r="121" ht="16.35" customHeight="1"/>
    <row r="122" ht="16.35" customHeight="1"/>
    <row r="123" ht="16.35" customHeight="1"/>
    <row r="124" ht="16.35" customHeight="1"/>
    <row r="125" ht="16.35" customHeight="1"/>
    <row r="126" ht="16.35" customHeight="1"/>
    <row r="127" ht="16.35" customHeight="1"/>
    <row r="128" ht="16.35" customHeight="1"/>
    <row r="129" ht="16.35" customHeight="1"/>
    <row r="130" ht="16.35" customHeight="1"/>
    <row r="131" ht="16.35" customHeight="1"/>
    <row r="132" ht="16.35" customHeight="1"/>
    <row r="133" ht="16.35" customHeight="1"/>
    <row r="134" ht="16.35" customHeight="1"/>
    <row r="135" ht="16.35" customHeight="1"/>
    <row r="136" ht="16.35" customHeight="1"/>
    <row r="137" ht="16.35" customHeight="1"/>
    <row r="138" ht="16.35" customHeight="1"/>
    <row r="139" ht="16.35" customHeight="1"/>
    <row r="140" ht="16.35" customHeight="1"/>
    <row r="141" ht="16.35" customHeight="1"/>
    <row r="142" ht="16.35" customHeight="1"/>
    <row r="143" ht="16.35" customHeight="1"/>
    <row r="144" ht="16.35" customHeight="1"/>
    <row r="145" ht="16.35" customHeight="1"/>
    <row r="146" ht="16.35" customHeight="1"/>
    <row r="147" ht="16.35" customHeight="1"/>
    <row r="148" ht="16.35" customHeight="1"/>
    <row r="149" ht="16.35" customHeight="1"/>
    <row r="150" ht="16.35" customHeight="1"/>
    <row r="151" ht="16.35" customHeight="1"/>
    <row r="152" ht="16.35" customHeight="1"/>
    <row r="153" ht="16.35" customHeight="1"/>
    <row r="154" ht="16.35" customHeight="1"/>
    <row r="155" ht="16.35" customHeight="1"/>
    <row r="156" ht="16.35" customHeight="1"/>
    <row r="157" ht="16.35" customHeight="1"/>
    <row r="158" ht="16.35" customHeight="1"/>
    <row r="159" ht="16.35" customHeight="1"/>
    <row r="160" ht="16.35" customHeight="1"/>
    <row r="161" ht="16.35" customHeight="1"/>
    <row r="162" ht="16.35" customHeight="1"/>
    <row r="163" ht="16.35" customHeight="1"/>
    <row r="164" ht="16.35" customHeight="1"/>
    <row r="165" ht="16.35" customHeight="1"/>
    <row r="166" ht="16.35" customHeight="1"/>
    <row r="167" ht="16.35" customHeight="1"/>
    <row r="168" ht="16.35" customHeight="1"/>
    <row r="169" ht="16.35" customHeight="1"/>
    <row r="170" ht="16.35" customHeight="1"/>
    <row r="171" ht="16.35" customHeight="1"/>
    <row r="172" ht="16.35" customHeight="1"/>
    <row r="173" ht="16.35" customHeight="1"/>
    <row r="174" ht="16.35" customHeight="1"/>
    <row r="175" ht="16.35" customHeight="1"/>
    <row r="176" ht="16.35" customHeight="1"/>
    <row r="177" ht="16.35" customHeight="1"/>
    <row r="178" ht="16.35" customHeight="1"/>
    <row r="179" ht="16.35" customHeight="1"/>
    <row r="180" ht="16.35" customHeight="1"/>
    <row r="181" ht="16.35" customHeight="1"/>
    <row r="182" ht="16.35" customHeight="1"/>
    <row r="183" ht="16.35" customHeight="1"/>
    <row r="184" ht="16.35" customHeight="1"/>
    <row r="185" ht="16.35" customHeight="1"/>
    <row r="186" ht="16.35" customHeight="1"/>
    <row r="187" ht="16.35" customHeight="1"/>
    <row r="188" ht="16.35" customHeight="1"/>
    <row r="189" ht="16.35" customHeight="1"/>
    <row r="190" ht="16.35" customHeight="1"/>
    <row r="191" ht="16.35" customHeight="1"/>
    <row r="192" ht="16.35" customHeight="1"/>
    <row r="193" ht="16.35" customHeight="1"/>
    <row r="194" ht="16.35" customHeight="1"/>
    <row r="195" ht="16.35" customHeight="1"/>
    <row r="196" ht="16.35" customHeight="1"/>
    <row r="197" ht="16.35" customHeight="1"/>
    <row r="198" ht="16.35" customHeight="1"/>
    <row r="199" ht="16.35" customHeight="1"/>
    <row r="200" ht="16.35" customHeight="1"/>
    <row r="201" ht="16.35" customHeight="1"/>
    <row r="202" ht="16.35" customHeight="1"/>
    <row r="203" ht="16.35" customHeight="1"/>
    <row r="204" ht="16.35" customHeight="1"/>
    <row r="205" ht="16.35" customHeight="1"/>
    <row r="206" ht="16.35" customHeight="1"/>
    <row r="207" ht="16.35" customHeight="1"/>
    <row r="208" ht="16.35" customHeight="1"/>
    <row r="209" ht="16.35" customHeight="1"/>
    <row r="210" ht="16.35" customHeight="1"/>
    <row r="211" ht="16.35" customHeight="1"/>
    <row r="212" ht="16.35" customHeight="1"/>
    <row r="213" ht="16.35" customHeight="1"/>
    <row r="214" ht="16.35" customHeight="1"/>
    <row r="215" ht="16.35" customHeight="1"/>
    <row r="216" ht="16.35" customHeight="1"/>
    <row r="217" ht="16.35" customHeight="1"/>
    <row r="218" ht="16.35" customHeight="1"/>
    <row r="219" ht="16.35" customHeight="1"/>
    <row r="220" ht="16.35" customHeight="1"/>
    <row r="221" ht="16.35" customHeight="1"/>
    <row r="222" ht="16.35" customHeight="1"/>
    <row r="223" ht="16.35" customHeight="1"/>
    <row r="224" ht="16.35" customHeight="1"/>
    <row r="225" ht="16.35" customHeight="1"/>
    <row r="226" ht="16.35" customHeight="1"/>
    <row r="227" ht="16.35" customHeight="1"/>
    <row r="228" ht="16.35" customHeight="1"/>
    <row r="229" ht="16.35" customHeight="1"/>
    <row r="230" ht="16.35" customHeight="1"/>
    <row r="231" ht="16.35" customHeight="1"/>
    <row r="232" ht="16.35" customHeight="1"/>
    <row r="233" ht="16.35" customHeight="1"/>
    <row r="234" ht="16.35" customHeight="1"/>
    <row r="235" ht="16.35" customHeight="1"/>
    <row r="236" ht="16.35" customHeight="1"/>
    <row r="237" ht="16.35" customHeight="1"/>
    <row r="238" ht="16.35" customHeight="1"/>
    <row r="239" ht="16.35" customHeight="1"/>
    <row r="240" ht="16.35" customHeight="1"/>
    <row r="241" ht="16.35" customHeight="1"/>
    <row r="242" ht="16.35" customHeight="1"/>
    <row r="243" ht="16.35" customHeight="1"/>
    <row r="244" ht="16.35" customHeight="1"/>
    <row r="245" ht="16.35" customHeight="1"/>
    <row r="246" ht="16.35" customHeight="1"/>
    <row r="247" ht="16.35" customHeight="1"/>
    <row r="248" ht="16.35" customHeight="1"/>
    <row r="249" ht="16.35" customHeight="1"/>
    <row r="250" ht="16.35" customHeight="1"/>
    <row r="251" ht="16.35" customHeight="1"/>
    <row r="252" ht="16.35" customHeight="1"/>
    <row r="253" ht="16.35" customHeight="1"/>
    <row r="254" ht="16.35" customHeight="1"/>
    <row r="255" ht="16.35" customHeight="1"/>
    <row r="256" ht="16.35" customHeight="1"/>
    <row r="257" ht="16.35" customHeight="1"/>
    <row r="258" ht="16.35" customHeight="1"/>
    <row r="259" ht="16.35" customHeight="1"/>
    <row r="260" ht="16.35" customHeight="1"/>
    <row r="261" ht="16.35" customHeight="1"/>
    <row r="262" ht="16.35" customHeight="1"/>
    <row r="263" ht="16.35" customHeight="1"/>
    <row r="264" ht="16.35" customHeight="1"/>
    <row r="265" ht="16.35" customHeight="1"/>
    <row r="266" ht="16.35" customHeight="1"/>
    <row r="267" ht="16.35" customHeight="1"/>
    <row r="268" ht="16.35" customHeight="1"/>
    <row r="269" ht="16.35" customHeight="1"/>
    <row r="270" ht="16.35" customHeight="1"/>
    <row r="271" ht="16.35" customHeight="1"/>
    <row r="272" ht="16.35" customHeight="1"/>
    <row r="273" ht="16.35" customHeight="1"/>
    <row r="274" ht="16.35" customHeight="1"/>
    <row r="275" ht="16.35" customHeight="1"/>
    <row r="276" ht="16.35" customHeight="1"/>
    <row r="277" ht="16.35" customHeight="1"/>
    <row r="278" ht="16.35" customHeight="1"/>
    <row r="279" ht="16.35" customHeight="1"/>
    <row r="280" ht="16.35" customHeight="1"/>
    <row r="281" ht="16.35" customHeight="1"/>
    <row r="282" ht="16.35" customHeight="1"/>
    <row r="283" ht="16.35" customHeight="1"/>
    <row r="284" ht="16.35" customHeight="1"/>
    <row r="285" ht="16.35" customHeight="1"/>
    <row r="286" ht="16.35" customHeight="1"/>
    <row r="287" ht="16.35" customHeight="1"/>
    <row r="288" ht="16.35" customHeight="1"/>
    <row r="289" ht="16.35" customHeight="1"/>
    <row r="290" ht="16.35" customHeight="1"/>
    <row r="291" ht="16.35" customHeight="1"/>
    <row r="292" ht="16.35" customHeight="1"/>
    <row r="293" ht="16.35" customHeight="1"/>
    <row r="294" ht="16.35" customHeight="1"/>
    <row r="295" ht="16.35" customHeight="1"/>
    <row r="296" ht="16.35" customHeight="1"/>
    <row r="297" ht="16.35" customHeight="1"/>
    <row r="298" ht="16.35" customHeight="1"/>
    <row r="299" ht="16.35" customHeight="1"/>
    <row r="300" ht="16.35" customHeight="1"/>
    <row r="301" ht="16.35" customHeight="1"/>
    <row r="302" ht="16.35" customHeight="1"/>
    <row r="303" ht="16.35" customHeight="1"/>
    <row r="304" ht="16.35" customHeight="1"/>
    <row r="305" ht="16.35" customHeight="1"/>
    <row r="306" ht="16.35" customHeight="1"/>
    <row r="307" ht="16.35" customHeight="1"/>
    <row r="308" ht="16.35" customHeight="1"/>
    <row r="309" ht="16.35" customHeight="1"/>
    <row r="310" ht="16.35" customHeight="1"/>
    <row r="311" ht="16.35" customHeight="1"/>
    <row r="312" ht="16.35" customHeight="1"/>
    <row r="313" ht="16.35" customHeight="1"/>
    <row r="314" ht="16.35" customHeight="1"/>
    <row r="315" ht="16.35" customHeight="1"/>
    <row r="316" ht="16.35" customHeight="1"/>
    <row r="317" ht="16.35" customHeight="1"/>
    <row r="318" ht="16.35" customHeight="1"/>
    <row r="319" ht="16.35" customHeight="1"/>
    <row r="320" ht="16.35" customHeight="1"/>
    <row r="321" ht="16.35" customHeight="1"/>
    <row r="322" ht="16.35" customHeight="1"/>
    <row r="323" ht="16.35" customHeight="1"/>
    <row r="324" ht="16.35" customHeight="1"/>
    <row r="325" ht="16.35" customHeight="1"/>
    <row r="326" ht="16.35" customHeight="1"/>
    <row r="327" ht="16.35" customHeight="1"/>
    <row r="328" ht="16.35" customHeight="1"/>
    <row r="329" ht="16.35" customHeight="1"/>
    <row r="330" ht="16.35" customHeight="1"/>
    <row r="331" ht="16.35" customHeight="1"/>
    <row r="332" ht="16.35" customHeight="1"/>
    <row r="333" ht="16.35" customHeight="1"/>
    <row r="334" ht="16.35" customHeight="1"/>
    <row r="335" ht="16.35" customHeight="1"/>
    <row r="336" ht="16.35" customHeight="1"/>
    <row r="337" ht="16.35" customHeight="1"/>
    <row r="338" ht="16.35" customHeight="1"/>
    <row r="339" ht="16.35" customHeight="1"/>
    <row r="340" ht="16.35" customHeight="1"/>
    <row r="341" ht="16.35" customHeight="1"/>
    <row r="342" ht="16.35" customHeight="1"/>
    <row r="343" ht="16.35" customHeight="1"/>
    <row r="344" ht="16.35" customHeight="1"/>
    <row r="345" ht="16.35" customHeight="1"/>
    <row r="346" ht="16.35" customHeight="1"/>
    <row r="347" ht="16.35" customHeight="1"/>
    <row r="348" ht="16.35" customHeight="1"/>
    <row r="349" ht="16.35" customHeight="1"/>
    <row r="350" ht="16.35" customHeight="1"/>
    <row r="351" ht="16.35" customHeight="1"/>
    <row r="352" ht="16.35" customHeight="1"/>
    <row r="353" ht="16.35" customHeight="1"/>
    <row r="354" ht="16.35" customHeight="1"/>
    <row r="355" ht="16.35" customHeight="1"/>
    <row r="356" ht="16.35" customHeight="1"/>
    <row r="357" ht="16.35" customHeight="1"/>
    <row r="358" ht="16.35" customHeight="1"/>
    <row r="359" ht="16.35" customHeight="1"/>
    <row r="360" ht="16.35" customHeight="1"/>
    <row r="361" ht="16.35" customHeight="1"/>
    <row r="362" ht="16.35" customHeight="1"/>
    <row r="363" ht="16.35" customHeight="1"/>
    <row r="364" ht="16.35" customHeight="1"/>
    <row r="365" ht="16.35" customHeight="1"/>
    <row r="366" ht="16.35" customHeight="1"/>
    <row r="367" ht="16.35" customHeight="1"/>
    <row r="368" ht="16.35" customHeight="1"/>
    <row r="369" ht="16.35" customHeight="1"/>
    <row r="370" ht="16.35" customHeight="1"/>
    <row r="371" ht="16.35" customHeight="1"/>
    <row r="372" ht="16.35" customHeight="1"/>
    <row r="373" ht="16.35" customHeight="1"/>
    <row r="374" ht="16.35" customHeight="1"/>
    <row r="375" ht="16.35" customHeight="1"/>
    <row r="376" ht="16.35" customHeight="1"/>
    <row r="377" ht="16.35" customHeight="1"/>
    <row r="378" ht="16.35" customHeight="1"/>
    <row r="379" ht="16.35" customHeight="1"/>
    <row r="380" ht="16.35" customHeight="1"/>
    <row r="381" ht="16.35" customHeight="1"/>
    <row r="382" ht="16.35" customHeight="1"/>
    <row r="383" ht="16.35" customHeight="1"/>
    <row r="384" ht="16.35" customHeight="1"/>
    <row r="385" ht="16.35" customHeight="1"/>
    <row r="386" ht="16.35" customHeight="1"/>
    <row r="387" ht="16.35" customHeight="1"/>
    <row r="388" ht="16.35" customHeight="1"/>
    <row r="389" ht="16.35" customHeight="1"/>
    <row r="390" ht="16.35" customHeight="1"/>
    <row r="391" ht="16.35" customHeight="1"/>
    <row r="392" ht="16.35" customHeight="1"/>
    <row r="393" ht="16.35" customHeight="1"/>
    <row r="394" ht="16.35" customHeight="1"/>
    <row r="395" ht="16.35" customHeight="1"/>
    <row r="396" ht="16.35" customHeight="1"/>
    <row r="397" ht="16.35" customHeight="1"/>
    <row r="398" ht="16.35" customHeight="1"/>
    <row r="399" ht="16.35" customHeight="1"/>
    <row r="400" ht="16.35" customHeight="1"/>
    <row r="401" ht="16.35" customHeight="1"/>
    <row r="402" ht="16.35" customHeight="1"/>
    <row r="403" ht="16.35" customHeight="1"/>
    <row r="404" ht="16.35" customHeight="1"/>
    <row r="405" ht="16.35" customHeight="1"/>
    <row r="406" ht="16.35" customHeight="1"/>
    <row r="407" ht="16.35" customHeight="1"/>
    <row r="408" ht="16.35" customHeight="1"/>
    <row r="409" ht="16.35" customHeight="1"/>
    <row r="410" ht="16.35" customHeight="1"/>
    <row r="411" ht="16.35" customHeight="1"/>
    <row r="412" ht="16.35" customHeight="1"/>
    <row r="413" ht="16.35" customHeight="1"/>
    <row r="414" ht="16.35" customHeight="1"/>
    <row r="415" ht="16.35" customHeight="1"/>
    <row r="416" ht="16.35" customHeight="1"/>
    <row r="417" ht="16.35" customHeight="1"/>
    <row r="418" ht="16.35" customHeight="1"/>
    <row r="419" ht="16.35" customHeight="1"/>
    <row r="420" ht="16.35" customHeight="1"/>
    <row r="421" ht="16.35" customHeight="1"/>
    <row r="422" ht="16.35" customHeight="1"/>
    <row r="423" ht="16.35" customHeight="1"/>
    <row r="424" ht="16.35" customHeight="1"/>
    <row r="425" ht="16.35" customHeight="1"/>
    <row r="426" ht="16.35" customHeight="1"/>
    <row r="427" ht="16.35" customHeight="1"/>
    <row r="428" ht="16.35" customHeight="1"/>
    <row r="429" ht="16.35" customHeight="1"/>
    <row r="430" ht="16.35" customHeight="1"/>
    <row r="431" ht="16.35" customHeight="1"/>
    <row r="432" ht="16.35" customHeight="1"/>
    <row r="433" ht="16.35" customHeight="1"/>
    <row r="434" ht="16.35" customHeight="1"/>
    <row r="435" ht="16.35" customHeight="1"/>
    <row r="436" ht="16.35" customHeight="1"/>
    <row r="437" ht="16.35" customHeight="1"/>
    <row r="438" ht="16.35" customHeight="1"/>
    <row r="439" ht="16.35" customHeight="1"/>
    <row r="440" ht="16.35" customHeight="1"/>
    <row r="441" ht="16.35" customHeight="1"/>
    <row r="442" ht="16.35" customHeight="1"/>
    <row r="443" ht="16.35" customHeight="1"/>
    <row r="444" ht="16.35" customHeight="1"/>
    <row r="445" ht="16.35" customHeight="1"/>
    <row r="446" ht="16.35" customHeight="1"/>
    <row r="447" ht="16.35" customHeight="1"/>
    <row r="448" ht="16.35" customHeight="1"/>
    <row r="449" ht="16.35" customHeight="1"/>
    <row r="450" ht="16.35" customHeight="1"/>
    <row r="451" ht="16.35" customHeight="1"/>
    <row r="452" ht="16.35" customHeight="1"/>
    <row r="453" ht="16.35" customHeight="1"/>
    <row r="454" ht="16.35" customHeight="1"/>
    <row r="455" ht="16.35" customHeight="1"/>
    <row r="456" ht="16.35" customHeight="1"/>
    <row r="457" ht="16.35" customHeight="1"/>
    <row r="458" ht="16.35" customHeight="1"/>
    <row r="459" ht="16.35" customHeight="1"/>
    <row r="460" ht="16.35" customHeight="1"/>
    <row r="461" ht="16.35" customHeight="1"/>
    <row r="462" ht="16.35" customHeight="1"/>
    <row r="463" ht="16.35" customHeight="1"/>
    <row r="464" ht="16.35" customHeight="1"/>
    <row r="465" ht="16.35" customHeight="1"/>
    <row r="466" ht="16.35" customHeight="1"/>
    <row r="467" ht="16.35" customHeight="1"/>
    <row r="468" ht="16.35" customHeight="1"/>
    <row r="469" ht="16.35" customHeight="1"/>
    <row r="470" ht="16.35" customHeight="1"/>
    <row r="471" ht="16.35" customHeight="1"/>
    <row r="472" ht="16.35" customHeight="1"/>
    <row r="473" ht="16.35" customHeight="1"/>
    <row r="474" ht="16.35" customHeight="1"/>
    <row r="475" ht="16.35" customHeight="1"/>
    <row r="476" ht="16.35" customHeight="1"/>
    <row r="477" ht="16.35" customHeight="1"/>
    <row r="478" ht="16.35" customHeight="1"/>
    <row r="479" ht="16.35" customHeight="1"/>
    <row r="480" ht="16.35" customHeight="1"/>
    <row r="481" ht="16.35" customHeight="1"/>
    <row r="482" ht="16.35" customHeight="1"/>
    <row r="483" ht="16.35" customHeight="1"/>
    <row r="484" ht="16.35" customHeight="1"/>
    <row r="485" ht="16.35" customHeight="1"/>
    <row r="486" ht="16.35" customHeight="1"/>
    <row r="487" ht="16.35" customHeight="1"/>
    <row r="488" ht="16.35" customHeight="1"/>
    <row r="489" ht="16.35" customHeight="1"/>
    <row r="490" ht="16.35" customHeight="1"/>
    <row r="491" ht="16.35" customHeight="1"/>
    <row r="492" ht="16.35" customHeight="1"/>
    <row r="493" ht="16.35" customHeight="1"/>
    <row r="494" ht="16.35" customHeight="1"/>
    <row r="495" ht="16.35" customHeight="1"/>
    <row r="496" ht="16.35" customHeight="1"/>
    <row r="497" ht="16.35" customHeight="1"/>
    <row r="498" ht="16.35" customHeight="1"/>
    <row r="499" ht="16.35" customHeight="1"/>
    <row r="500" ht="16.35" customHeight="1"/>
    <row r="501" ht="16.35" customHeight="1"/>
    <row r="502" ht="16.35" customHeight="1"/>
    <row r="503" ht="16.35" customHeight="1"/>
    <row r="504" ht="16.35" customHeight="1"/>
    <row r="505" ht="16.35" customHeight="1"/>
    <row r="506" ht="16.35" customHeight="1"/>
    <row r="507" ht="16.35" customHeight="1"/>
    <row r="508" ht="16.35" customHeight="1"/>
    <row r="509" ht="16.35" customHeight="1"/>
    <row r="510" ht="16.35" customHeight="1"/>
    <row r="511" ht="16.35" customHeight="1"/>
    <row r="512" ht="16.35" customHeight="1"/>
    <row r="513" ht="16.35" customHeight="1"/>
    <row r="514" ht="16.35" customHeight="1"/>
    <row r="515" ht="16.35" customHeight="1"/>
    <row r="516" ht="16.35" customHeight="1"/>
    <row r="517" ht="16.35" customHeight="1"/>
    <row r="518" ht="16.35" customHeight="1"/>
    <row r="519" ht="16.35" customHeight="1"/>
    <row r="520" ht="16.35" customHeight="1"/>
    <row r="521" ht="16.35" customHeight="1"/>
    <row r="522" ht="16.35" customHeight="1"/>
    <row r="523" ht="16.35" customHeight="1"/>
    <row r="524" ht="16.35" customHeight="1"/>
    <row r="525" ht="16.35" customHeight="1"/>
    <row r="526" ht="16.35" customHeight="1"/>
    <row r="527" ht="16.35" customHeight="1"/>
    <row r="528" ht="16.35" customHeight="1"/>
    <row r="529" ht="16.35" customHeight="1"/>
    <row r="530" ht="16.35" customHeight="1"/>
    <row r="531" ht="16.35" customHeight="1"/>
    <row r="532" ht="16.35" customHeight="1"/>
    <row r="533" ht="16.35" customHeight="1"/>
    <row r="534" ht="16.35" customHeight="1"/>
    <row r="535" ht="16.35" customHeight="1"/>
    <row r="536" ht="16.35" customHeight="1"/>
    <row r="537" ht="16.35" customHeight="1"/>
    <row r="538" ht="16.35" customHeight="1"/>
    <row r="539" ht="16.35" customHeight="1"/>
    <row r="540" ht="16.35" customHeight="1"/>
    <row r="541" ht="16.35" customHeight="1"/>
    <row r="542" ht="16.35" customHeight="1"/>
    <row r="543" ht="16.35" customHeight="1"/>
    <row r="544" ht="16.35" customHeight="1"/>
    <row r="545" ht="16.35" customHeight="1"/>
    <row r="546" ht="16.35" customHeight="1"/>
    <row r="547" ht="16.35" customHeight="1"/>
    <row r="548" ht="16.35" customHeight="1"/>
    <row r="549" ht="16.35" customHeight="1"/>
    <row r="550" ht="16.35" customHeight="1"/>
    <row r="551" ht="16.35" customHeight="1"/>
    <row r="552" ht="16.35" customHeight="1"/>
    <row r="553" ht="16.35" customHeight="1"/>
    <row r="554" ht="16.35" customHeight="1"/>
    <row r="555" ht="16.35" customHeight="1"/>
    <row r="556" ht="16.35" customHeight="1"/>
    <row r="557" ht="16.35" customHeight="1"/>
    <row r="558" ht="16.35" customHeight="1"/>
    <row r="559" ht="16.35" customHeight="1"/>
    <row r="560" ht="16.35" customHeight="1"/>
    <row r="561" ht="16.35" customHeight="1"/>
    <row r="562" ht="16.35" customHeight="1"/>
    <row r="563" ht="16.35" customHeight="1"/>
    <row r="564" ht="16.35" customHeight="1"/>
    <row r="565" ht="16.35" customHeight="1"/>
    <row r="566" ht="16.35" customHeight="1"/>
    <row r="567" ht="16.35" customHeight="1"/>
    <row r="568" ht="16.35" customHeight="1"/>
    <row r="569" ht="16.35" customHeight="1"/>
    <row r="570" ht="16.35" customHeight="1"/>
    <row r="571" ht="16.35" customHeight="1"/>
    <row r="572" ht="16.35" customHeight="1"/>
    <row r="573" ht="16.35" customHeight="1"/>
    <row r="574" ht="16.35" customHeight="1"/>
    <row r="575" ht="16.35" customHeight="1"/>
    <row r="576" ht="16.35" customHeight="1"/>
    <row r="577" ht="16.35" customHeight="1"/>
    <row r="578" ht="16.35" customHeight="1"/>
    <row r="579" ht="16.35" customHeight="1"/>
    <row r="580" ht="16.35" customHeight="1"/>
    <row r="581" ht="16.35" customHeight="1"/>
    <row r="582" ht="16.35" customHeight="1"/>
    <row r="583" ht="16.35" customHeight="1"/>
    <row r="584" ht="16.35" customHeight="1"/>
    <row r="585" ht="16.35" customHeight="1"/>
    <row r="586" ht="16.35" customHeight="1"/>
    <row r="587" ht="16.35" customHeight="1"/>
    <row r="588" ht="16.35" customHeight="1"/>
    <row r="589" ht="16.35" customHeight="1"/>
    <row r="590" ht="16.35" customHeight="1"/>
    <row r="591" ht="16.35" customHeight="1"/>
    <row r="592" ht="16.35" customHeight="1"/>
    <row r="593" ht="16.35" customHeight="1"/>
    <row r="594" ht="16.35" customHeight="1"/>
    <row r="595" ht="16.35" customHeight="1"/>
    <row r="596" ht="16.35" customHeight="1"/>
    <row r="597" ht="16.35" customHeight="1"/>
    <row r="598" ht="16.35" customHeight="1"/>
    <row r="599" ht="16.35" customHeight="1"/>
    <row r="600" ht="16.35" customHeight="1"/>
    <row r="601" ht="16.35" customHeight="1"/>
    <row r="602" ht="16.35" customHeight="1"/>
    <row r="603" ht="16.35" customHeight="1"/>
    <row r="604" ht="16.35" customHeight="1"/>
    <row r="605" ht="16.35" customHeight="1"/>
    <row r="606" ht="16.35" customHeight="1"/>
    <row r="607" ht="16.35" customHeight="1"/>
    <row r="608" ht="16.35" customHeight="1"/>
    <row r="609" ht="16.35" customHeight="1"/>
    <row r="610" ht="16.35" customHeight="1"/>
    <row r="611" ht="16.35" customHeight="1"/>
    <row r="612" ht="16.35" customHeight="1"/>
    <row r="613" ht="16.35" customHeight="1"/>
    <row r="614" ht="16.35" customHeight="1"/>
    <row r="615" ht="16.35" customHeight="1"/>
    <row r="616" ht="16.35" customHeight="1"/>
    <row r="617" ht="16.35" customHeight="1"/>
    <row r="618" ht="16.35" customHeight="1"/>
    <row r="619" ht="16.35" customHeight="1"/>
    <row r="620" ht="16.35" customHeight="1"/>
    <row r="621" ht="16.35" customHeight="1"/>
    <row r="622" ht="16.35" customHeight="1"/>
    <row r="623" ht="16.35" customHeight="1"/>
    <row r="624" ht="16.35" customHeight="1"/>
    <row r="625" ht="16.35" customHeight="1"/>
    <row r="626" ht="16.35" customHeight="1"/>
    <row r="627" ht="16.35" customHeight="1"/>
    <row r="628" ht="16.35" customHeight="1"/>
    <row r="629" ht="16.35" customHeight="1"/>
    <row r="630" ht="16.35" customHeight="1"/>
    <row r="631" ht="16.35" customHeight="1"/>
    <row r="632" ht="16.35" customHeight="1"/>
    <row r="633" ht="16.35" customHeight="1"/>
    <row r="634" ht="16.35" customHeight="1"/>
    <row r="635" ht="16.35" customHeight="1"/>
    <row r="636" ht="16.35" customHeight="1"/>
    <row r="637" ht="16.35" customHeight="1"/>
    <row r="638" ht="16.35" customHeight="1"/>
    <row r="639" ht="16.35" customHeight="1"/>
    <row r="640" ht="16.35" customHeight="1"/>
    <row r="641" ht="16.35" customHeight="1"/>
    <row r="642" ht="16.35" customHeight="1"/>
    <row r="643" ht="16.35" customHeight="1"/>
    <row r="644" ht="16.35" customHeight="1"/>
    <row r="645" ht="16.35" customHeight="1"/>
    <row r="646" ht="16.35" customHeight="1"/>
    <row r="647" ht="16.35" customHeight="1"/>
    <row r="648" ht="16.35" customHeight="1"/>
    <row r="649" ht="16.35" customHeight="1"/>
    <row r="650" ht="16.35" customHeight="1"/>
    <row r="651" ht="16.35" customHeight="1"/>
    <row r="652" ht="16.35" customHeight="1"/>
    <row r="653" ht="16.35" customHeight="1"/>
    <row r="654" ht="16.35" customHeight="1"/>
    <row r="655" ht="16.35" customHeight="1"/>
    <row r="656" ht="16.35" customHeight="1"/>
    <row r="657" ht="16.35" customHeight="1"/>
    <row r="658" ht="16.35" customHeight="1"/>
    <row r="659" ht="16.35" customHeight="1"/>
    <row r="660" ht="16.35" customHeight="1"/>
    <row r="661" ht="16.35" customHeight="1"/>
    <row r="662" ht="16.35" customHeight="1"/>
    <row r="663" ht="16.35" customHeight="1"/>
    <row r="664" ht="16.35" customHeight="1"/>
    <row r="665" ht="16.35" customHeight="1"/>
    <row r="666" ht="16.35" customHeight="1"/>
    <row r="667" ht="16.35" customHeight="1"/>
    <row r="668" ht="16.35" customHeight="1"/>
    <row r="669" ht="16.35" customHeight="1"/>
    <row r="670" ht="16.35" customHeight="1"/>
    <row r="671" ht="16.35" customHeight="1"/>
    <row r="672" ht="16.35" customHeight="1"/>
    <row r="673" ht="16.35" customHeight="1"/>
    <row r="674" ht="16.35" customHeight="1"/>
    <row r="675" ht="16.35" customHeight="1"/>
    <row r="676" ht="16.35" customHeight="1"/>
    <row r="677" ht="16.35" customHeight="1"/>
    <row r="678" ht="16.35" customHeight="1"/>
    <row r="679" ht="16.35" customHeight="1"/>
    <row r="680" ht="16.35" customHeight="1"/>
    <row r="681" ht="16.35" customHeight="1"/>
    <row r="682" ht="16.35" customHeight="1"/>
    <row r="683" ht="16.35" customHeight="1"/>
    <row r="684" ht="16.35" customHeight="1"/>
    <row r="685" ht="16.35" customHeight="1"/>
    <row r="686" ht="16.35" customHeight="1"/>
    <row r="687" ht="16.35" customHeight="1"/>
    <row r="688" ht="16.35" customHeight="1"/>
    <row r="689" ht="16.35" customHeight="1"/>
    <row r="690" ht="16.35" customHeight="1"/>
    <row r="691" ht="16.35" customHeight="1"/>
    <row r="692" ht="16.35" customHeight="1"/>
    <row r="693" ht="16.35" customHeight="1"/>
    <row r="694" ht="16.35" customHeight="1"/>
    <row r="695" ht="16.35" customHeight="1"/>
    <row r="696" ht="16.35" customHeight="1"/>
    <row r="697" ht="16.35" customHeight="1"/>
    <row r="698" ht="16.35" customHeight="1"/>
    <row r="699" ht="16.35" customHeight="1"/>
    <row r="700" ht="16.35" customHeight="1"/>
    <row r="701" ht="16.35" customHeight="1"/>
    <row r="702" ht="16.35" customHeight="1"/>
    <row r="703" ht="16.35" customHeight="1"/>
    <row r="704" ht="16.35" customHeight="1"/>
    <row r="705" ht="16.35" customHeight="1"/>
    <row r="706" ht="16.35" customHeight="1"/>
    <row r="707" ht="16.35" customHeight="1"/>
    <row r="708" ht="16.35" customHeight="1"/>
    <row r="709" ht="16.35" customHeight="1"/>
    <row r="710" ht="16.35" customHeight="1"/>
    <row r="711" ht="16.35" customHeight="1"/>
    <row r="712" ht="16.35" customHeight="1"/>
    <row r="713" ht="16.35" customHeight="1"/>
    <row r="714" ht="16.35" customHeight="1"/>
    <row r="715" ht="16.35" customHeight="1"/>
    <row r="716" ht="16.35" customHeight="1"/>
    <row r="717" ht="16.35" customHeight="1"/>
    <row r="718" ht="16.35" customHeight="1"/>
    <row r="719" ht="16.35" customHeight="1"/>
    <row r="720" ht="16.35" customHeight="1"/>
    <row r="721" ht="16.35" customHeight="1"/>
    <row r="722" ht="16.35" customHeight="1"/>
    <row r="723" ht="16.35" customHeight="1"/>
    <row r="724" ht="16.35" customHeight="1"/>
    <row r="725" ht="16.35" customHeight="1"/>
    <row r="726" ht="16.35" customHeight="1"/>
    <row r="727" ht="16.35" customHeight="1"/>
    <row r="728" ht="16.35" customHeight="1"/>
    <row r="729" ht="16.35" customHeight="1"/>
    <row r="730" ht="16.35" customHeight="1"/>
    <row r="731" ht="16.35" customHeight="1"/>
    <row r="732" ht="16.35" customHeight="1"/>
    <row r="733" ht="16.35" customHeight="1"/>
    <row r="734" ht="16.35" customHeight="1"/>
    <row r="735" ht="16.35" customHeight="1"/>
    <row r="736" ht="16.35" customHeight="1"/>
    <row r="737" ht="16.35" customHeight="1"/>
    <row r="738" ht="16.35" customHeight="1"/>
    <row r="739" ht="16.35" customHeight="1"/>
    <row r="740" ht="16.35" customHeight="1"/>
    <row r="741" ht="16.35" customHeight="1"/>
    <row r="742" ht="16.35" customHeight="1"/>
    <row r="743" ht="16.35" customHeight="1"/>
    <row r="744" ht="16.35" customHeight="1"/>
    <row r="745" ht="16.35" customHeight="1"/>
    <row r="746" ht="16.35" customHeight="1"/>
    <row r="747" ht="16.35" customHeight="1"/>
    <row r="748" ht="16.35" customHeight="1"/>
    <row r="749" ht="16.35" customHeight="1"/>
    <row r="750" ht="16.35" customHeight="1"/>
    <row r="751" ht="16.35" customHeight="1"/>
    <row r="752" ht="16.35" customHeight="1"/>
    <row r="753" ht="16.35" customHeight="1"/>
    <row r="754" ht="16.35" customHeight="1"/>
    <row r="755" ht="16.35" customHeight="1"/>
    <row r="756" ht="16.35" customHeight="1"/>
    <row r="757" ht="16.35" customHeight="1"/>
    <row r="758" ht="16.35" customHeight="1"/>
    <row r="759" ht="16.35" customHeight="1"/>
    <row r="760" ht="16.35" customHeight="1"/>
    <row r="761" ht="16.35" customHeight="1"/>
    <row r="762" ht="16.35" customHeight="1"/>
    <row r="763" ht="16.35" customHeight="1"/>
    <row r="764" ht="16.35" customHeight="1"/>
    <row r="765" ht="16.35" customHeight="1"/>
    <row r="766" ht="16.35" customHeight="1"/>
    <row r="767" ht="16.35" customHeight="1"/>
    <row r="768" ht="16.35" customHeight="1"/>
    <row r="769" ht="16.35" customHeight="1"/>
    <row r="770" ht="16.35" customHeight="1"/>
    <row r="771" ht="16.35" customHeight="1"/>
    <row r="772" ht="16.35" customHeight="1"/>
    <row r="773" ht="16.35" customHeight="1"/>
    <row r="774" ht="16.35" customHeight="1"/>
    <row r="775" ht="16.35" customHeight="1"/>
    <row r="776" ht="16.35" customHeight="1"/>
    <row r="777" ht="16.35" customHeight="1"/>
    <row r="778" ht="16.35" customHeight="1"/>
    <row r="779" ht="16.35" customHeight="1"/>
    <row r="780" ht="16.35" customHeight="1"/>
    <row r="781" ht="16.35" customHeight="1"/>
    <row r="782" ht="16.35" customHeight="1"/>
    <row r="783" ht="16.35" customHeight="1"/>
    <row r="784" ht="16.35" customHeight="1"/>
    <row r="785" ht="16.35" customHeight="1"/>
    <row r="786" ht="16.35" customHeight="1"/>
    <row r="787" ht="16.35" customHeight="1"/>
    <row r="788" ht="16.35" customHeight="1"/>
    <row r="789" ht="16.35" customHeight="1"/>
    <row r="790" ht="16.35" customHeight="1"/>
    <row r="791" ht="16.35" customHeight="1"/>
    <row r="792" ht="16.35" customHeight="1"/>
    <row r="793" ht="16.35" customHeight="1"/>
    <row r="794" ht="16.35" customHeight="1"/>
    <row r="795" ht="16.35" customHeight="1"/>
    <row r="796" ht="16.35" customHeight="1"/>
    <row r="797" ht="16.35" customHeight="1"/>
    <row r="798" ht="16.35" customHeight="1"/>
    <row r="799" ht="16.35" customHeight="1"/>
    <row r="800" ht="16.35" customHeight="1"/>
    <row r="801" ht="16.35" customHeight="1"/>
    <row r="802" ht="16.35" customHeight="1"/>
    <row r="803" ht="16.35" customHeight="1"/>
    <row r="804" ht="16.35" customHeight="1"/>
    <row r="805" ht="16.35" customHeight="1"/>
    <row r="806" ht="16.35" customHeight="1"/>
    <row r="807" ht="16.35" customHeight="1"/>
    <row r="808" ht="16.35" customHeight="1"/>
    <row r="809" ht="16.35" customHeight="1"/>
    <row r="810" ht="16.35" customHeight="1"/>
    <row r="811" ht="16.35" customHeight="1"/>
    <row r="812" ht="16.35" customHeight="1"/>
    <row r="813" ht="16.35" customHeight="1"/>
    <row r="814" ht="16.35" customHeight="1"/>
    <row r="815" ht="16.35" customHeight="1"/>
    <row r="816" ht="16.35" customHeight="1"/>
    <row r="817" ht="16.35" customHeight="1"/>
    <row r="818" ht="16.35" customHeight="1"/>
    <row r="819" ht="16.35" customHeight="1"/>
    <row r="820" ht="16.35" customHeight="1"/>
    <row r="821" ht="16.35" customHeight="1"/>
    <row r="822" ht="16.35" customHeight="1"/>
    <row r="823" ht="16.35" customHeight="1"/>
    <row r="824" ht="16.35" customHeight="1"/>
    <row r="825" ht="16.35" customHeight="1"/>
    <row r="826" ht="16.35" customHeight="1"/>
    <row r="827" ht="16.35" customHeight="1"/>
    <row r="828" ht="16.35" customHeight="1"/>
    <row r="829" ht="16.35" customHeight="1"/>
    <row r="830" ht="16.35" customHeight="1"/>
    <row r="831" ht="16.35" customHeight="1"/>
    <row r="832" ht="16.35" customHeight="1"/>
    <row r="833" ht="16.35" customHeight="1"/>
    <row r="834" ht="16.35" customHeight="1"/>
    <row r="835" ht="16.35" customHeight="1"/>
    <row r="836" ht="16.35" customHeight="1"/>
    <row r="837" ht="16.35" customHeight="1"/>
    <row r="838" ht="16.35" customHeight="1"/>
    <row r="839" ht="16.35" customHeight="1"/>
    <row r="840" ht="16.35" customHeight="1"/>
    <row r="841" ht="16.35" customHeight="1"/>
    <row r="842" ht="16.35" customHeight="1"/>
    <row r="843" ht="16.35" customHeight="1"/>
    <row r="844" ht="16.35" customHeight="1"/>
    <row r="845" ht="16.35" customHeight="1"/>
    <row r="846" ht="16.35" customHeight="1"/>
    <row r="847" ht="16.35" customHeight="1"/>
    <row r="848" ht="16.35" customHeight="1"/>
    <row r="849" ht="16.35" customHeight="1"/>
    <row r="850" ht="16.35" customHeight="1"/>
    <row r="851" ht="16.35" customHeight="1"/>
    <row r="852" ht="16.35" customHeight="1"/>
    <row r="853" ht="16.35" customHeight="1"/>
    <row r="854" ht="16.35" customHeight="1"/>
    <row r="855" ht="16.35" customHeight="1"/>
    <row r="856" ht="16.35" customHeight="1"/>
    <row r="857" ht="16.35" customHeight="1"/>
    <row r="858" ht="16.35" customHeight="1"/>
    <row r="859" ht="16.35" customHeight="1"/>
    <row r="860" ht="16.35" customHeight="1"/>
    <row r="861" ht="16.35" customHeight="1"/>
    <row r="862" ht="16.35" customHeight="1"/>
    <row r="863" ht="16.35" customHeight="1"/>
    <row r="864" ht="16.35" customHeight="1"/>
    <row r="865" ht="16.35" customHeight="1"/>
    <row r="866" ht="16.35" customHeight="1"/>
    <row r="867" ht="16.35" customHeight="1"/>
    <row r="868" ht="16.35" customHeight="1"/>
    <row r="869" ht="16.35" customHeight="1"/>
    <row r="870" ht="16.35" customHeight="1"/>
    <row r="871" ht="16.35" customHeight="1"/>
    <row r="872" ht="16.35" customHeight="1"/>
    <row r="873" ht="16.35" customHeight="1"/>
    <row r="874" ht="16.35" customHeight="1"/>
    <row r="875" ht="16.35" customHeight="1"/>
    <row r="876" ht="16.35" customHeight="1"/>
    <row r="877" ht="16.35" customHeight="1"/>
    <row r="878" ht="16.35" customHeight="1"/>
    <row r="879" ht="16.35" customHeight="1"/>
    <row r="880" ht="16.35" customHeight="1"/>
    <row r="881" ht="16.35" customHeight="1"/>
    <row r="882" ht="16.35" customHeight="1"/>
    <row r="883" ht="16.35" customHeight="1"/>
    <row r="884" ht="16.35" customHeight="1"/>
    <row r="885" ht="16.35" customHeight="1"/>
    <row r="886" ht="16.35" customHeight="1"/>
    <row r="887" ht="16.35" customHeight="1"/>
    <row r="888" ht="16.35" customHeight="1"/>
    <row r="889" ht="16.35" customHeight="1"/>
    <row r="890" ht="16.35" customHeight="1"/>
    <row r="891" ht="16.35" customHeight="1"/>
    <row r="892" ht="16.35" customHeight="1"/>
    <row r="893" ht="16.35" customHeight="1"/>
    <row r="894" ht="16.35" customHeight="1"/>
    <row r="895" ht="16.35" customHeight="1"/>
    <row r="896" ht="16.35" customHeight="1"/>
    <row r="897" ht="16.35" customHeight="1"/>
    <row r="898" ht="16.35" customHeight="1"/>
    <row r="899" ht="16.35" customHeight="1"/>
    <row r="900" ht="16.35" customHeight="1"/>
    <row r="901" ht="16.35" customHeight="1"/>
    <row r="902" ht="16.35" customHeight="1"/>
    <row r="903" ht="16.35" customHeight="1"/>
    <row r="904" ht="16.35" customHeight="1"/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B7:E8"/>
    <mergeCell ref="G2:M6"/>
  </mergeCells>
  <conditionalFormatting sqref="N9">
    <cfRule type="notContainsBlanks" dxfId="0" priority="13">
      <formula>LEN(TRIM(N9))&gt;0</formula>
    </cfRule>
  </conditionalFormatting>
  <conditionalFormatting sqref="R9">
    <cfRule type="notContainsBlanks" dxfId="0" priority="14">
      <formula>LEN(TRIM(R9))&gt;0</formula>
    </cfRule>
  </conditionalFormatting>
  <conditionalFormatting sqref="V9">
    <cfRule type="notContainsBlanks" dxfId="0" priority="15">
      <formula>LEN(TRIM(V9))&gt;0</formula>
    </cfRule>
  </conditionalFormatting>
  <conditionalFormatting sqref="J9:M20">
    <cfRule type="notContainsBlanks" dxfId="0" priority="1">
      <formula>LEN(TRIM(J9))&gt;0</formula>
    </cfRule>
  </conditionalFormatting>
  <printOptions horizontalCentered="1" gridLines="1"/>
  <pageMargins left="0.25" right="0.25" top="0.75" bottom="0.75" header="0" footer="0"/>
  <pageSetup paperSize="9" scale="92" pageOrder="overThenDown" orientation="landscape" cellComments="atEnd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K1011"/>
  <sheetViews>
    <sheetView workbookViewId="0">
      <selection activeCell="A1" sqref="A1:K1"/>
    </sheetView>
  </sheetViews>
  <sheetFormatPr defaultColWidth="10.0923076923077" defaultRowHeight="15" customHeight="1"/>
  <cols>
    <col min="1" max="1" width="10.0923076923077" customWidth="1"/>
    <col min="2" max="2" width="9.45384615384615" customWidth="1"/>
    <col min="3" max="3" width="31.5384615384615" customWidth="1"/>
    <col min="4" max="4" width="17.0923076923077" customWidth="1"/>
    <col min="5" max="5" width="6.9" customWidth="1"/>
    <col min="6" max="6" width="9.63076923076923" customWidth="1"/>
    <col min="9" max="9" width="9.09230769230769" customWidth="1"/>
    <col min="10" max="10" width="38.4538461538462" customWidth="1"/>
    <col min="11" max="11" width="83" customWidth="1"/>
    <col min="12" max="25" width="9.45384615384615" customWidth="1"/>
  </cols>
  <sheetData>
    <row r="1" ht="34.5" customHeight="1" spans="1:11">
      <c r="A1" s="140"/>
      <c r="B1" s="2"/>
      <c r="C1" s="2"/>
      <c r="D1" s="2"/>
      <c r="E1" s="2"/>
      <c r="F1" s="2"/>
      <c r="G1" s="2"/>
      <c r="H1" s="2"/>
      <c r="I1" s="2"/>
      <c r="J1" s="2"/>
      <c r="K1" s="49"/>
    </row>
    <row r="2" ht="12.75" customHeight="1" spans="1:11">
      <c r="A2" s="141" t="s">
        <v>94</v>
      </c>
      <c r="B2" s="4"/>
      <c r="C2" s="142" t="e">
        <f>#REF!</f>
        <v>#REF!</v>
      </c>
      <c r="D2" s="143"/>
      <c r="E2" s="144"/>
      <c r="F2" s="145" t="s">
        <v>5</v>
      </c>
      <c r="G2" s="4"/>
      <c r="H2" s="146" t="s">
        <v>95</v>
      </c>
      <c r="I2" s="218"/>
      <c r="J2" s="218"/>
      <c r="K2" s="219"/>
    </row>
    <row r="3" ht="12.75" customHeight="1" spans="1:11">
      <c r="A3" s="141" t="s">
        <v>96</v>
      </c>
      <c r="B3" s="4"/>
      <c r="C3" s="147" t="e">
        <f>#REF!</f>
        <v>#REF!</v>
      </c>
      <c r="D3" s="148"/>
      <c r="E3" s="149"/>
      <c r="F3" s="145" t="s">
        <v>97</v>
      </c>
      <c r="G3" s="4"/>
      <c r="H3" s="146">
        <v>44986</v>
      </c>
      <c r="I3" s="148"/>
      <c r="J3" s="148"/>
      <c r="K3" s="220"/>
    </row>
    <row r="4" ht="12.75" customHeight="1" spans="1:11">
      <c r="A4" s="141" t="s">
        <v>98</v>
      </c>
      <c r="B4" s="4"/>
      <c r="C4" s="147" t="e">
        <f>#REF!</f>
        <v>#REF!</v>
      </c>
      <c r="D4" s="148"/>
      <c r="E4" s="149"/>
      <c r="F4" s="145" t="s">
        <v>3</v>
      </c>
      <c r="G4" s="4"/>
      <c r="H4" s="150" t="s">
        <v>211</v>
      </c>
      <c r="I4" s="148"/>
      <c r="J4" s="148"/>
      <c r="K4" s="220"/>
    </row>
    <row r="5" ht="12.75" customHeight="1" spans="1:11">
      <c r="A5" s="141" t="s">
        <v>99</v>
      </c>
      <c r="B5" s="4"/>
      <c r="C5" s="147" t="e">
        <f>#REF!</f>
        <v>#REF!</v>
      </c>
      <c r="D5" s="148"/>
      <c r="E5" s="149"/>
      <c r="F5" s="145" t="s">
        <v>100</v>
      </c>
      <c r="G5" s="4"/>
      <c r="H5" s="147" t="s">
        <v>240</v>
      </c>
      <c r="I5" s="148"/>
      <c r="J5" s="148"/>
      <c r="K5" s="220"/>
    </row>
    <row r="6" ht="12.75" customHeight="1" spans="1:11">
      <c r="A6" s="141" t="s">
        <v>102</v>
      </c>
      <c r="B6" s="4"/>
      <c r="C6" s="147" t="e">
        <f>#REF!</f>
        <v>#REF!</v>
      </c>
      <c r="D6" s="148"/>
      <c r="E6" s="149"/>
      <c r="F6" s="145" t="s">
        <v>15</v>
      </c>
      <c r="G6" s="4"/>
      <c r="H6" s="142" t="s">
        <v>103</v>
      </c>
      <c r="I6" s="143"/>
      <c r="J6" s="143"/>
      <c r="K6" s="221"/>
    </row>
    <row r="7" ht="12.75" customHeight="1" spans="1:11">
      <c r="A7" s="141" t="s">
        <v>104</v>
      </c>
      <c r="B7" s="4"/>
      <c r="C7" s="142" t="e">
        <f>#REF!</f>
        <v>#REF!</v>
      </c>
      <c r="D7" s="6"/>
      <c r="E7" s="4"/>
      <c r="F7" s="145" t="s">
        <v>105</v>
      </c>
      <c r="G7" s="4"/>
      <c r="H7" s="151"/>
      <c r="I7" s="148"/>
      <c r="J7" s="148"/>
      <c r="K7" s="220"/>
    </row>
    <row r="8" ht="33" customHeight="1" spans="1:11">
      <c r="A8" s="152" t="s">
        <v>106</v>
      </c>
      <c r="B8" s="32"/>
      <c r="C8" s="32"/>
      <c r="D8" s="32"/>
      <c r="E8" s="32"/>
      <c r="F8" s="32"/>
      <c r="G8" s="32"/>
      <c r="H8" s="32"/>
      <c r="I8" s="32"/>
      <c r="J8" s="32"/>
      <c r="K8" s="58"/>
    </row>
    <row r="9" ht="51" customHeight="1" spans="1:11">
      <c r="A9" s="153" t="s">
        <v>107</v>
      </c>
      <c r="B9" s="154" t="s">
        <v>108</v>
      </c>
      <c r="C9" s="120"/>
      <c r="D9" s="153" t="s">
        <v>109</v>
      </c>
      <c r="E9" s="155" t="s">
        <v>110</v>
      </c>
      <c r="F9" s="156" t="s">
        <v>111</v>
      </c>
      <c r="G9" s="157" t="s">
        <v>266</v>
      </c>
      <c r="H9" s="158" t="s">
        <v>113</v>
      </c>
      <c r="I9" s="155" t="s">
        <v>114</v>
      </c>
      <c r="J9" s="222" t="s">
        <v>214</v>
      </c>
      <c r="K9" s="223" t="s">
        <v>242</v>
      </c>
    </row>
    <row r="10" ht="15.75" customHeight="1" spans="1:11">
      <c r="A10" s="159"/>
      <c r="B10" s="160"/>
      <c r="C10" s="161"/>
      <c r="D10" s="162"/>
      <c r="E10" s="163"/>
      <c r="F10" s="164"/>
      <c r="G10" s="165"/>
      <c r="H10" s="166"/>
      <c r="I10" s="224"/>
      <c r="J10" s="225"/>
      <c r="K10" s="226"/>
    </row>
    <row r="11" ht="15.75" customHeight="1" spans="1:11">
      <c r="A11" s="167" t="s">
        <v>216</v>
      </c>
      <c r="B11" s="160" t="s">
        <v>217</v>
      </c>
      <c r="C11" s="161"/>
      <c r="D11" s="162"/>
      <c r="E11" s="163">
        <v>0.5</v>
      </c>
      <c r="F11" s="168">
        <v>55.75</v>
      </c>
      <c r="G11" s="169">
        <v>55.5</v>
      </c>
      <c r="H11" s="166">
        <f t="shared" ref="H11:H12" si="0">G11-F11</f>
        <v>-0.25</v>
      </c>
      <c r="I11" s="227"/>
      <c r="J11" s="228"/>
      <c r="K11" s="226"/>
    </row>
    <row r="12" ht="15.75" customHeight="1" spans="1:11">
      <c r="A12" s="170" t="s">
        <v>216</v>
      </c>
      <c r="B12" s="171" t="s">
        <v>219</v>
      </c>
      <c r="C12" s="56"/>
      <c r="D12" s="172"/>
      <c r="E12" s="173">
        <v>0.5</v>
      </c>
      <c r="F12" s="168">
        <v>52.5</v>
      </c>
      <c r="G12" s="169">
        <v>52.5</v>
      </c>
      <c r="H12" s="166">
        <f t="shared" si="0"/>
        <v>0</v>
      </c>
      <c r="I12" s="227"/>
      <c r="J12" s="228"/>
      <c r="K12" s="226"/>
    </row>
    <row r="13" ht="15.75" customHeight="1" spans="1:11">
      <c r="A13" s="174"/>
      <c r="B13" s="171"/>
      <c r="C13" s="56"/>
      <c r="D13" s="172"/>
      <c r="E13" s="175"/>
      <c r="F13" s="176"/>
      <c r="G13" s="169"/>
      <c r="H13" s="177"/>
      <c r="I13" s="227"/>
      <c r="J13" s="228"/>
      <c r="K13" s="229"/>
    </row>
    <row r="14" ht="15.75" customHeight="1" spans="1:11">
      <c r="A14" s="170" t="s">
        <v>216</v>
      </c>
      <c r="B14" s="85" t="s">
        <v>115</v>
      </c>
      <c r="C14" s="56"/>
      <c r="D14" s="172"/>
      <c r="E14" s="173">
        <v>0.5</v>
      </c>
      <c r="F14" s="168">
        <v>46.5</v>
      </c>
      <c r="G14" s="169">
        <v>46.5</v>
      </c>
      <c r="H14" s="166">
        <f t="shared" ref="H14:H20" si="1">G14-F14</f>
        <v>0</v>
      </c>
      <c r="I14" s="227"/>
      <c r="J14" s="228"/>
      <c r="K14" s="230" t="s">
        <v>243</v>
      </c>
    </row>
    <row r="15" ht="15.75" customHeight="1" spans="1:11">
      <c r="A15" s="170" t="s">
        <v>216</v>
      </c>
      <c r="B15" s="85" t="s">
        <v>116</v>
      </c>
      <c r="C15" s="56"/>
      <c r="D15" s="172"/>
      <c r="E15" s="173">
        <v>0.5</v>
      </c>
      <c r="F15" s="168">
        <v>46.5</v>
      </c>
      <c r="G15" s="169">
        <v>46.75</v>
      </c>
      <c r="H15" s="166">
        <f t="shared" si="1"/>
        <v>0.25</v>
      </c>
      <c r="I15" s="227"/>
      <c r="J15" s="228"/>
      <c r="K15" s="226"/>
    </row>
    <row r="16" ht="15.75" customHeight="1" spans="1:11">
      <c r="A16" s="178" t="s">
        <v>221</v>
      </c>
      <c r="B16" s="85" t="s">
        <v>222</v>
      </c>
      <c r="C16" s="56"/>
      <c r="D16" s="172"/>
      <c r="E16" s="173">
        <v>0.5</v>
      </c>
      <c r="F16" s="168">
        <v>45.5</v>
      </c>
      <c r="G16" s="179">
        <v>45</v>
      </c>
      <c r="H16" s="166">
        <f t="shared" si="1"/>
        <v>-0.5</v>
      </c>
      <c r="I16" s="227"/>
      <c r="J16" s="228" t="s">
        <v>244</v>
      </c>
      <c r="K16" s="226"/>
    </row>
    <row r="17" ht="15.75" customHeight="1" spans="1:11">
      <c r="A17" s="178" t="s">
        <v>221</v>
      </c>
      <c r="B17" s="85" t="s">
        <v>223</v>
      </c>
      <c r="C17" s="56"/>
      <c r="D17" s="172"/>
      <c r="E17" s="173">
        <v>0.5</v>
      </c>
      <c r="F17" s="168">
        <v>45.5</v>
      </c>
      <c r="G17" s="169">
        <v>45.5</v>
      </c>
      <c r="H17" s="166">
        <f t="shared" si="1"/>
        <v>0</v>
      </c>
      <c r="I17" s="227"/>
      <c r="J17" s="228"/>
      <c r="K17" s="226"/>
    </row>
    <row r="18" ht="15.75" customHeight="1" spans="1:11">
      <c r="A18" s="180"/>
      <c r="B18" s="181" t="s">
        <v>224</v>
      </c>
      <c r="C18" s="56"/>
      <c r="D18" s="182"/>
      <c r="E18" s="173">
        <v>0.125</v>
      </c>
      <c r="F18" s="168">
        <v>9</v>
      </c>
      <c r="G18" s="169">
        <v>8.75</v>
      </c>
      <c r="H18" s="166">
        <f t="shared" si="1"/>
        <v>-0.25</v>
      </c>
      <c r="I18" s="227"/>
      <c r="J18" s="231"/>
      <c r="K18" s="226"/>
    </row>
    <row r="19" ht="15.75" customHeight="1" spans="1:11">
      <c r="A19" s="170" t="s">
        <v>216</v>
      </c>
      <c r="B19" s="85" t="s">
        <v>225</v>
      </c>
      <c r="C19" s="56"/>
      <c r="D19" s="172"/>
      <c r="E19" s="183">
        <v>44563</v>
      </c>
      <c r="F19" s="168">
        <v>31</v>
      </c>
      <c r="G19" s="169">
        <v>31</v>
      </c>
      <c r="H19" s="166">
        <f t="shared" si="1"/>
        <v>0</v>
      </c>
      <c r="I19" s="232"/>
      <c r="J19" s="228"/>
      <c r="K19" s="226"/>
    </row>
    <row r="20" ht="15.75" customHeight="1" spans="1:11">
      <c r="A20" s="178" t="s">
        <v>221</v>
      </c>
      <c r="B20" s="184" t="s">
        <v>227</v>
      </c>
      <c r="C20" s="56"/>
      <c r="D20" s="172"/>
      <c r="E20" s="183">
        <v>44563</v>
      </c>
      <c r="F20" s="168">
        <v>30</v>
      </c>
      <c r="G20" s="169">
        <v>29.75</v>
      </c>
      <c r="H20" s="166">
        <f t="shared" si="1"/>
        <v>-0.25</v>
      </c>
      <c r="I20" s="232"/>
      <c r="J20" s="228"/>
      <c r="K20" s="226"/>
    </row>
    <row r="21" ht="15.75" customHeight="1" spans="1:11">
      <c r="A21" s="84"/>
      <c r="B21" s="85"/>
      <c r="C21" s="56"/>
      <c r="D21" s="172"/>
      <c r="E21" s="173"/>
      <c r="F21" s="168"/>
      <c r="G21" s="169"/>
      <c r="H21" s="166"/>
      <c r="I21" s="227"/>
      <c r="J21" s="228"/>
      <c r="K21" s="233" t="s">
        <v>245</v>
      </c>
    </row>
    <row r="22" ht="15.75" customHeight="1" spans="1:11">
      <c r="A22" s="84"/>
      <c r="B22" s="85" t="s">
        <v>117</v>
      </c>
      <c r="C22" s="56"/>
      <c r="D22" s="172"/>
      <c r="E22" s="173">
        <v>0.25</v>
      </c>
      <c r="F22" s="168">
        <v>9.25</v>
      </c>
      <c r="G22" s="169">
        <v>9</v>
      </c>
      <c r="H22" s="166">
        <f t="shared" ref="H22:H24" si="2">G22-F22</f>
        <v>-0.25</v>
      </c>
      <c r="I22" s="227"/>
      <c r="J22" s="228"/>
      <c r="K22" s="226"/>
    </row>
    <row r="23" ht="15.75" customHeight="1" spans="1:11">
      <c r="A23" s="84"/>
      <c r="B23" s="85" t="s">
        <v>118</v>
      </c>
      <c r="C23" s="56"/>
      <c r="D23" s="172"/>
      <c r="E23" s="173">
        <v>0.125</v>
      </c>
      <c r="F23" s="168">
        <v>6</v>
      </c>
      <c r="G23" s="169">
        <v>6</v>
      </c>
      <c r="H23" s="166">
        <f t="shared" si="2"/>
        <v>0</v>
      </c>
      <c r="I23" s="227"/>
      <c r="J23" s="228"/>
      <c r="K23" s="226"/>
    </row>
    <row r="24" ht="15.75" customHeight="1" spans="1:11">
      <c r="A24" s="84"/>
      <c r="B24" s="85" t="s">
        <v>119</v>
      </c>
      <c r="C24" s="185"/>
      <c r="D24" s="172"/>
      <c r="E24" s="173">
        <v>0.125</v>
      </c>
      <c r="F24" s="168">
        <v>6</v>
      </c>
      <c r="G24" s="169">
        <v>5.875</v>
      </c>
      <c r="H24" s="166">
        <f t="shared" si="2"/>
        <v>-0.125</v>
      </c>
      <c r="I24" s="227"/>
      <c r="J24" s="228"/>
      <c r="K24" s="226"/>
    </row>
    <row r="25" ht="15.75" customHeight="1" spans="1:11">
      <c r="A25" s="84"/>
      <c r="B25" s="85"/>
      <c r="C25" s="185"/>
      <c r="D25" s="172"/>
      <c r="E25" s="173"/>
      <c r="F25" s="168"/>
      <c r="G25" s="169"/>
      <c r="H25" s="166"/>
      <c r="I25" s="227"/>
      <c r="J25" s="234"/>
      <c r="K25" s="226"/>
    </row>
    <row r="26" ht="15.75" customHeight="1" spans="1:11">
      <c r="A26" s="84"/>
      <c r="B26" s="85"/>
      <c r="C26" s="185"/>
      <c r="D26" s="172"/>
      <c r="E26" s="173"/>
      <c r="F26" s="168"/>
      <c r="G26" s="169"/>
      <c r="H26" s="166"/>
      <c r="I26" s="227"/>
      <c r="J26" s="234"/>
      <c r="K26" s="226"/>
    </row>
    <row r="27" ht="15.75" customHeight="1" spans="1:11">
      <c r="A27" s="186"/>
      <c r="B27" s="86" t="s">
        <v>193</v>
      </c>
      <c r="C27" s="4"/>
      <c r="D27" s="187"/>
      <c r="E27" s="188">
        <v>44200</v>
      </c>
      <c r="F27" s="168">
        <v>18.5</v>
      </c>
      <c r="G27" s="189">
        <v>18.25</v>
      </c>
      <c r="H27" s="190">
        <f>F27-G27</f>
        <v>0.25</v>
      </c>
      <c r="I27" s="232"/>
      <c r="J27" s="231"/>
      <c r="K27" s="226"/>
    </row>
    <row r="28" ht="15.75" customHeight="1" spans="1:11">
      <c r="A28" s="84"/>
      <c r="B28" s="85" t="s">
        <v>120</v>
      </c>
      <c r="C28" s="56"/>
      <c r="D28" s="172"/>
      <c r="E28" s="173">
        <v>0.5</v>
      </c>
      <c r="F28" s="168">
        <v>36</v>
      </c>
      <c r="G28" s="169">
        <v>36</v>
      </c>
      <c r="H28" s="166">
        <f t="shared" ref="H28:H36" si="3">G28-F28</f>
        <v>0</v>
      </c>
      <c r="I28" s="232"/>
      <c r="J28" s="231"/>
      <c r="K28" s="226"/>
    </row>
    <row r="29" ht="15.75" customHeight="1" spans="1:11">
      <c r="A29" s="84"/>
      <c r="B29" s="85" t="s">
        <v>121</v>
      </c>
      <c r="C29" s="56"/>
      <c r="D29" s="172"/>
      <c r="E29" s="173">
        <v>0</v>
      </c>
      <c r="F29" s="168">
        <v>3.5</v>
      </c>
      <c r="G29" s="169">
        <v>3.5</v>
      </c>
      <c r="H29" s="166">
        <f t="shared" si="3"/>
        <v>0</v>
      </c>
      <c r="I29" s="227"/>
      <c r="J29" s="234"/>
      <c r="K29" s="226"/>
    </row>
    <row r="30" ht="15.75" customHeight="1" spans="1:11">
      <c r="A30" s="84"/>
      <c r="B30" s="85" t="s">
        <v>122</v>
      </c>
      <c r="C30" s="56"/>
      <c r="D30" s="172"/>
      <c r="E30" s="173">
        <v>0.5</v>
      </c>
      <c r="F30" s="168">
        <v>33.5</v>
      </c>
      <c r="G30" s="179">
        <v>32.5</v>
      </c>
      <c r="H30" s="166">
        <f t="shared" si="3"/>
        <v>-1</v>
      </c>
      <c r="I30" s="227"/>
      <c r="J30" s="228" t="s">
        <v>244</v>
      </c>
      <c r="K30" s="226"/>
    </row>
    <row r="31" ht="15.75" customHeight="1" spans="1:11">
      <c r="A31" s="84"/>
      <c r="B31" s="85" t="s">
        <v>123</v>
      </c>
      <c r="C31" s="56"/>
      <c r="D31" s="172"/>
      <c r="E31" s="173">
        <v>0.5</v>
      </c>
      <c r="F31" s="168">
        <v>30</v>
      </c>
      <c r="G31" s="169">
        <v>30</v>
      </c>
      <c r="H31" s="166">
        <f t="shared" si="3"/>
        <v>0</v>
      </c>
      <c r="I31" s="227"/>
      <c r="J31" s="234"/>
      <c r="K31" s="229"/>
    </row>
    <row r="32" ht="15.75" customHeight="1" spans="1:11">
      <c r="A32" s="84"/>
      <c r="B32" s="85" t="s">
        <v>124</v>
      </c>
      <c r="C32" s="56"/>
      <c r="D32" s="172"/>
      <c r="E32" s="173">
        <v>0</v>
      </c>
      <c r="F32" s="168">
        <v>8</v>
      </c>
      <c r="G32" s="169">
        <v>8</v>
      </c>
      <c r="H32" s="166">
        <f t="shared" si="3"/>
        <v>0</v>
      </c>
      <c r="I32" s="227"/>
      <c r="J32" s="234"/>
      <c r="K32" s="235" t="s">
        <v>246</v>
      </c>
    </row>
    <row r="33" ht="15.75" customHeight="1" spans="1:11">
      <c r="A33" s="170" t="s">
        <v>216</v>
      </c>
      <c r="B33" s="85" t="s">
        <v>232</v>
      </c>
      <c r="C33" s="56"/>
      <c r="D33" s="172"/>
      <c r="E33" s="173">
        <v>0.5</v>
      </c>
      <c r="F33" s="168">
        <v>42.5</v>
      </c>
      <c r="G33" s="179">
        <v>45</v>
      </c>
      <c r="H33" s="166">
        <f t="shared" si="3"/>
        <v>2.5</v>
      </c>
      <c r="I33" s="227"/>
      <c r="J33" s="228" t="s">
        <v>244</v>
      </c>
      <c r="K33" s="236"/>
    </row>
    <row r="34" ht="15.75" customHeight="1" spans="1:11">
      <c r="A34" s="178" t="s">
        <v>221</v>
      </c>
      <c r="B34" s="85" t="s">
        <v>233</v>
      </c>
      <c r="C34" s="56"/>
      <c r="D34" s="172"/>
      <c r="E34" s="173">
        <v>0.5</v>
      </c>
      <c r="F34" s="168">
        <v>41.75</v>
      </c>
      <c r="G34" s="169">
        <v>41.5</v>
      </c>
      <c r="H34" s="166">
        <f t="shared" si="3"/>
        <v>-0.25</v>
      </c>
      <c r="I34" s="227"/>
      <c r="J34" s="234"/>
      <c r="K34" s="237" t="s">
        <v>234</v>
      </c>
    </row>
    <row r="35" ht="15.75" customHeight="1" spans="1:11">
      <c r="A35" s="170" t="s">
        <v>216</v>
      </c>
      <c r="B35" s="85" t="s">
        <v>126</v>
      </c>
      <c r="C35" s="56"/>
      <c r="D35" s="172"/>
      <c r="E35" s="173">
        <v>1</v>
      </c>
      <c r="F35" s="168">
        <v>90</v>
      </c>
      <c r="G35" s="179">
        <v>93.75</v>
      </c>
      <c r="H35" s="166">
        <f t="shared" si="3"/>
        <v>3.75</v>
      </c>
      <c r="I35" s="227"/>
      <c r="J35" s="228" t="s">
        <v>244</v>
      </c>
      <c r="K35" s="238"/>
    </row>
    <row r="36" ht="15.75" customHeight="1" spans="1:11">
      <c r="A36" s="178" t="s">
        <v>221</v>
      </c>
      <c r="B36" s="85" t="s">
        <v>235</v>
      </c>
      <c r="C36" s="56"/>
      <c r="D36" s="172"/>
      <c r="E36" s="173">
        <v>1</v>
      </c>
      <c r="F36" s="191">
        <v>80</v>
      </c>
      <c r="G36" s="169">
        <v>79</v>
      </c>
      <c r="H36" s="166">
        <f t="shared" si="3"/>
        <v>-1</v>
      </c>
      <c r="I36" s="227"/>
      <c r="J36" s="228"/>
      <c r="K36" s="239"/>
    </row>
    <row r="37" ht="15.75" customHeight="1" spans="1:11">
      <c r="A37" s="84"/>
      <c r="B37" s="85"/>
      <c r="C37" s="56"/>
      <c r="D37" s="172"/>
      <c r="E37" s="173"/>
      <c r="F37" s="168"/>
      <c r="G37" s="169"/>
      <c r="H37" s="166"/>
      <c r="I37" s="227"/>
      <c r="J37" s="234"/>
      <c r="K37" s="239"/>
    </row>
    <row r="38" ht="15.75" customHeight="1" spans="1:11">
      <c r="A38" s="192"/>
      <c r="B38" s="172" t="s">
        <v>127</v>
      </c>
      <c r="C38" s="56"/>
      <c r="D38" s="193"/>
      <c r="E38" s="194">
        <v>0.125</v>
      </c>
      <c r="F38" s="195">
        <v>3</v>
      </c>
      <c r="G38" s="196">
        <v>2.5</v>
      </c>
      <c r="H38" s="190">
        <f t="shared" ref="H38:H46" si="4">G38-F38</f>
        <v>-0.5</v>
      </c>
      <c r="I38" s="240"/>
      <c r="J38" s="228" t="s">
        <v>244</v>
      </c>
      <c r="K38" s="239"/>
    </row>
    <row r="39" ht="15.75" customHeight="1" spans="1:11">
      <c r="A39" s="84"/>
      <c r="B39" s="85" t="s">
        <v>128</v>
      </c>
      <c r="C39" s="56"/>
      <c r="D39" s="172"/>
      <c r="E39" s="173">
        <v>0</v>
      </c>
      <c r="F39" s="168">
        <v>0.5</v>
      </c>
      <c r="G39" s="179">
        <v>0.25</v>
      </c>
      <c r="H39" s="166">
        <f t="shared" si="4"/>
        <v>-0.25</v>
      </c>
      <c r="I39" s="227"/>
      <c r="J39" s="228" t="s">
        <v>244</v>
      </c>
      <c r="K39" s="239"/>
    </row>
    <row r="40" ht="15.75" customHeight="1" spans="1:11">
      <c r="A40" s="84"/>
      <c r="B40" s="85" t="s">
        <v>236</v>
      </c>
      <c r="C40" s="56"/>
      <c r="D40" s="172"/>
      <c r="E40" s="173">
        <v>0.25</v>
      </c>
      <c r="F40" s="168">
        <v>10</v>
      </c>
      <c r="G40" s="169">
        <v>9.5</v>
      </c>
      <c r="H40" s="166">
        <f t="shared" si="4"/>
        <v>-0.5</v>
      </c>
      <c r="I40" s="227"/>
      <c r="J40" s="234"/>
      <c r="K40" s="239"/>
    </row>
    <row r="41" ht="15.75" customHeight="1" spans="1:11">
      <c r="A41" s="84"/>
      <c r="B41" s="85" t="s">
        <v>237</v>
      </c>
      <c r="C41" s="56"/>
      <c r="D41" s="172"/>
      <c r="E41" s="173">
        <v>0.25</v>
      </c>
      <c r="F41" s="168">
        <v>7</v>
      </c>
      <c r="G41" s="169">
        <v>7</v>
      </c>
      <c r="H41" s="166">
        <f t="shared" si="4"/>
        <v>0</v>
      </c>
      <c r="I41" s="227"/>
      <c r="J41" s="234"/>
      <c r="K41" s="239"/>
    </row>
    <row r="42" ht="15.75" customHeight="1" spans="1:11">
      <c r="A42" s="84"/>
      <c r="B42" s="85" t="s">
        <v>131</v>
      </c>
      <c r="C42" s="56"/>
      <c r="D42" s="172"/>
      <c r="E42" s="173">
        <v>0</v>
      </c>
      <c r="F42" s="168">
        <v>0.25</v>
      </c>
      <c r="G42" s="169">
        <v>0.25</v>
      </c>
      <c r="H42" s="166">
        <f t="shared" si="4"/>
        <v>0</v>
      </c>
      <c r="I42" s="227"/>
      <c r="J42" s="234"/>
      <c r="K42" s="239"/>
    </row>
    <row r="43" ht="15.75" customHeight="1" spans="1:11">
      <c r="A43" s="197"/>
      <c r="B43" s="85" t="s">
        <v>238</v>
      </c>
      <c r="C43" s="56"/>
      <c r="D43" s="172"/>
      <c r="E43" s="173">
        <v>0.25</v>
      </c>
      <c r="F43" s="168">
        <v>17</v>
      </c>
      <c r="G43" s="179">
        <v>17.5</v>
      </c>
      <c r="H43" s="166">
        <f t="shared" si="4"/>
        <v>0.5</v>
      </c>
      <c r="I43" s="232"/>
      <c r="J43" s="228" t="s">
        <v>244</v>
      </c>
      <c r="K43" s="239"/>
    </row>
    <row r="44" ht="15.75" customHeight="1" spans="1:11">
      <c r="A44" s="197"/>
      <c r="B44" s="85" t="s">
        <v>239</v>
      </c>
      <c r="C44" s="56"/>
      <c r="D44" s="172"/>
      <c r="E44" s="173">
        <v>0</v>
      </c>
      <c r="F44" s="168">
        <v>2.5</v>
      </c>
      <c r="G44" s="169">
        <v>2.5</v>
      </c>
      <c r="H44" s="166">
        <f t="shared" si="4"/>
        <v>0</v>
      </c>
      <c r="I44" s="227"/>
      <c r="J44" s="228"/>
      <c r="K44" s="239"/>
    </row>
    <row r="45" ht="15.75" customHeight="1" spans="1:11">
      <c r="A45" s="84"/>
      <c r="B45" s="85" t="s">
        <v>134</v>
      </c>
      <c r="C45" s="56"/>
      <c r="D45" s="172"/>
      <c r="E45" s="173">
        <v>0</v>
      </c>
      <c r="F45" s="168">
        <v>11</v>
      </c>
      <c r="G45" s="169">
        <v>11</v>
      </c>
      <c r="H45" s="166">
        <f t="shared" si="4"/>
        <v>0</v>
      </c>
      <c r="I45" s="227"/>
      <c r="J45" s="234"/>
      <c r="K45" s="239"/>
    </row>
    <row r="46" ht="15.75" customHeight="1" spans="1:11">
      <c r="A46" s="84"/>
      <c r="B46" s="85" t="s">
        <v>135</v>
      </c>
      <c r="C46" s="56"/>
      <c r="D46" s="172"/>
      <c r="E46" s="173">
        <v>0</v>
      </c>
      <c r="F46" s="168">
        <v>12</v>
      </c>
      <c r="G46" s="179">
        <v>12.25</v>
      </c>
      <c r="H46" s="166">
        <f t="shared" si="4"/>
        <v>0.25</v>
      </c>
      <c r="I46" s="241"/>
      <c r="J46" s="228" t="s">
        <v>244</v>
      </c>
      <c r="K46" s="239"/>
    </row>
    <row r="47" ht="15.75" customHeight="1" spans="1:11">
      <c r="A47" s="84"/>
      <c r="B47" s="85"/>
      <c r="C47" s="56"/>
      <c r="D47" s="172"/>
      <c r="E47" s="173"/>
      <c r="F47" s="168"/>
      <c r="G47" s="169"/>
      <c r="H47" s="166"/>
      <c r="I47" s="227"/>
      <c r="J47" s="242"/>
      <c r="K47" s="239"/>
    </row>
    <row r="48" ht="15.75" customHeight="1" spans="1:11">
      <c r="A48" s="198"/>
      <c r="B48" s="199"/>
      <c r="C48" s="56"/>
      <c r="D48" s="200"/>
      <c r="E48" s="201"/>
      <c r="F48" s="202"/>
      <c r="G48" s="203"/>
      <c r="H48" s="204"/>
      <c r="I48" s="243"/>
      <c r="J48" s="244"/>
      <c r="K48" s="239"/>
    </row>
    <row r="49" ht="15.75" customHeight="1" spans="1:11">
      <c r="A49" s="205"/>
      <c r="B49" s="84"/>
      <c r="C49" s="56"/>
      <c r="D49" s="206"/>
      <c r="E49" s="207"/>
      <c r="F49" s="208"/>
      <c r="G49" s="209"/>
      <c r="H49" s="166"/>
      <c r="I49" s="245"/>
      <c r="J49" s="246"/>
      <c r="K49" s="239"/>
    </row>
    <row r="50" ht="15.75" customHeight="1" spans="1:11">
      <c r="A50" s="205"/>
      <c r="B50" s="210"/>
      <c r="C50" s="56"/>
      <c r="D50" s="206"/>
      <c r="E50" s="207"/>
      <c r="F50" s="208"/>
      <c r="G50" s="209"/>
      <c r="H50" s="166"/>
      <c r="I50" s="245"/>
      <c r="J50" s="246"/>
      <c r="K50" s="239"/>
    </row>
    <row r="51" ht="15.75" customHeight="1" spans="1:11">
      <c r="A51" s="205"/>
      <c r="B51" s="85"/>
      <c r="C51" s="56"/>
      <c r="D51" s="206"/>
      <c r="E51" s="207"/>
      <c r="F51" s="211"/>
      <c r="G51" s="209"/>
      <c r="H51" s="166"/>
      <c r="I51" s="227"/>
      <c r="J51" s="247"/>
      <c r="K51" s="239"/>
    </row>
    <row r="52" ht="15.75" customHeight="1" spans="1:11">
      <c r="A52" s="205"/>
      <c r="B52" s="85"/>
      <c r="C52" s="56"/>
      <c r="D52" s="212"/>
      <c r="E52" s="213"/>
      <c r="F52" s="211"/>
      <c r="G52" s="209"/>
      <c r="H52" s="166"/>
      <c r="I52" s="227"/>
      <c r="J52" s="248"/>
      <c r="K52" s="239"/>
    </row>
    <row r="53" ht="15.75" customHeight="1" spans="1:11">
      <c r="A53" s="205"/>
      <c r="B53" s="85"/>
      <c r="C53" s="56"/>
      <c r="D53" s="212"/>
      <c r="E53" s="213"/>
      <c r="F53" s="214"/>
      <c r="G53" s="209"/>
      <c r="H53" s="166"/>
      <c r="I53" s="249"/>
      <c r="J53" s="248"/>
      <c r="K53" s="239"/>
    </row>
    <row r="54" ht="15.75" customHeight="1" spans="1:11">
      <c r="A54" s="205"/>
      <c r="B54" s="85"/>
      <c r="C54" s="56"/>
      <c r="D54" s="212"/>
      <c r="E54" s="213"/>
      <c r="F54" s="214"/>
      <c r="G54" s="209"/>
      <c r="H54" s="166"/>
      <c r="I54" s="249"/>
      <c r="J54" s="248"/>
      <c r="K54" s="239"/>
    </row>
    <row r="55" ht="15.75" customHeight="1" spans="1:11">
      <c r="A55" s="205"/>
      <c r="B55" s="85"/>
      <c r="C55" s="56"/>
      <c r="D55" s="212"/>
      <c r="E55" s="213"/>
      <c r="F55" s="214"/>
      <c r="G55" s="209"/>
      <c r="H55" s="166"/>
      <c r="I55" s="249"/>
      <c r="J55" s="248"/>
      <c r="K55" s="239"/>
    </row>
    <row r="56" ht="15.75" customHeight="1" spans="1:11">
      <c r="A56" s="205"/>
      <c r="B56" s="85"/>
      <c r="C56" s="56"/>
      <c r="D56" s="212"/>
      <c r="E56" s="213"/>
      <c r="F56" s="214"/>
      <c r="G56" s="209"/>
      <c r="H56" s="166"/>
      <c r="I56" s="249"/>
      <c r="J56" s="248"/>
      <c r="K56" s="239"/>
    </row>
    <row r="57" ht="15.75" customHeight="1" spans="1:11">
      <c r="A57" s="205"/>
      <c r="B57" s="85"/>
      <c r="C57" s="56"/>
      <c r="D57" s="212"/>
      <c r="E57" s="213"/>
      <c r="F57" s="214"/>
      <c r="G57" s="209"/>
      <c r="H57" s="166"/>
      <c r="I57" s="249"/>
      <c r="J57" s="248"/>
      <c r="K57" s="239"/>
    </row>
    <row r="58" ht="15.75" customHeight="1" spans="1:11">
      <c r="A58" s="205"/>
      <c r="B58" s="85"/>
      <c r="C58" s="56"/>
      <c r="D58" s="212"/>
      <c r="E58" s="213"/>
      <c r="F58" s="208"/>
      <c r="G58" s="209"/>
      <c r="H58" s="166"/>
      <c r="I58" s="245"/>
      <c r="J58" s="250"/>
      <c r="K58" s="239"/>
    </row>
    <row r="59" ht="15.75" customHeight="1" spans="1:11">
      <c r="A59" s="205"/>
      <c r="B59" s="85"/>
      <c r="C59" s="56"/>
      <c r="D59" s="212"/>
      <c r="E59" s="213"/>
      <c r="F59" s="208"/>
      <c r="G59" s="209"/>
      <c r="H59" s="166"/>
      <c r="I59" s="245"/>
      <c r="J59" s="250"/>
      <c r="K59" s="239"/>
    </row>
    <row r="60" ht="15.75" customHeight="1" spans="1:11">
      <c r="A60" s="205"/>
      <c r="B60" s="85"/>
      <c r="C60" s="56"/>
      <c r="D60" s="212"/>
      <c r="E60" s="213"/>
      <c r="F60" s="208"/>
      <c r="G60" s="209"/>
      <c r="H60" s="166"/>
      <c r="I60" s="251"/>
      <c r="J60" s="250"/>
      <c r="K60" s="252"/>
    </row>
    <row r="61" ht="36.75" customHeight="1" spans="1:11">
      <c r="A61" s="215" t="s">
        <v>141</v>
      </c>
      <c r="B61" s="70"/>
      <c r="C61" s="70"/>
      <c r="D61" s="70"/>
      <c r="E61" s="70"/>
      <c r="F61" s="70"/>
      <c r="G61" s="70"/>
      <c r="H61" s="70"/>
      <c r="I61" s="70"/>
      <c r="J61" s="70"/>
      <c r="K61" s="120"/>
    </row>
    <row r="62" ht="16.5" customHeight="1" spans="1:11">
      <c r="A62" s="216"/>
      <c r="B62" s="2"/>
      <c r="C62" s="2"/>
      <c r="D62" s="2"/>
      <c r="E62" s="2"/>
      <c r="F62" s="2"/>
      <c r="G62" s="2"/>
      <c r="H62" s="2"/>
      <c r="I62" s="2"/>
      <c r="J62" s="2"/>
      <c r="K62" s="49"/>
    </row>
    <row r="63" ht="16.5" customHeight="1" spans="1:11">
      <c r="A63" s="217"/>
      <c r="K63" s="253"/>
    </row>
    <row r="64" ht="16.5" customHeight="1" spans="1:11">
      <c r="A64" s="217"/>
      <c r="K64" s="253"/>
    </row>
    <row r="65" ht="16.5" customHeight="1" spans="1:11">
      <c r="A65" s="217"/>
      <c r="K65" s="253"/>
    </row>
    <row r="66" ht="16.5" customHeight="1" spans="1:11">
      <c r="A66" s="217"/>
      <c r="K66" s="253"/>
    </row>
    <row r="67" ht="16.5" customHeight="1" spans="1:11">
      <c r="A67" s="217"/>
      <c r="K67" s="253"/>
    </row>
    <row r="68" ht="16.5" customHeight="1" spans="1:11">
      <c r="A68" s="217"/>
      <c r="K68" s="253"/>
    </row>
    <row r="69" ht="16.5" customHeight="1" spans="1:11">
      <c r="A69" s="217"/>
      <c r="K69" s="253"/>
    </row>
    <row r="70" ht="16.5" customHeight="1" spans="1:11">
      <c r="A70" s="217"/>
      <c r="K70" s="253"/>
    </row>
    <row r="71" ht="16.5" customHeight="1" spans="1:11">
      <c r="A71" s="217"/>
      <c r="K71" s="253"/>
    </row>
    <row r="72" ht="16.5" customHeight="1" spans="1:11">
      <c r="A72" s="217"/>
      <c r="K72" s="253"/>
    </row>
    <row r="73" ht="16.5" customHeight="1" spans="1:11">
      <c r="A73" s="217"/>
      <c r="K73" s="253"/>
    </row>
    <row r="74" ht="16.5" customHeight="1" spans="1:11">
      <c r="A74" s="217"/>
      <c r="K74" s="253"/>
    </row>
    <row r="75" ht="16.5" customHeight="1" spans="1:11">
      <c r="A75" s="217"/>
      <c r="K75" s="253"/>
    </row>
    <row r="76" ht="16.5" customHeight="1" spans="1:11">
      <c r="A76" s="217"/>
      <c r="K76" s="253"/>
    </row>
    <row r="77" ht="16.5" customHeight="1" spans="1:11">
      <c r="A77" s="217"/>
      <c r="K77" s="253"/>
    </row>
    <row r="78" ht="16.5" customHeight="1" spans="1:11">
      <c r="A78" s="217"/>
      <c r="K78" s="253"/>
    </row>
    <row r="79" ht="16.5" customHeight="1" spans="1:11">
      <c r="A79" s="217"/>
      <c r="K79" s="253"/>
    </row>
    <row r="80" ht="16.5" customHeight="1" spans="1:11">
      <c r="A80" s="217"/>
      <c r="K80" s="253"/>
    </row>
    <row r="81" ht="16.5" customHeight="1" spans="1:11">
      <c r="A81" s="217"/>
      <c r="K81" s="253"/>
    </row>
    <row r="82" ht="16.5" customHeight="1" spans="1:11">
      <c r="A82" s="217"/>
      <c r="K82" s="253"/>
    </row>
    <row r="83" ht="16.5" customHeight="1" spans="1:11">
      <c r="A83" s="217"/>
      <c r="K83" s="253"/>
    </row>
    <row r="84" ht="16.5" customHeight="1" spans="1:11">
      <c r="A84" s="217"/>
      <c r="K84" s="253"/>
    </row>
    <row r="85" ht="16.5" customHeight="1" spans="1:11">
      <c r="A85" s="217"/>
      <c r="K85" s="253"/>
    </row>
    <row r="86" ht="16.5" customHeight="1" spans="1:11">
      <c r="A86" s="217"/>
      <c r="K86" s="253"/>
    </row>
    <row r="87" ht="16.5" customHeight="1" spans="1:11">
      <c r="A87" s="217"/>
      <c r="K87" s="253"/>
    </row>
    <row r="88" ht="16.5" customHeight="1" spans="1:11">
      <c r="A88" s="217"/>
      <c r="K88" s="253"/>
    </row>
    <row r="89" ht="16.5" customHeight="1" spans="1:11">
      <c r="A89" s="217"/>
      <c r="K89" s="253"/>
    </row>
    <row r="90" ht="16.5" customHeight="1" spans="1:11">
      <c r="A90" s="217"/>
      <c r="K90" s="253"/>
    </row>
    <row r="91" ht="16.5" customHeight="1" spans="1:11">
      <c r="A91" s="217"/>
      <c r="K91" s="253"/>
    </row>
    <row r="92" ht="16.5" customHeight="1" spans="1:11">
      <c r="A92" s="217"/>
      <c r="K92" s="253"/>
    </row>
    <row r="93" ht="16.5" customHeight="1" spans="1:11">
      <c r="A93" s="217"/>
      <c r="K93" s="253"/>
    </row>
    <row r="94" ht="16.5" customHeight="1" spans="1:11">
      <c r="A94" s="217"/>
      <c r="K94" s="253"/>
    </row>
    <row r="95" ht="16.5" customHeight="1" spans="1:11">
      <c r="A95" s="217"/>
      <c r="K95" s="253"/>
    </row>
    <row r="96" ht="16.5" customHeight="1" spans="1:11">
      <c r="A96" s="217"/>
      <c r="K96" s="253"/>
    </row>
    <row r="97" ht="16.5" customHeight="1" spans="1:11">
      <c r="A97" s="217"/>
      <c r="K97" s="253"/>
    </row>
    <row r="98" ht="16.5" customHeight="1" spans="1:11">
      <c r="A98" s="217"/>
      <c r="K98" s="253"/>
    </row>
    <row r="99" ht="16.5" customHeight="1" spans="1:11">
      <c r="A99" s="217"/>
      <c r="K99" s="253"/>
    </row>
    <row r="100" ht="16.5" customHeight="1" spans="1:11">
      <c r="A100" s="217"/>
      <c r="K100" s="253"/>
    </row>
    <row r="101" ht="16.5" customHeight="1" spans="1:11">
      <c r="A101" s="217"/>
      <c r="K101" s="253"/>
    </row>
    <row r="102" ht="16.5" customHeight="1" spans="1:11">
      <c r="A102" s="217"/>
      <c r="K102" s="253"/>
    </row>
    <row r="103" ht="16.5" customHeight="1" spans="1:11">
      <c r="A103" s="217"/>
      <c r="K103" s="253"/>
    </row>
    <row r="104" ht="16.5" customHeight="1" spans="1:11">
      <c r="A104" s="217"/>
      <c r="K104" s="253"/>
    </row>
    <row r="105" ht="16.5" customHeight="1" spans="1:11">
      <c r="A105" s="217"/>
      <c r="K105" s="253"/>
    </row>
    <row r="106" ht="16.5" customHeight="1" spans="1:11">
      <c r="A106" s="217"/>
      <c r="K106" s="253"/>
    </row>
    <row r="107" ht="16.5" customHeight="1" spans="1:11">
      <c r="A107" s="217"/>
      <c r="K107" s="253"/>
    </row>
    <row r="108" ht="16.5" customHeight="1" spans="1:11">
      <c r="A108" s="217"/>
      <c r="K108" s="253"/>
    </row>
    <row r="109" ht="16.5" customHeight="1" spans="1:11">
      <c r="A109" s="217"/>
      <c r="K109" s="253"/>
    </row>
    <row r="110" ht="16.5" customHeight="1" spans="1:11">
      <c r="A110" s="217"/>
      <c r="K110" s="253"/>
    </row>
    <row r="111" ht="16.5" customHeight="1" spans="1:11">
      <c r="A111" s="217"/>
      <c r="K111" s="253"/>
    </row>
    <row r="112" ht="16.5" customHeight="1" spans="1:11">
      <c r="A112" s="217"/>
      <c r="K112" s="253"/>
    </row>
    <row r="113" ht="16.5" customHeight="1" spans="1:11">
      <c r="A113" s="217"/>
      <c r="K113" s="253"/>
    </row>
    <row r="114" ht="16.5" customHeight="1" spans="1:11">
      <c r="A114" s="217"/>
      <c r="K114" s="253"/>
    </row>
    <row r="115" ht="16.5" customHeight="1" spans="1:11">
      <c r="A115" s="217"/>
      <c r="K115" s="253"/>
    </row>
    <row r="116" ht="16.5" customHeight="1" spans="1:11">
      <c r="A116" s="217"/>
      <c r="K116" s="253"/>
    </row>
    <row r="117" ht="16.5" customHeight="1" spans="1:11">
      <c r="A117" s="217"/>
      <c r="K117" s="253"/>
    </row>
    <row r="118" ht="16.5" customHeight="1" spans="1:11">
      <c r="A118" s="254"/>
      <c r="B118" s="255"/>
      <c r="C118" s="255"/>
      <c r="D118" s="255"/>
      <c r="E118" s="255"/>
      <c r="F118" s="255"/>
      <c r="G118" s="255"/>
      <c r="H118" s="255"/>
      <c r="I118" s="255"/>
      <c r="J118" s="255"/>
      <c r="K118" s="256"/>
    </row>
    <row r="119" ht="34.5" customHeight="1" spans="1:11">
      <c r="A119" s="215" t="s">
        <v>142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120"/>
    </row>
    <row r="120" ht="12.75" customHeight="1" spans="1:11">
      <c r="A120" s="216"/>
      <c r="B120" s="2"/>
      <c r="C120" s="2"/>
      <c r="D120" s="2"/>
      <c r="E120" s="2"/>
      <c r="F120" s="2"/>
      <c r="G120" s="2"/>
      <c r="H120" s="2"/>
      <c r="I120" s="2"/>
      <c r="J120" s="2"/>
      <c r="K120" s="49"/>
    </row>
    <row r="121" ht="12.75" customHeight="1" spans="1:11">
      <c r="A121" s="217"/>
      <c r="K121" s="253"/>
    </row>
    <row r="122" ht="12.75" customHeight="1" spans="1:11">
      <c r="A122" s="217"/>
      <c r="K122" s="253"/>
    </row>
    <row r="123" ht="12.75" customHeight="1" spans="1:11">
      <c r="A123" s="217"/>
      <c r="K123" s="253"/>
    </row>
    <row r="124" ht="12.75" customHeight="1" spans="1:11">
      <c r="A124" s="217"/>
      <c r="K124" s="253"/>
    </row>
    <row r="125" ht="12.75" customHeight="1" spans="1:11">
      <c r="A125" s="217"/>
      <c r="K125" s="253"/>
    </row>
    <row r="126" ht="12.75" customHeight="1" spans="1:11">
      <c r="A126" s="217"/>
      <c r="K126" s="253"/>
    </row>
    <row r="127" ht="12.75" customHeight="1" spans="1:11">
      <c r="A127" s="217"/>
      <c r="K127" s="253"/>
    </row>
    <row r="128" ht="12.75" customHeight="1" spans="1:11">
      <c r="A128" s="217"/>
      <c r="K128" s="253"/>
    </row>
    <row r="129" ht="12.75" customHeight="1" spans="1:11">
      <c r="A129" s="217"/>
      <c r="K129" s="253"/>
    </row>
    <row r="130" ht="12.75" customHeight="1" spans="1:11">
      <c r="A130" s="217"/>
      <c r="K130" s="253"/>
    </row>
    <row r="131" ht="12.75" customHeight="1" spans="1:11">
      <c r="A131" s="217"/>
      <c r="K131" s="253"/>
    </row>
    <row r="132" ht="12.75" customHeight="1" spans="1:11">
      <c r="A132" s="217"/>
      <c r="K132" s="253"/>
    </row>
    <row r="133" ht="12.75" customHeight="1" spans="1:11">
      <c r="A133" s="217"/>
      <c r="K133" s="253"/>
    </row>
    <row r="134" ht="12.75" customHeight="1" spans="1:11">
      <c r="A134" s="217"/>
      <c r="K134" s="253"/>
    </row>
    <row r="135" ht="12.75" customHeight="1" spans="1:11">
      <c r="A135" s="217"/>
      <c r="K135" s="253"/>
    </row>
    <row r="136" ht="12.75" customHeight="1" spans="1:11">
      <c r="A136" s="217"/>
      <c r="K136" s="253"/>
    </row>
    <row r="137" ht="12.75" customHeight="1" spans="1:11">
      <c r="A137" s="217"/>
      <c r="K137" s="253"/>
    </row>
    <row r="138" ht="12.75" customHeight="1" spans="1:11">
      <c r="A138" s="217"/>
      <c r="K138" s="253"/>
    </row>
    <row r="139" ht="12.75" customHeight="1" spans="1:11">
      <c r="A139" s="217"/>
      <c r="K139" s="253"/>
    </row>
    <row r="140" ht="12.75" customHeight="1" spans="1:11">
      <c r="A140" s="217"/>
      <c r="K140" s="253"/>
    </row>
    <row r="141" ht="12.75" customHeight="1" spans="1:11">
      <c r="A141" s="217"/>
      <c r="K141" s="253"/>
    </row>
    <row r="142" ht="12.75" customHeight="1" spans="1:11">
      <c r="A142" s="217"/>
      <c r="K142" s="253"/>
    </row>
    <row r="143" ht="12.75" customHeight="1" spans="1:11">
      <c r="A143" s="217"/>
      <c r="K143" s="253"/>
    </row>
    <row r="144" ht="12.75" customHeight="1" spans="1:11">
      <c r="A144" s="217"/>
      <c r="K144" s="253"/>
    </row>
    <row r="145" ht="12.75" customHeight="1" spans="1:11">
      <c r="A145" s="217"/>
      <c r="K145" s="253"/>
    </row>
    <row r="146" ht="12.75" customHeight="1" spans="1:11">
      <c r="A146" s="217"/>
      <c r="K146" s="253"/>
    </row>
    <row r="147" ht="12.75" customHeight="1" spans="1:11">
      <c r="A147" s="217"/>
      <c r="K147" s="253"/>
    </row>
    <row r="148" ht="12.75" customHeight="1" spans="1:11">
      <c r="A148" s="217"/>
      <c r="K148" s="253"/>
    </row>
    <row r="149" ht="12.75" customHeight="1" spans="1:11">
      <c r="A149" s="217"/>
      <c r="K149" s="253"/>
    </row>
    <row r="150" ht="12.75" customHeight="1" spans="1:11">
      <c r="A150" s="217"/>
      <c r="K150" s="253"/>
    </row>
    <row r="151" ht="12.75" customHeight="1" spans="1:11">
      <c r="A151" s="217"/>
      <c r="K151" s="253"/>
    </row>
    <row r="152" ht="12.75" customHeight="1" spans="1:11">
      <c r="A152" s="217"/>
      <c r="K152" s="253"/>
    </row>
    <row r="153" ht="12.75" customHeight="1" spans="1:11">
      <c r="A153" s="217"/>
      <c r="K153" s="253"/>
    </row>
    <row r="154" ht="12.75" customHeight="1" spans="1:11">
      <c r="A154" s="217"/>
      <c r="K154" s="253"/>
    </row>
    <row r="155" ht="12.75" customHeight="1" spans="1:11">
      <c r="A155" s="217"/>
      <c r="K155" s="253"/>
    </row>
    <row r="156" ht="12.75" customHeight="1" spans="1:11">
      <c r="A156" s="217"/>
      <c r="K156" s="253"/>
    </row>
    <row r="157" ht="12.75" customHeight="1" spans="1:11">
      <c r="A157" s="217"/>
      <c r="K157" s="253"/>
    </row>
    <row r="158" ht="12.75" customHeight="1" spans="1:11">
      <c r="A158" s="217"/>
      <c r="K158" s="253"/>
    </row>
    <row r="159" ht="12.75" customHeight="1" spans="1:11">
      <c r="A159" s="217"/>
      <c r="K159" s="253"/>
    </row>
    <row r="160" ht="12.75" customHeight="1" spans="1:11">
      <c r="A160" s="217"/>
      <c r="K160" s="253"/>
    </row>
    <row r="161" ht="12.75" customHeight="1" spans="1:11">
      <c r="A161" s="217"/>
      <c r="K161" s="253"/>
    </row>
    <row r="162" ht="12.75" customHeight="1" spans="1:11">
      <c r="A162" s="217"/>
      <c r="K162" s="253"/>
    </row>
    <row r="163" ht="12.75" customHeight="1" spans="1:11">
      <c r="A163" s="217"/>
      <c r="K163" s="253"/>
    </row>
    <row r="164" ht="12.75" customHeight="1" spans="1:11">
      <c r="A164" s="217"/>
      <c r="K164" s="253"/>
    </row>
    <row r="165" ht="12.75" customHeight="1" spans="1:11">
      <c r="A165" s="217"/>
      <c r="K165" s="253"/>
    </row>
    <row r="166" ht="12.75" customHeight="1" spans="1:11">
      <c r="A166" s="217"/>
      <c r="K166" s="253"/>
    </row>
    <row r="167" ht="12.75" customHeight="1" spans="1:11">
      <c r="A167" s="217"/>
      <c r="K167" s="253"/>
    </row>
    <row r="168" ht="12.75" customHeight="1" spans="1:11">
      <c r="A168" s="217"/>
      <c r="K168" s="253"/>
    </row>
    <row r="169" ht="12.75" customHeight="1" spans="1:11">
      <c r="A169" s="217"/>
      <c r="K169" s="253"/>
    </row>
    <row r="170" ht="12.75" customHeight="1" spans="1:11">
      <c r="A170" s="217"/>
      <c r="K170" s="253"/>
    </row>
    <row r="171" ht="12.75" customHeight="1" spans="1:11">
      <c r="A171" s="217"/>
      <c r="K171" s="253"/>
    </row>
    <row r="172" ht="12.75" customHeight="1" spans="1:11">
      <c r="A172" s="217"/>
      <c r="K172" s="253"/>
    </row>
    <row r="173" ht="12.75" customHeight="1" spans="1:11">
      <c r="A173" s="217"/>
      <c r="K173" s="253"/>
    </row>
    <row r="174" ht="12.75" customHeight="1" spans="1:11">
      <c r="A174" s="217"/>
      <c r="K174" s="253"/>
    </row>
    <row r="175" ht="12.75" customHeight="1" spans="1:11">
      <c r="A175" s="217"/>
      <c r="K175" s="253"/>
    </row>
    <row r="176" ht="12.75" customHeight="1" spans="1:11">
      <c r="A176" s="254"/>
      <c r="B176" s="255"/>
      <c r="C176" s="255"/>
      <c r="D176" s="255"/>
      <c r="E176" s="255"/>
      <c r="F176" s="255"/>
      <c r="G176" s="255"/>
      <c r="H176" s="255"/>
      <c r="I176" s="255"/>
      <c r="J176" s="255"/>
      <c r="K176" s="256"/>
    </row>
    <row r="177" ht="39.75" customHeight="1" spans="1:11">
      <c r="A177" s="215" t="s">
        <v>142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120"/>
    </row>
    <row r="178" ht="12.75" customHeight="1" spans="1:11">
      <c r="A178" s="216"/>
      <c r="B178" s="2"/>
      <c r="C178" s="2"/>
      <c r="D178" s="2"/>
      <c r="E178" s="2"/>
      <c r="F178" s="2"/>
      <c r="G178" s="2"/>
      <c r="H178" s="2"/>
      <c r="I178" s="2"/>
      <c r="J178" s="2"/>
      <c r="K178" s="49"/>
    </row>
    <row r="179" ht="12.75" customHeight="1" spans="1:11">
      <c r="A179" s="217"/>
      <c r="K179" s="253"/>
    </row>
    <row r="180" ht="12.75" customHeight="1" spans="1:11">
      <c r="A180" s="217"/>
      <c r="K180" s="253"/>
    </row>
    <row r="181" ht="12.75" customHeight="1" spans="1:11">
      <c r="A181" s="217"/>
      <c r="K181" s="253"/>
    </row>
    <row r="182" ht="12.75" customHeight="1" spans="1:11">
      <c r="A182" s="217"/>
      <c r="K182" s="253"/>
    </row>
    <row r="183" ht="12.75" customHeight="1" spans="1:11">
      <c r="A183" s="217"/>
      <c r="K183" s="253"/>
    </row>
    <row r="184" ht="12.75" customHeight="1" spans="1:11">
      <c r="A184" s="217"/>
      <c r="K184" s="253"/>
    </row>
    <row r="185" ht="12.75" customHeight="1" spans="1:11">
      <c r="A185" s="217"/>
      <c r="K185" s="253"/>
    </row>
    <row r="186" ht="12.75" customHeight="1" spans="1:11">
      <c r="A186" s="217"/>
      <c r="K186" s="253"/>
    </row>
    <row r="187" ht="12.75" customHeight="1" spans="1:11">
      <c r="A187" s="217"/>
      <c r="K187" s="253"/>
    </row>
    <row r="188" ht="12.75" customHeight="1" spans="1:11">
      <c r="A188" s="217"/>
      <c r="K188" s="253"/>
    </row>
    <row r="189" ht="12.75" customHeight="1" spans="1:11">
      <c r="A189" s="217"/>
      <c r="K189" s="253"/>
    </row>
    <row r="190" ht="12.75" customHeight="1" spans="1:11">
      <c r="A190" s="217"/>
      <c r="K190" s="253"/>
    </row>
    <row r="191" ht="12.75" customHeight="1" spans="1:11">
      <c r="A191" s="217"/>
      <c r="K191" s="253"/>
    </row>
    <row r="192" ht="12.75" customHeight="1" spans="1:11">
      <c r="A192" s="217"/>
      <c r="K192" s="253"/>
    </row>
    <row r="193" ht="12.75" customHeight="1" spans="1:11">
      <c r="A193" s="217"/>
      <c r="K193" s="253"/>
    </row>
    <row r="194" ht="12.75" customHeight="1" spans="1:11">
      <c r="A194" s="217"/>
      <c r="K194" s="253"/>
    </row>
    <row r="195" ht="12.75" customHeight="1" spans="1:11">
      <c r="A195" s="217"/>
      <c r="K195" s="253"/>
    </row>
    <row r="196" ht="12.75" customHeight="1" spans="1:11">
      <c r="A196" s="217"/>
      <c r="K196" s="253"/>
    </row>
    <row r="197" ht="12.75" customHeight="1" spans="1:11">
      <c r="A197" s="217"/>
      <c r="K197" s="253"/>
    </row>
    <row r="198" ht="12.75" customHeight="1" spans="1:11">
      <c r="A198" s="217"/>
      <c r="K198" s="253"/>
    </row>
    <row r="199" ht="12.75" customHeight="1" spans="1:11">
      <c r="A199" s="217"/>
      <c r="K199" s="253"/>
    </row>
    <row r="200" ht="12.75" customHeight="1" spans="1:11">
      <c r="A200" s="217"/>
      <c r="K200" s="253"/>
    </row>
    <row r="201" ht="12.75" customHeight="1" spans="1:11">
      <c r="A201" s="217"/>
      <c r="K201" s="253"/>
    </row>
    <row r="202" ht="12.75" customHeight="1" spans="1:11">
      <c r="A202" s="217"/>
      <c r="K202" s="253"/>
    </row>
    <row r="203" ht="12.75" customHeight="1" spans="1:11">
      <c r="A203" s="217"/>
      <c r="K203" s="253"/>
    </row>
    <row r="204" ht="12.75" customHeight="1" spans="1:11">
      <c r="A204" s="217"/>
      <c r="K204" s="253"/>
    </row>
    <row r="205" ht="12.75" customHeight="1" spans="1:11">
      <c r="A205" s="217"/>
      <c r="K205" s="253"/>
    </row>
    <row r="206" ht="12.75" customHeight="1" spans="1:11">
      <c r="A206" s="217"/>
      <c r="K206" s="253"/>
    </row>
    <row r="207" ht="12.75" customHeight="1" spans="1:11">
      <c r="A207" s="217"/>
      <c r="K207" s="253"/>
    </row>
    <row r="208" ht="12.75" customHeight="1" spans="1:11">
      <c r="A208" s="217"/>
      <c r="K208" s="253"/>
    </row>
    <row r="209" ht="12.75" customHeight="1" spans="1:11">
      <c r="A209" s="217"/>
      <c r="K209" s="253"/>
    </row>
    <row r="210" ht="12.75" customHeight="1" spans="1:11">
      <c r="A210" s="217"/>
      <c r="K210" s="253"/>
    </row>
    <row r="211" ht="12.75" customHeight="1" spans="1:11">
      <c r="A211" s="217"/>
      <c r="K211" s="253"/>
    </row>
    <row r="212" ht="12.75" customHeight="1" spans="1:11">
      <c r="A212" s="217"/>
      <c r="K212" s="253"/>
    </row>
    <row r="213" ht="12.75" customHeight="1" spans="1:11">
      <c r="A213" s="217"/>
      <c r="K213" s="253"/>
    </row>
    <row r="214" ht="12.75" customHeight="1" spans="1:11">
      <c r="A214" s="217"/>
      <c r="K214" s="253"/>
    </row>
    <row r="215" ht="12.75" customHeight="1" spans="1:11">
      <c r="A215" s="217"/>
      <c r="K215" s="253"/>
    </row>
    <row r="216" ht="12.75" customHeight="1" spans="1:11">
      <c r="A216" s="217"/>
      <c r="K216" s="253"/>
    </row>
    <row r="217" ht="12.75" customHeight="1" spans="1:11">
      <c r="A217" s="217"/>
      <c r="K217" s="253"/>
    </row>
    <row r="218" ht="12.75" customHeight="1" spans="1:11">
      <c r="A218" s="217"/>
      <c r="K218" s="253"/>
    </row>
    <row r="219" ht="12.75" customHeight="1" spans="1:11">
      <c r="A219" s="217"/>
      <c r="K219" s="253"/>
    </row>
    <row r="220" ht="12.75" customHeight="1" spans="1:11">
      <c r="A220" s="217"/>
      <c r="K220" s="253"/>
    </row>
    <row r="221" ht="12.75" customHeight="1" spans="1:11">
      <c r="A221" s="217"/>
      <c r="K221" s="253"/>
    </row>
    <row r="222" ht="12.75" customHeight="1" spans="1:11">
      <c r="A222" s="217"/>
      <c r="K222" s="253"/>
    </row>
    <row r="223" ht="12.75" customHeight="1" spans="1:11">
      <c r="A223" s="217"/>
      <c r="K223" s="253"/>
    </row>
    <row r="224" ht="12.75" customHeight="1" spans="1:11">
      <c r="A224" s="217"/>
      <c r="K224" s="253"/>
    </row>
    <row r="225" ht="12.75" customHeight="1" spans="1:11">
      <c r="A225" s="217"/>
      <c r="K225" s="253"/>
    </row>
    <row r="226" ht="12.75" customHeight="1" spans="1:11">
      <c r="A226" s="217"/>
      <c r="K226" s="253"/>
    </row>
    <row r="227" ht="12.75" customHeight="1" spans="1:11">
      <c r="A227" s="217"/>
      <c r="K227" s="253"/>
    </row>
    <row r="228" ht="12.75" customHeight="1" spans="1:11">
      <c r="A228" s="217"/>
      <c r="K228" s="253"/>
    </row>
    <row r="229" ht="12.75" customHeight="1" spans="1:11">
      <c r="A229" s="217"/>
      <c r="K229" s="253"/>
    </row>
    <row r="230" ht="12.75" customHeight="1" spans="1:11">
      <c r="A230" s="217"/>
      <c r="K230" s="253"/>
    </row>
    <row r="231" ht="12.75" customHeight="1" spans="1:11">
      <c r="A231" s="217"/>
      <c r="K231" s="253"/>
    </row>
    <row r="232" ht="12.75" customHeight="1" spans="1:11">
      <c r="A232" s="217"/>
      <c r="K232" s="253"/>
    </row>
    <row r="233" ht="12.75" customHeight="1" spans="1:11">
      <c r="A233" s="217"/>
      <c r="K233" s="253"/>
    </row>
    <row r="234" ht="12.75" customHeight="1" spans="1:11">
      <c r="A234" s="254"/>
      <c r="B234" s="255"/>
      <c r="C234" s="255"/>
      <c r="D234" s="255"/>
      <c r="E234" s="255"/>
      <c r="F234" s="255"/>
      <c r="G234" s="255"/>
      <c r="H234" s="255"/>
      <c r="I234" s="255"/>
      <c r="J234" s="255"/>
      <c r="K234" s="256"/>
    </row>
    <row r="235" ht="12.75" customHeight="1" spans="1:11">
      <c r="A235" s="215" t="s">
        <v>142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120"/>
    </row>
    <row r="236" ht="12.75" customHeight="1" spans="1:11">
      <c r="A236" s="216"/>
      <c r="B236" s="2"/>
      <c r="C236" s="2"/>
      <c r="D236" s="2"/>
      <c r="E236" s="2"/>
      <c r="F236" s="2"/>
      <c r="G236" s="2"/>
      <c r="H236" s="2"/>
      <c r="I236" s="2"/>
      <c r="J236" s="2"/>
      <c r="K236" s="49"/>
    </row>
    <row r="237" ht="12.75" customHeight="1" spans="1:11">
      <c r="A237" s="217"/>
      <c r="K237" s="253"/>
    </row>
    <row r="238" ht="12.75" customHeight="1" spans="1:11">
      <c r="A238" s="217"/>
      <c r="K238" s="253"/>
    </row>
    <row r="239" ht="12.75" customHeight="1" spans="1:11">
      <c r="A239" s="217"/>
      <c r="K239" s="253"/>
    </row>
    <row r="240" ht="12.75" customHeight="1" spans="1:11">
      <c r="A240" s="217"/>
      <c r="K240" s="253"/>
    </row>
    <row r="241" ht="12.75" customHeight="1" spans="1:11">
      <c r="A241" s="217"/>
      <c r="K241" s="253"/>
    </row>
    <row r="242" ht="12.75" customHeight="1" spans="1:11">
      <c r="A242" s="217"/>
      <c r="K242" s="253"/>
    </row>
    <row r="243" ht="12.75" customHeight="1" spans="1:11">
      <c r="A243" s="217"/>
      <c r="K243" s="253"/>
    </row>
    <row r="244" ht="12.75" customHeight="1" spans="1:11">
      <c r="A244" s="217"/>
      <c r="K244" s="253"/>
    </row>
    <row r="245" ht="12.75" customHeight="1" spans="1:11">
      <c r="A245" s="217"/>
      <c r="K245" s="253"/>
    </row>
    <row r="246" ht="12.75" customHeight="1" spans="1:11">
      <c r="A246" s="217"/>
      <c r="K246" s="253"/>
    </row>
    <row r="247" ht="12.75" customHeight="1" spans="1:11">
      <c r="A247" s="217"/>
      <c r="K247" s="253"/>
    </row>
    <row r="248" ht="12.75" customHeight="1" spans="1:11">
      <c r="A248" s="217"/>
      <c r="K248" s="253"/>
    </row>
    <row r="249" ht="12.75" customHeight="1" spans="1:11">
      <c r="A249" s="217"/>
      <c r="K249" s="253"/>
    </row>
    <row r="250" ht="12.75" customHeight="1" spans="1:11">
      <c r="A250" s="217"/>
      <c r="K250" s="253"/>
    </row>
    <row r="251" ht="12.75" customHeight="1" spans="1:11">
      <c r="A251" s="217"/>
      <c r="K251" s="253"/>
    </row>
    <row r="252" ht="12.75" customHeight="1" spans="1:11">
      <c r="A252" s="217"/>
      <c r="K252" s="253"/>
    </row>
    <row r="253" ht="12.75" customHeight="1" spans="1:11">
      <c r="A253" s="217"/>
      <c r="K253" s="253"/>
    </row>
    <row r="254" ht="12.75" customHeight="1" spans="1:11">
      <c r="A254" s="217"/>
      <c r="K254" s="253"/>
    </row>
    <row r="255" ht="12.75" customHeight="1" spans="1:11">
      <c r="A255" s="217"/>
      <c r="K255" s="253"/>
    </row>
    <row r="256" ht="12.75" customHeight="1" spans="1:11">
      <c r="A256" s="217"/>
      <c r="K256" s="253"/>
    </row>
    <row r="257" ht="12.75" customHeight="1" spans="1:11">
      <c r="A257" s="217"/>
      <c r="K257" s="253"/>
    </row>
    <row r="258" ht="12.75" customHeight="1" spans="1:11">
      <c r="A258" s="217"/>
      <c r="K258" s="253"/>
    </row>
    <row r="259" ht="12.75" customHeight="1" spans="1:11">
      <c r="A259" s="217"/>
      <c r="K259" s="253"/>
    </row>
    <row r="260" ht="12.75" customHeight="1" spans="1:11">
      <c r="A260" s="217"/>
      <c r="K260" s="253"/>
    </row>
    <row r="261" ht="12.75" customHeight="1" spans="1:11">
      <c r="A261" s="217"/>
      <c r="K261" s="253"/>
    </row>
    <row r="262" ht="12.75" customHeight="1" spans="1:11">
      <c r="A262" s="217"/>
      <c r="K262" s="253"/>
    </row>
    <row r="263" ht="12.75" customHeight="1" spans="1:11">
      <c r="A263" s="217"/>
      <c r="K263" s="253"/>
    </row>
    <row r="264" ht="12.75" customHeight="1" spans="1:11">
      <c r="A264" s="217"/>
      <c r="K264" s="253"/>
    </row>
    <row r="265" ht="12.75" customHeight="1" spans="1:11">
      <c r="A265" s="217"/>
      <c r="K265" s="253"/>
    </row>
    <row r="266" ht="12.75" customHeight="1" spans="1:11">
      <c r="A266" s="217"/>
      <c r="K266" s="253"/>
    </row>
    <row r="267" ht="12.75" customHeight="1" spans="1:11">
      <c r="A267" s="217"/>
      <c r="K267" s="253"/>
    </row>
    <row r="268" ht="12.75" customHeight="1" spans="1:11">
      <c r="A268" s="217"/>
      <c r="K268" s="253"/>
    </row>
    <row r="269" ht="12.75" customHeight="1" spans="1:11">
      <c r="A269" s="217"/>
      <c r="K269" s="253"/>
    </row>
    <row r="270" ht="12.75" customHeight="1" spans="1:11">
      <c r="A270" s="217"/>
      <c r="K270" s="253"/>
    </row>
    <row r="271" ht="12.75" customHeight="1" spans="1:11">
      <c r="A271" s="217"/>
      <c r="K271" s="253"/>
    </row>
    <row r="272" ht="12.75" customHeight="1" spans="1:11">
      <c r="A272" s="217"/>
      <c r="K272" s="253"/>
    </row>
    <row r="273" ht="12.75" customHeight="1" spans="1:11">
      <c r="A273" s="217"/>
      <c r="K273" s="253"/>
    </row>
    <row r="274" ht="12.75" customHeight="1" spans="1:11">
      <c r="A274" s="217"/>
      <c r="K274" s="253"/>
    </row>
    <row r="275" ht="12.75" customHeight="1" spans="1:11">
      <c r="A275" s="217"/>
      <c r="K275" s="253"/>
    </row>
    <row r="276" ht="12.75" customHeight="1" spans="1:11">
      <c r="A276" s="217"/>
      <c r="K276" s="253"/>
    </row>
    <row r="277" ht="12.75" customHeight="1" spans="1:11">
      <c r="A277" s="217"/>
      <c r="K277" s="253"/>
    </row>
    <row r="278" ht="12.75" customHeight="1" spans="1:11">
      <c r="A278" s="217"/>
      <c r="K278" s="253"/>
    </row>
    <row r="279" ht="12.75" customHeight="1" spans="1:11">
      <c r="A279" s="217"/>
      <c r="K279" s="253"/>
    </row>
    <row r="280" ht="12.75" customHeight="1" spans="1:11">
      <c r="A280" s="217"/>
      <c r="K280" s="253"/>
    </row>
    <row r="281" ht="12.75" customHeight="1" spans="1:11">
      <c r="A281" s="217"/>
      <c r="K281" s="253"/>
    </row>
    <row r="282" ht="12.75" customHeight="1" spans="1:11">
      <c r="A282" s="217"/>
      <c r="K282" s="253"/>
    </row>
    <row r="283" ht="12.75" customHeight="1" spans="1:11">
      <c r="A283" s="217"/>
      <c r="K283" s="253"/>
    </row>
    <row r="284" ht="12.75" customHeight="1" spans="1:11">
      <c r="A284" s="217"/>
      <c r="K284" s="253"/>
    </row>
    <row r="285" ht="12.75" customHeight="1" spans="1:11">
      <c r="A285" s="217"/>
      <c r="K285" s="253"/>
    </row>
    <row r="286" ht="12.75" customHeight="1" spans="1:11">
      <c r="A286" s="217"/>
      <c r="K286" s="253"/>
    </row>
    <row r="287" ht="12.75" customHeight="1" spans="1:11">
      <c r="A287" s="217"/>
      <c r="K287" s="253"/>
    </row>
    <row r="288" ht="12.75" customHeight="1" spans="1:11">
      <c r="A288" s="217"/>
      <c r="K288" s="253"/>
    </row>
    <row r="289" ht="12.75" customHeight="1" spans="1:11">
      <c r="A289" s="217"/>
      <c r="K289" s="253"/>
    </row>
    <row r="290" ht="12.75" customHeight="1" spans="1:11">
      <c r="A290" s="217"/>
      <c r="K290" s="253"/>
    </row>
    <row r="291" ht="12.75" customHeight="1" spans="1:11">
      <c r="A291" s="217"/>
      <c r="K291" s="253"/>
    </row>
    <row r="292" ht="12.75" customHeight="1" spans="1:11">
      <c r="A292" s="254"/>
      <c r="B292" s="255"/>
      <c r="C292" s="255"/>
      <c r="D292" s="255"/>
      <c r="E292" s="255"/>
      <c r="F292" s="255"/>
      <c r="G292" s="255"/>
      <c r="H292" s="255"/>
      <c r="I292" s="255"/>
      <c r="J292" s="255"/>
      <c r="K292" s="256"/>
    </row>
    <row r="293" ht="12.75" customHeight="1" spans="1:11">
      <c r="A293" s="215" t="s">
        <v>142</v>
      </c>
      <c r="B293" s="70"/>
      <c r="C293" s="70"/>
      <c r="D293" s="70"/>
      <c r="E293" s="70"/>
      <c r="F293" s="70"/>
      <c r="G293" s="70"/>
      <c r="H293" s="70"/>
      <c r="I293" s="70"/>
      <c r="J293" s="70"/>
      <c r="K293" s="120"/>
    </row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</sheetData>
  <mergeCells count="79">
    <mergeCell ref="A1:K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C7:E7"/>
    <mergeCell ref="F7:G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A61:K61"/>
    <mergeCell ref="A119:K119"/>
    <mergeCell ref="A177:K177"/>
    <mergeCell ref="A235:K235"/>
    <mergeCell ref="A293:K293"/>
    <mergeCell ref="K9:K13"/>
    <mergeCell ref="K14:K20"/>
    <mergeCell ref="K21:K31"/>
    <mergeCell ref="K32:K33"/>
    <mergeCell ref="K35:K60"/>
    <mergeCell ref="A236:K292"/>
    <mergeCell ref="A294:K350"/>
    <mergeCell ref="A62:K118"/>
    <mergeCell ref="A120:K176"/>
    <mergeCell ref="A178:K234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0923076923077" defaultRowHeight="15" customHeight="1"/>
  <cols>
    <col min="1" max="1" width="6.45384615384615" customWidth="1"/>
    <col min="2" max="2" width="17.4538461538462" customWidth="1"/>
    <col min="3" max="3" width="27.6307692307692" customWidth="1"/>
    <col min="4" max="4" width="31" customWidth="1"/>
    <col min="5" max="6" width="7.63076923076923" customWidth="1"/>
    <col min="7" max="25" width="7.45384615384615" customWidth="1"/>
    <col min="26" max="26" width="11" customWidth="1"/>
  </cols>
  <sheetData>
    <row r="1" ht="33.75" customHeight="1" spans="1:25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ht="15.75" customHeight="1" spans="1:25">
      <c r="A2" s="65" t="s">
        <v>267</v>
      </c>
      <c r="B2" s="4"/>
      <c r="C2" s="9" t="s">
        <v>268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3"/>
      <c r="P2" s="65" t="s">
        <v>269</v>
      </c>
      <c r="Q2" s="6"/>
      <c r="R2" s="6"/>
      <c r="S2" s="4"/>
      <c r="T2" s="119">
        <v>43845</v>
      </c>
      <c r="U2" s="6"/>
      <c r="V2" s="6"/>
      <c r="W2" s="6"/>
      <c r="X2" s="6"/>
      <c r="Y2" s="4"/>
    </row>
    <row r="3" ht="15.75" customHeight="1" spans="1:25">
      <c r="A3" s="65" t="s">
        <v>270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3"/>
      <c r="P3" s="65" t="s">
        <v>271</v>
      </c>
      <c r="Q3" s="6"/>
      <c r="R3" s="6"/>
      <c r="S3" s="4"/>
      <c r="T3" s="9" t="s">
        <v>272</v>
      </c>
      <c r="U3" s="6"/>
      <c r="V3" s="6"/>
      <c r="W3" s="6"/>
      <c r="X3" s="6"/>
      <c r="Y3" s="4"/>
    </row>
    <row r="4" ht="15.75" customHeight="1" spans="1:25">
      <c r="A4" s="65" t="s">
        <v>98</v>
      </c>
      <c r="B4" s="4"/>
      <c r="C4" s="9" t="s">
        <v>273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3"/>
      <c r="P4" s="65" t="s">
        <v>274</v>
      </c>
      <c r="Q4" s="6"/>
      <c r="R4" s="6"/>
      <c r="S4" s="4"/>
      <c r="T4" s="9" t="s">
        <v>275</v>
      </c>
      <c r="U4" s="6"/>
      <c r="V4" s="6"/>
      <c r="W4" s="6"/>
      <c r="X4" s="6"/>
      <c r="Y4" s="4"/>
    </row>
    <row r="5" ht="15.75" customHeight="1" spans="1:25">
      <c r="A5" s="65" t="s">
        <v>99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3"/>
      <c r="P5" s="65" t="s">
        <v>276</v>
      </c>
      <c r="Q5" s="6"/>
      <c r="R5" s="6"/>
      <c r="S5" s="4"/>
      <c r="T5" s="9"/>
      <c r="U5" s="6"/>
      <c r="V5" s="6"/>
      <c r="W5" s="6"/>
      <c r="X5" s="6"/>
      <c r="Y5" s="4"/>
    </row>
    <row r="6" ht="15.75" customHeight="1" spans="1:25">
      <c r="A6" s="65" t="s">
        <v>221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3"/>
      <c r="P6" s="65" t="s">
        <v>277</v>
      </c>
      <c r="Q6" s="6"/>
      <c r="R6" s="6"/>
      <c r="S6" s="4"/>
      <c r="T6" s="9"/>
      <c r="U6" s="6"/>
      <c r="V6" s="6"/>
      <c r="W6" s="6"/>
      <c r="X6" s="6"/>
      <c r="Y6" s="4"/>
    </row>
    <row r="7" ht="27.75" customHeight="1" spans="1:25">
      <c r="A7" s="66" t="s">
        <v>145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</row>
    <row r="8" ht="18" customHeight="1" spans="1:25">
      <c r="A8" s="67"/>
      <c r="B8" s="68"/>
      <c r="C8" s="68"/>
      <c r="D8" s="68"/>
      <c r="E8" s="68"/>
      <c r="F8" s="69" t="s">
        <v>147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0"/>
      <c r="R8" s="69" t="s">
        <v>148</v>
      </c>
      <c r="S8" s="70"/>
      <c r="T8" s="70"/>
      <c r="U8" s="70"/>
      <c r="V8" s="120"/>
      <c r="W8" s="121"/>
      <c r="X8" s="121"/>
      <c r="Y8" s="136"/>
    </row>
    <row r="9" ht="36" customHeight="1" spans="1:25">
      <c r="A9" s="71" t="s">
        <v>107</v>
      </c>
      <c r="B9" s="71" t="s">
        <v>108</v>
      </c>
      <c r="C9" s="49"/>
      <c r="D9" s="72" t="s">
        <v>109</v>
      </c>
      <c r="E9" s="73" t="s">
        <v>110</v>
      </c>
      <c r="F9" s="74"/>
      <c r="G9" s="75"/>
      <c r="H9" s="76" t="s">
        <v>278</v>
      </c>
      <c r="I9" s="104" t="s">
        <v>279</v>
      </c>
      <c r="J9" s="104"/>
      <c r="K9" s="104" t="s">
        <v>279</v>
      </c>
      <c r="L9" s="105" t="s">
        <v>280</v>
      </c>
      <c r="M9" s="104" t="s">
        <v>279</v>
      </c>
      <c r="N9" s="104"/>
      <c r="O9" s="104" t="s">
        <v>279</v>
      </c>
      <c r="P9" s="106" t="s">
        <v>281</v>
      </c>
      <c r="Q9" s="104" t="s">
        <v>279</v>
      </c>
      <c r="R9" s="104"/>
      <c r="S9" s="104" t="s">
        <v>279</v>
      </c>
      <c r="T9" s="122" t="s">
        <v>282</v>
      </c>
      <c r="U9" s="104"/>
      <c r="V9" s="123"/>
      <c r="W9" s="75"/>
      <c r="X9" s="104"/>
      <c r="Y9" s="123"/>
    </row>
    <row r="10" ht="15.75" customHeight="1" spans="1:25">
      <c r="A10" s="77"/>
      <c r="B10" s="78" t="s">
        <v>150</v>
      </c>
      <c r="C10" s="55"/>
      <c r="D10" s="79"/>
      <c r="E10" s="80"/>
      <c r="F10" s="81"/>
      <c r="G10" s="82"/>
      <c r="H10" s="83"/>
      <c r="I10" s="107"/>
      <c r="J10" s="108"/>
      <c r="K10" s="107"/>
      <c r="L10" s="109"/>
      <c r="M10" s="107"/>
      <c r="N10" s="108"/>
      <c r="O10" s="107"/>
      <c r="P10" s="110"/>
      <c r="Q10" s="107"/>
      <c r="R10" s="108"/>
      <c r="S10" s="107"/>
      <c r="T10" s="124"/>
      <c r="U10" s="107"/>
      <c r="V10" s="125"/>
      <c r="W10" s="126"/>
      <c r="X10" s="127"/>
      <c r="Y10" s="137"/>
    </row>
    <row r="11" ht="15.75" customHeight="1" spans="1:25">
      <c r="A11" s="84"/>
      <c r="B11" s="85" t="s">
        <v>283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1"/>
      <c r="K11" s="89">
        <v>0.5</v>
      </c>
      <c r="L11" s="112">
        <f t="shared" ref="L11:L12" si="0">H11+I11+K11</f>
        <v>35.5</v>
      </c>
      <c r="M11" s="89">
        <v>0.75</v>
      </c>
      <c r="N11" s="113"/>
      <c r="O11" s="89">
        <v>0.75</v>
      </c>
      <c r="P11" s="114">
        <f t="shared" ref="P11:P12" si="1">H11+I11+K11+M11+O11</f>
        <v>37</v>
      </c>
      <c r="Q11" s="89">
        <v>0.75</v>
      </c>
      <c r="R11" s="113"/>
      <c r="S11" s="89">
        <v>0.75</v>
      </c>
      <c r="T11" s="128">
        <f t="shared" ref="T11:T12" si="2">H11+I11+K11+M11+O11+Q11+S11</f>
        <v>38.5</v>
      </c>
      <c r="U11" s="89"/>
      <c r="V11" s="129"/>
      <c r="W11" s="130"/>
      <c r="X11" s="131"/>
      <c r="Y11" s="138"/>
    </row>
    <row r="12" ht="15.75" customHeight="1" spans="1:25">
      <c r="A12" s="84"/>
      <c r="B12" s="85" t="s">
        <v>284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1"/>
      <c r="K12" s="89">
        <v>0</v>
      </c>
      <c r="L12" s="112">
        <f t="shared" si="0"/>
        <v>0.5</v>
      </c>
      <c r="M12" s="89">
        <v>0</v>
      </c>
      <c r="N12" s="113"/>
      <c r="O12" s="89">
        <v>0</v>
      </c>
      <c r="P12" s="114">
        <f t="shared" si="1"/>
        <v>0.5</v>
      </c>
      <c r="Q12" s="89">
        <v>0</v>
      </c>
      <c r="R12" s="113"/>
      <c r="S12" s="89">
        <v>0</v>
      </c>
      <c r="T12" s="128">
        <f t="shared" si="2"/>
        <v>0.5</v>
      </c>
      <c r="U12" s="89"/>
      <c r="V12" s="129"/>
      <c r="W12" s="130"/>
      <c r="X12" s="131"/>
      <c r="Y12" s="138"/>
    </row>
    <row r="13" ht="15.75" customHeight="1" spans="1:25">
      <c r="A13" s="84"/>
      <c r="B13" s="85"/>
      <c r="C13" s="56"/>
      <c r="D13" s="86"/>
      <c r="E13" s="87"/>
      <c r="F13" s="88"/>
      <c r="G13" s="89"/>
      <c r="H13" s="90"/>
      <c r="I13" s="89"/>
      <c r="J13" s="111"/>
      <c r="K13" s="89"/>
      <c r="L13" s="112"/>
      <c r="M13" s="89"/>
      <c r="N13" s="113"/>
      <c r="O13" s="89"/>
      <c r="P13" s="114"/>
      <c r="Q13" s="89"/>
      <c r="R13" s="113"/>
      <c r="S13" s="89"/>
      <c r="T13" s="128"/>
      <c r="U13" s="89"/>
      <c r="V13" s="129"/>
      <c r="W13" s="130"/>
      <c r="X13" s="131"/>
      <c r="Y13" s="138"/>
    </row>
    <row r="14" ht="15.75" customHeight="1" spans="1:25">
      <c r="A14" s="84"/>
      <c r="B14" s="85" t="s">
        <v>285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1"/>
      <c r="K14" s="89">
        <v>1</v>
      </c>
      <c r="L14" s="112">
        <f t="shared" ref="L14:L17" si="3">H14+I14+K14</f>
        <v>23</v>
      </c>
      <c r="M14" s="89">
        <v>1.25</v>
      </c>
      <c r="N14" s="113"/>
      <c r="O14" s="89">
        <v>1.25</v>
      </c>
      <c r="P14" s="114">
        <f t="shared" ref="P14:P17" si="4">H14+I14+K14+M14+O14</f>
        <v>25.5</v>
      </c>
      <c r="Q14" s="89">
        <v>1.5</v>
      </c>
      <c r="R14" s="113"/>
      <c r="S14" s="89">
        <v>1.5</v>
      </c>
      <c r="T14" s="128">
        <f t="shared" ref="T14:T17" si="5">H14+I14+K14+M14+O14+Q14+S14</f>
        <v>28.5</v>
      </c>
      <c r="U14" s="89"/>
      <c r="V14" s="129"/>
      <c r="W14" s="130"/>
      <c r="X14" s="131"/>
      <c r="Y14" s="138"/>
    </row>
    <row r="15" ht="15.75" customHeight="1" spans="1:25">
      <c r="A15" s="84"/>
      <c r="B15" s="85" t="s">
        <v>286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1"/>
      <c r="K15" s="89">
        <v>0.5</v>
      </c>
      <c r="L15" s="112">
        <f t="shared" si="3"/>
        <v>13</v>
      </c>
      <c r="M15" s="89">
        <v>0.625</v>
      </c>
      <c r="N15" s="113"/>
      <c r="O15" s="89">
        <v>0.625</v>
      </c>
      <c r="P15" s="114">
        <f t="shared" si="4"/>
        <v>14.25</v>
      </c>
      <c r="Q15" s="89">
        <v>0.75</v>
      </c>
      <c r="R15" s="113"/>
      <c r="S15" s="89">
        <v>0.75</v>
      </c>
      <c r="T15" s="128">
        <f t="shared" si="5"/>
        <v>15.75</v>
      </c>
      <c r="U15" s="89"/>
      <c r="V15" s="129"/>
      <c r="W15" s="130"/>
      <c r="X15" s="131"/>
      <c r="Y15" s="138"/>
    </row>
    <row r="16" ht="15.75" customHeight="1" spans="1:25">
      <c r="A16" s="84"/>
      <c r="B16" s="85" t="s">
        <v>287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1"/>
      <c r="K16" s="89">
        <v>1</v>
      </c>
      <c r="L16" s="112">
        <f t="shared" si="3"/>
        <v>23</v>
      </c>
      <c r="M16" s="89">
        <v>1.25</v>
      </c>
      <c r="N16" s="113"/>
      <c r="O16" s="89">
        <v>1.25</v>
      </c>
      <c r="P16" s="114">
        <f t="shared" si="4"/>
        <v>25.5</v>
      </c>
      <c r="Q16" s="89">
        <v>1.5</v>
      </c>
      <c r="R16" s="113"/>
      <c r="S16" s="89">
        <v>1.5</v>
      </c>
      <c r="T16" s="128">
        <f t="shared" si="5"/>
        <v>28.5</v>
      </c>
      <c r="U16" s="89"/>
      <c r="V16" s="129"/>
      <c r="W16" s="130"/>
      <c r="X16" s="131"/>
      <c r="Y16" s="138"/>
    </row>
    <row r="17" ht="15.75" customHeight="1" spans="1:25">
      <c r="A17" s="84"/>
      <c r="B17" s="85" t="s">
        <v>288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1"/>
      <c r="K17" s="89">
        <v>0.5</v>
      </c>
      <c r="L17" s="112">
        <f t="shared" si="3"/>
        <v>17</v>
      </c>
      <c r="M17" s="89">
        <v>0.625</v>
      </c>
      <c r="N17" s="113"/>
      <c r="O17" s="89">
        <v>0.625</v>
      </c>
      <c r="P17" s="114">
        <f t="shared" si="4"/>
        <v>18.25</v>
      </c>
      <c r="Q17" s="89">
        <v>0.75</v>
      </c>
      <c r="R17" s="113"/>
      <c r="S17" s="89">
        <v>0.75</v>
      </c>
      <c r="T17" s="128">
        <f t="shared" si="5"/>
        <v>19.75</v>
      </c>
      <c r="U17" s="89"/>
      <c r="V17" s="129"/>
      <c r="W17" s="130"/>
      <c r="X17" s="131"/>
      <c r="Y17" s="138"/>
    </row>
    <row r="18" ht="15.75" customHeight="1" spans="1:25">
      <c r="A18" s="84"/>
      <c r="B18" s="85"/>
      <c r="C18" s="56"/>
      <c r="D18" s="86"/>
      <c r="E18" s="87"/>
      <c r="F18" s="88"/>
      <c r="G18" s="89"/>
      <c r="H18" s="90"/>
      <c r="I18" s="89"/>
      <c r="J18" s="111"/>
      <c r="K18" s="89"/>
      <c r="L18" s="112"/>
      <c r="M18" s="89"/>
      <c r="N18" s="113"/>
      <c r="O18" s="89"/>
      <c r="P18" s="114"/>
      <c r="Q18" s="89"/>
      <c r="R18" s="113"/>
      <c r="S18" s="89"/>
      <c r="T18" s="128"/>
      <c r="U18" s="89"/>
      <c r="V18" s="129"/>
      <c r="W18" s="130"/>
      <c r="X18" s="131"/>
      <c r="Y18" s="138"/>
    </row>
    <row r="19" ht="15.75" customHeight="1" spans="1:25">
      <c r="A19" s="84"/>
      <c r="B19" s="85" t="s">
        <v>289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1"/>
      <c r="K19" s="89">
        <v>0.25</v>
      </c>
      <c r="L19" s="112">
        <f t="shared" ref="L19:L24" si="6">H19+I19+K19</f>
        <v>2.25</v>
      </c>
      <c r="M19" s="89">
        <v>0</v>
      </c>
      <c r="N19" s="113"/>
      <c r="O19" s="89">
        <v>0.25</v>
      </c>
      <c r="P19" s="114">
        <f t="shared" ref="P19:P24" si="7">H19+I19+K19+M19+O19</f>
        <v>2.5</v>
      </c>
      <c r="Q19" s="89">
        <v>0</v>
      </c>
      <c r="R19" s="113"/>
      <c r="S19" s="89">
        <v>0.25</v>
      </c>
      <c r="T19" s="128">
        <f t="shared" ref="T19:T24" si="8">H19+I19+K19+M19+O19+Q19+S19</f>
        <v>2.75</v>
      </c>
      <c r="U19" s="89"/>
      <c r="V19" s="129"/>
      <c r="W19" s="130"/>
      <c r="X19" s="131"/>
      <c r="Y19" s="138"/>
    </row>
    <row r="20" ht="15.75" customHeight="1" spans="1:25">
      <c r="A20" s="84"/>
      <c r="B20" s="85" t="s">
        <v>184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1"/>
      <c r="K20" s="89">
        <v>0.25</v>
      </c>
      <c r="L20" s="112">
        <f t="shared" si="6"/>
        <v>13.5</v>
      </c>
      <c r="M20" s="89">
        <v>0.25</v>
      </c>
      <c r="N20" s="113"/>
      <c r="O20" s="89">
        <v>0.25</v>
      </c>
      <c r="P20" s="114">
        <f t="shared" si="7"/>
        <v>14</v>
      </c>
      <c r="Q20" s="89">
        <v>0.25</v>
      </c>
      <c r="R20" s="113"/>
      <c r="S20" s="89">
        <v>0.25</v>
      </c>
      <c r="T20" s="128">
        <f t="shared" si="8"/>
        <v>14.5</v>
      </c>
      <c r="U20" s="89"/>
      <c r="V20" s="129"/>
      <c r="W20" s="130"/>
      <c r="X20" s="131"/>
      <c r="Y20" s="138"/>
    </row>
    <row r="21" ht="15.75" customHeight="1" spans="1:25">
      <c r="A21" s="84"/>
      <c r="B21" s="85" t="s">
        <v>290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1"/>
      <c r="K21" s="89">
        <v>0.5</v>
      </c>
      <c r="L21" s="112">
        <f t="shared" si="6"/>
        <v>22.75</v>
      </c>
      <c r="M21" s="89">
        <v>0.625</v>
      </c>
      <c r="N21" s="113"/>
      <c r="O21" s="89">
        <v>0.625</v>
      </c>
      <c r="P21" s="114">
        <f t="shared" si="7"/>
        <v>24</v>
      </c>
      <c r="Q21" s="89">
        <v>0.75</v>
      </c>
      <c r="R21" s="113"/>
      <c r="S21" s="89">
        <v>0.75</v>
      </c>
      <c r="T21" s="128">
        <f t="shared" si="8"/>
        <v>25.5</v>
      </c>
      <c r="U21" s="89"/>
      <c r="V21" s="129"/>
      <c r="W21" s="130"/>
      <c r="X21" s="131"/>
      <c r="Y21" s="138"/>
    </row>
    <row r="22" ht="15.75" customHeight="1" spans="1:25">
      <c r="A22" s="84"/>
      <c r="B22" s="85" t="s">
        <v>291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1"/>
      <c r="K22" s="89">
        <v>0.125</v>
      </c>
      <c r="L22" s="112">
        <f t="shared" si="6"/>
        <v>5.25</v>
      </c>
      <c r="M22" s="89">
        <v>0.125</v>
      </c>
      <c r="N22" s="113"/>
      <c r="O22" s="89">
        <v>0.125</v>
      </c>
      <c r="P22" s="114">
        <f t="shared" si="7"/>
        <v>5.5</v>
      </c>
      <c r="Q22" s="89">
        <v>0.125</v>
      </c>
      <c r="R22" s="113"/>
      <c r="S22" s="89">
        <v>0.125</v>
      </c>
      <c r="T22" s="128">
        <f t="shared" si="8"/>
        <v>5.75</v>
      </c>
      <c r="U22" s="89"/>
      <c r="V22" s="129"/>
      <c r="W22" s="130"/>
      <c r="X22" s="131"/>
      <c r="Y22" s="138"/>
    </row>
    <row r="23" ht="15.75" customHeight="1" spans="1:25">
      <c r="A23" s="84"/>
      <c r="B23" s="85" t="s">
        <v>292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1"/>
      <c r="K23" s="89">
        <v>0.5</v>
      </c>
      <c r="L23" s="112">
        <f t="shared" si="6"/>
        <v>22</v>
      </c>
      <c r="M23" s="89">
        <v>0.625</v>
      </c>
      <c r="N23" s="113"/>
      <c r="O23" s="89">
        <v>0.625</v>
      </c>
      <c r="P23" s="114">
        <f t="shared" si="7"/>
        <v>23.25</v>
      </c>
      <c r="Q23" s="89">
        <v>0.75</v>
      </c>
      <c r="R23" s="113"/>
      <c r="S23" s="89">
        <v>0.75</v>
      </c>
      <c r="T23" s="128">
        <f t="shared" si="8"/>
        <v>24.75</v>
      </c>
      <c r="U23" s="89"/>
      <c r="V23" s="129"/>
      <c r="W23" s="130"/>
      <c r="X23" s="131"/>
      <c r="Y23" s="138"/>
    </row>
    <row r="24" ht="15.75" customHeight="1" spans="1:25">
      <c r="A24" s="84"/>
      <c r="B24" s="85" t="s">
        <v>293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1"/>
      <c r="K24" s="89">
        <v>0.5</v>
      </c>
      <c r="L24" s="112">
        <f t="shared" si="6"/>
        <v>22</v>
      </c>
      <c r="M24" s="89">
        <v>0.625</v>
      </c>
      <c r="N24" s="113"/>
      <c r="O24" s="89">
        <v>0.625</v>
      </c>
      <c r="P24" s="114">
        <f t="shared" si="7"/>
        <v>23.25</v>
      </c>
      <c r="Q24" s="89">
        <v>0.75</v>
      </c>
      <c r="R24" s="113"/>
      <c r="S24" s="89">
        <v>0.75</v>
      </c>
      <c r="T24" s="128">
        <f t="shared" si="8"/>
        <v>24.75</v>
      </c>
      <c r="U24" s="89"/>
      <c r="V24" s="129"/>
      <c r="W24" s="130"/>
      <c r="X24" s="131"/>
      <c r="Y24" s="138"/>
    </row>
    <row r="25" ht="15.75" customHeight="1" spans="1:25">
      <c r="A25" s="84"/>
      <c r="B25" s="85"/>
      <c r="C25" s="56"/>
      <c r="D25" s="86"/>
      <c r="E25" s="87"/>
      <c r="F25" s="88"/>
      <c r="G25" s="89"/>
      <c r="H25" s="90"/>
      <c r="I25" s="89"/>
      <c r="J25" s="111"/>
      <c r="K25" s="89"/>
      <c r="L25" s="112"/>
      <c r="M25" s="89"/>
      <c r="N25" s="113"/>
      <c r="O25" s="89"/>
      <c r="P25" s="114"/>
      <c r="Q25" s="89"/>
      <c r="R25" s="113"/>
      <c r="S25" s="89"/>
      <c r="T25" s="128"/>
      <c r="U25" s="89"/>
      <c r="V25" s="129"/>
      <c r="W25" s="130"/>
      <c r="X25" s="131"/>
      <c r="Y25" s="138"/>
    </row>
    <row r="26" ht="15.75" customHeight="1" spans="1:25">
      <c r="A26" s="84"/>
      <c r="B26" s="85" t="s">
        <v>294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1"/>
      <c r="K26" s="89">
        <v>0.25</v>
      </c>
      <c r="L26" s="112">
        <f t="shared" ref="L26:L29" si="9">H26+I26+K26</f>
        <v>12.75</v>
      </c>
      <c r="M26" s="89">
        <v>0</v>
      </c>
      <c r="N26" s="113"/>
      <c r="O26" s="89">
        <v>0.25</v>
      </c>
      <c r="P26" s="114">
        <f t="shared" ref="P26:P29" si="10">H26+I26+K26+M26+O26</f>
        <v>13</v>
      </c>
      <c r="Q26" s="89">
        <v>0</v>
      </c>
      <c r="R26" s="113"/>
      <c r="S26" s="89">
        <v>0.25</v>
      </c>
      <c r="T26" s="128">
        <f t="shared" ref="T26:T29" si="11">H26+I26+K26+M26+O26+Q26+S26</f>
        <v>13.25</v>
      </c>
      <c r="U26" s="89"/>
      <c r="V26" s="129"/>
      <c r="W26" s="130"/>
      <c r="X26" s="131"/>
      <c r="Y26" s="138"/>
    </row>
    <row r="27" ht="15.75" customHeight="1" spans="1:25">
      <c r="A27" s="84"/>
      <c r="B27" s="85" t="s">
        <v>295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1"/>
      <c r="K27" s="89">
        <v>0.125</v>
      </c>
      <c r="L27" s="112">
        <f t="shared" si="9"/>
        <v>10.875</v>
      </c>
      <c r="M27" s="89">
        <v>0</v>
      </c>
      <c r="N27" s="113"/>
      <c r="O27" s="89">
        <v>0.125</v>
      </c>
      <c r="P27" s="114">
        <f t="shared" si="10"/>
        <v>11</v>
      </c>
      <c r="Q27" s="89">
        <v>0</v>
      </c>
      <c r="R27" s="113"/>
      <c r="S27" s="89">
        <v>0.125</v>
      </c>
      <c r="T27" s="128">
        <f t="shared" si="11"/>
        <v>11.125</v>
      </c>
      <c r="U27" s="89"/>
      <c r="V27" s="129"/>
      <c r="W27" s="130"/>
      <c r="X27" s="131"/>
      <c r="Y27" s="138"/>
    </row>
    <row r="28" ht="15.75" customHeight="1" spans="1:25">
      <c r="A28" s="84"/>
      <c r="B28" s="85" t="s">
        <v>296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1"/>
      <c r="K28" s="89">
        <v>0.25</v>
      </c>
      <c r="L28" s="112">
        <f t="shared" si="9"/>
        <v>9.5</v>
      </c>
      <c r="M28" s="89">
        <v>0.25</v>
      </c>
      <c r="N28" s="113"/>
      <c r="O28" s="89">
        <v>0.25</v>
      </c>
      <c r="P28" s="114">
        <f t="shared" si="10"/>
        <v>10</v>
      </c>
      <c r="Q28" s="89">
        <v>0.25</v>
      </c>
      <c r="R28" s="113"/>
      <c r="S28" s="89">
        <v>0.25</v>
      </c>
      <c r="T28" s="128">
        <f t="shared" si="11"/>
        <v>10.5</v>
      </c>
      <c r="U28" s="89"/>
      <c r="V28" s="129"/>
      <c r="W28" s="130"/>
      <c r="X28" s="131"/>
      <c r="Y28" s="138"/>
    </row>
    <row r="29" ht="15.75" customHeight="1" spans="1:25">
      <c r="A29" s="84"/>
      <c r="B29" s="85" t="s">
        <v>297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1"/>
      <c r="K29" s="89">
        <v>0</v>
      </c>
      <c r="L29" s="112">
        <f t="shared" si="9"/>
        <v>1.5</v>
      </c>
      <c r="M29" s="89">
        <v>0</v>
      </c>
      <c r="N29" s="113"/>
      <c r="O29" s="89">
        <v>0</v>
      </c>
      <c r="P29" s="114">
        <f t="shared" si="10"/>
        <v>1.5</v>
      </c>
      <c r="Q29" s="89">
        <v>0</v>
      </c>
      <c r="R29" s="113"/>
      <c r="S29" s="89">
        <v>0</v>
      </c>
      <c r="T29" s="128">
        <f t="shared" si="11"/>
        <v>1.5</v>
      </c>
      <c r="U29" s="89"/>
      <c r="V29" s="129"/>
      <c r="W29" s="130"/>
      <c r="X29" s="131"/>
      <c r="Y29" s="138"/>
    </row>
    <row r="30" ht="15.75" customHeight="1" spans="1:25">
      <c r="A30" s="84"/>
      <c r="B30" s="85"/>
      <c r="C30" s="56"/>
      <c r="D30" s="86"/>
      <c r="E30" s="87"/>
      <c r="F30" s="88"/>
      <c r="G30" s="89"/>
      <c r="H30" s="90"/>
      <c r="I30" s="89"/>
      <c r="J30" s="111"/>
      <c r="K30" s="89"/>
      <c r="L30" s="112"/>
      <c r="M30" s="89"/>
      <c r="N30" s="113"/>
      <c r="O30" s="89"/>
      <c r="P30" s="114"/>
      <c r="Q30" s="89"/>
      <c r="R30" s="113"/>
      <c r="S30" s="89"/>
      <c r="T30" s="128"/>
      <c r="U30" s="89"/>
      <c r="V30" s="129"/>
      <c r="W30" s="130"/>
      <c r="X30" s="131"/>
      <c r="Y30" s="138"/>
    </row>
    <row r="31" ht="15.75" customHeight="1" spans="1:25">
      <c r="A31" s="84"/>
      <c r="B31" s="85" t="s">
        <v>298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1"/>
      <c r="K31" s="89">
        <v>0.125</v>
      </c>
      <c r="L31" s="112">
        <f t="shared" ref="L31:L34" si="12">H31+I31+K31</f>
        <v>6.75</v>
      </c>
      <c r="M31" s="89">
        <v>0.125</v>
      </c>
      <c r="N31" s="113"/>
      <c r="O31" s="89">
        <v>0.125</v>
      </c>
      <c r="P31" s="114">
        <f t="shared" ref="P31:P34" si="13">H31+I31+K31+M31+O31</f>
        <v>7</v>
      </c>
      <c r="Q31" s="89">
        <v>0.125</v>
      </c>
      <c r="R31" s="113"/>
      <c r="S31" s="89">
        <v>0.125</v>
      </c>
      <c r="T31" s="128">
        <f t="shared" ref="T31:T34" si="14">H31+I31+K31+M31+O31+Q31+S31</f>
        <v>7.25</v>
      </c>
      <c r="U31" s="89"/>
      <c r="V31" s="129"/>
      <c r="W31" s="130"/>
      <c r="X31" s="131"/>
      <c r="Y31" s="138"/>
    </row>
    <row r="32" ht="15.75" customHeight="1" spans="1:25">
      <c r="A32" s="84"/>
      <c r="B32" s="85" t="s">
        <v>299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1"/>
      <c r="K32" s="89">
        <v>0.125</v>
      </c>
      <c r="L32" s="112">
        <f t="shared" si="12"/>
        <v>10.25</v>
      </c>
      <c r="M32" s="89">
        <v>0.125</v>
      </c>
      <c r="N32" s="113"/>
      <c r="O32" s="89">
        <v>0.125</v>
      </c>
      <c r="P32" s="114">
        <f t="shared" si="13"/>
        <v>10.5</v>
      </c>
      <c r="Q32" s="89">
        <v>0.125</v>
      </c>
      <c r="R32" s="113"/>
      <c r="S32" s="89">
        <v>0.125</v>
      </c>
      <c r="T32" s="128">
        <f t="shared" si="14"/>
        <v>10.75</v>
      </c>
      <c r="U32" s="89"/>
      <c r="V32" s="129"/>
      <c r="W32" s="130"/>
      <c r="X32" s="131"/>
      <c r="Y32" s="138"/>
    </row>
    <row r="33" ht="15.75" customHeight="1" spans="1:25">
      <c r="A33" s="84"/>
      <c r="B33" s="85" t="s">
        <v>300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1"/>
      <c r="K33" s="89">
        <v>0</v>
      </c>
      <c r="L33" s="112">
        <f t="shared" si="12"/>
        <v>0.5</v>
      </c>
      <c r="M33" s="89">
        <v>0</v>
      </c>
      <c r="N33" s="113"/>
      <c r="O33" s="89">
        <v>0</v>
      </c>
      <c r="P33" s="114">
        <f t="shared" si="13"/>
        <v>0.5</v>
      </c>
      <c r="Q33" s="89">
        <v>0</v>
      </c>
      <c r="R33" s="113"/>
      <c r="S33" s="89">
        <v>0</v>
      </c>
      <c r="T33" s="128">
        <f t="shared" si="14"/>
        <v>0.5</v>
      </c>
      <c r="U33" s="89"/>
      <c r="V33" s="129"/>
      <c r="W33" s="130"/>
      <c r="X33" s="131"/>
      <c r="Y33" s="138"/>
    </row>
    <row r="34" ht="15.75" customHeight="1" spans="1:25">
      <c r="A34" s="84"/>
      <c r="B34" s="85" t="s">
        <v>301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1"/>
      <c r="K34" s="89">
        <v>0</v>
      </c>
      <c r="L34" s="112">
        <f t="shared" si="12"/>
        <v>1.625</v>
      </c>
      <c r="M34" s="89">
        <v>0</v>
      </c>
      <c r="N34" s="113"/>
      <c r="O34" s="89">
        <v>0</v>
      </c>
      <c r="P34" s="114">
        <f t="shared" si="13"/>
        <v>1.625</v>
      </c>
      <c r="Q34" s="89">
        <v>0</v>
      </c>
      <c r="R34" s="113"/>
      <c r="S34" s="89">
        <v>0</v>
      </c>
      <c r="T34" s="128">
        <f t="shared" si="14"/>
        <v>1.625</v>
      </c>
      <c r="U34" s="89"/>
      <c r="V34" s="129"/>
      <c r="W34" s="130"/>
      <c r="X34" s="131"/>
      <c r="Y34" s="138"/>
    </row>
    <row r="35" ht="15.75" customHeight="1" spans="1:25">
      <c r="A35" s="84"/>
      <c r="B35" s="85"/>
      <c r="C35" s="56"/>
      <c r="D35" s="86"/>
      <c r="E35" s="87"/>
      <c r="F35" s="88"/>
      <c r="G35" s="89"/>
      <c r="H35" s="90"/>
      <c r="I35" s="89"/>
      <c r="J35" s="111"/>
      <c r="K35" s="89"/>
      <c r="L35" s="112"/>
      <c r="M35" s="89"/>
      <c r="N35" s="113"/>
      <c r="O35" s="89"/>
      <c r="P35" s="114"/>
      <c r="Q35" s="89"/>
      <c r="R35" s="113"/>
      <c r="S35" s="89"/>
      <c r="T35" s="128"/>
      <c r="U35" s="89"/>
      <c r="V35" s="129"/>
      <c r="W35" s="130"/>
      <c r="X35" s="131"/>
      <c r="Y35" s="138"/>
    </row>
    <row r="36" ht="15.75" customHeight="1" spans="1:25">
      <c r="A36" s="84"/>
      <c r="B36" s="85" t="s">
        <v>302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1"/>
      <c r="K36" s="89">
        <v>2</v>
      </c>
      <c r="L36" s="112">
        <f t="shared" ref="L36:L38" si="15">H36+I36+K36</f>
        <v>80</v>
      </c>
      <c r="M36" s="89">
        <v>2.5</v>
      </c>
      <c r="N36" s="113"/>
      <c r="O36" s="89">
        <v>2.5</v>
      </c>
      <c r="P36" s="114">
        <f t="shared" ref="P36:P38" si="16">H36+I36+K36+M36+O36</f>
        <v>85</v>
      </c>
      <c r="Q36" s="89">
        <v>3</v>
      </c>
      <c r="R36" s="113"/>
      <c r="S36" s="89">
        <v>3</v>
      </c>
      <c r="T36" s="128">
        <f t="shared" ref="T36:T38" si="17">H36+I36+K36+M36+O36+Q36+S36</f>
        <v>91</v>
      </c>
      <c r="U36" s="89"/>
      <c r="V36" s="129"/>
      <c r="W36" s="130"/>
      <c r="X36" s="131"/>
      <c r="Y36" s="138"/>
    </row>
    <row r="37" ht="15.75" customHeight="1" spans="1:25">
      <c r="A37" s="84"/>
      <c r="B37" s="85" t="s">
        <v>303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1"/>
      <c r="K37" s="89">
        <v>0</v>
      </c>
      <c r="L37" s="112">
        <f t="shared" si="15"/>
        <v>2</v>
      </c>
      <c r="M37" s="89">
        <v>0</v>
      </c>
      <c r="N37" s="113"/>
      <c r="O37" s="89">
        <v>0.25</v>
      </c>
      <c r="P37" s="114">
        <f t="shared" si="16"/>
        <v>2.25</v>
      </c>
      <c r="Q37" s="89">
        <v>0</v>
      </c>
      <c r="R37" s="113"/>
      <c r="S37" s="89">
        <v>0</v>
      </c>
      <c r="T37" s="128">
        <f t="shared" si="17"/>
        <v>2.25</v>
      </c>
      <c r="U37" s="89"/>
      <c r="V37" s="129"/>
      <c r="W37" s="130"/>
      <c r="X37" s="131"/>
      <c r="Y37" s="138"/>
    </row>
    <row r="38" ht="15.75" customHeight="1" spans="1:25">
      <c r="A38" s="84"/>
      <c r="B38" s="85" t="s">
        <v>304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1"/>
      <c r="K38" s="89">
        <v>0.25</v>
      </c>
      <c r="L38" s="112">
        <f t="shared" si="15"/>
        <v>3.5</v>
      </c>
      <c r="M38" s="89">
        <v>0.25</v>
      </c>
      <c r="N38" s="113"/>
      <c r="O38" s="89">
        <v>0.25</v>
      </c>
      <c r="P38" s="114">
        <f t="shared" si="16"/>
        <v>4</v>
      </c>
      <c r="Q38" s="89">
        <v>0.25</v>
      </c>
      <c r="R38" s="113"/>
      <c r="S38" s="89">
        <v>0.25</v>
      </c>
      <c r="T38" s="128">
        <f t="shared" si="17"/>
        <v>4.5</v>
      </c>
      <c r="U38" s="89"/>
      <c r="V38" s="129"/>
      <c r="W38" s="130"/>
      <c r="X38" s="131"/>
      <c r="Y38" s="138"/>
    </row>
    <row r="39" ht="15.75" customHeight="1" spans="1:25">
      <c r="A39" s="84"/>
      <c r="B39" s="85"/>
      <c r="C39" s="56"/>
      <c r="D39" s="91"/>
      <c r="E39" s="94"/>
      <c r="F39" s="92"/>
      <c r="G39" s="89"/>
      <c r="H39" s="93"/>
      <c r="I39" s="89"/>
      <c r="J39" s="111"/>
      <c r="K39" s="89"/>
      <c r="L39" s="112"/>
      <c r="M39" s="89"/>
      <c r="N39" s="113"/>
      <c r="O39" s="89"/>
      <c r="P39" s="114"/>
      <c r="Q39" s="89"/>
      <c r="R39" s="113"/>
      <c r="S39" s="89"/>
      <c r="T39" s="128"/>
      <c r="U39" s="89"/>
      <c r="V39" s="129"/>
      <c r="W39" s="130"/>
      <c r="X39" s="131"/>
      <c r="Y39" s="138"/>
    </row>
    <row r="40" ht="15.75" customHeight="1" spans="1:25">
      <c r="A40" s="84"/>
      <c r="B40" s="85"/>
      <c r="C40" s="56"/>
      <c r="D40" s="91"/>
      <c r="E40" s="94"/>
      <c r="F40" s="92"/>
      <c r="G40" s="89"/>
      <c r="H40" s="93"/>
      <c r="I40" s="89"/>
      <c r="J40" s="111"/>
      <c r="K40" s="89"/>
      <c r="L40" s="112"/>
      <c r="M40" s="89"/>
      <c r="N40" s="113"/>
      <c r="O40" s="89"/>
      <c r="P40" s="114"/>
      <c r="Q40" s="89"/>
      <c r="R40" s="113"/>
      <c r="S40" s="89"/>
      <c r="T40" s="128"/>
      <c r="U40" s="89"/>
      <c r="V40" s="129"/>
      <c r="W40" s="130"/>
      <c r="X40" s="131"/>
      <c r="Y40" s="138"/>
    </row>
    <row r="41" ht="15.75" customHeight="1" spans="1:25">
      <c r="A41" s="84"/>
      <c r="B41" s="85"/>
      <c r="C41" s="56"/>
      <c r="D41" s="91"/>
      <c r="E41" s="94"/>
      <c r="F41" s="92"/>
      <c r="G41" s="89"/>
      <c r="H41" s="93"/>
      <c r="I41" s="89"/>
      <c r="J41" s="111"/>
      <c r="K41" s="89"/>
      <c r="L41" s="112"/>
      <c r="M41" s="89"/>
      <c r="N41" s="113"/>
      <c r="O41" s="89"/>
      <c r="P41" s="114"/>
      <c r="Q41" s="89"/>
      <c r="R41" s="113"/>
      <c r="S41" s="89"/>
      <c r="T41" s="128"/>
      <c r="U41" s="89"/>
      <c r="V41" s="129"/>
      <c r="W41" s="130"/>
      <c r="X41" s="131"/>
      <c r="Y41" s="138"/>
    </row>
    <row r="42" ht="15.75" customHeight="1" spans="1:25">
      <c r="A42" s="84"/>
      <c r="B42" s="85"/>
      <c r="C42" s="56"/>
      <c r="D42" s="91"/>
      <c r="E42" s="94"/>
      <c r="F42" s="92"/>
      <c r="G42" s="89"/>
      <c r="H42" s="93"/>
      <c r="I42" s="89"/>
      <c r="J42" s="111"/>
      <c r="K42" s="89"/>
      <c r="L42" s="112"/>
      <c r="M42" s="89"/>
      <c r="N42" s="113"/>
      <c r="O42" s="89"/>
      <c r="P42" s="114"/>
      <c r="Q42" s="89"/>
      <c r="R42" s="113"/>
      <c r="S42" s="89"/>
      <c r="T42" s="128"/>
      <c r="U42" s="89"/>
      <c r="V42" s="129"/>
      <c r="W42" s="130"/>
      <c r="X42" s="131"/>
      <c r="Y42" s="138"/>
    </row>
    <row r="43" ht="15.75" customHeight="1" spans="1:25">
      <c r="A43" s="84"/>
      <c r="B43" s="85"/>
      <c r="C43" s="56"/>
      <c r="D43" s="91"/>
      <c r="E43" s="95"/>
      <c r="F43" s="92"/>
      <c r="G43" s="89"/>
      <c r="H43" s="93"/>
      <c r="I43" s="89"/>
      <c r="J43" s="111"/>
      <c r="K43" s="89"/>
      <c r="L43" s="112"/>
      <c r="M43" s="89"/>
      <c r="N43" s="113"/>
      <c r="O43" s="89"/>
      <c r="P43" s="114"/>
      <c r="Q43" s="89"/>
      <c r="R43" s="113"/>
      <c r="S43" s="89"/>
      <c r="T43" s="128"/>
      <c r="U43" s="89"/>
      <c r="V43" s="129"/>
      <c r="W43" s="130"/>
      <c r="X43" s="131"/>
      <c r="Y43" s="138"/>
    </row>
    <row r="44" ht="15.75" customHeight="1" spans="1:25">
      <c r="A44" s="84"/>
      <c r="B44" s="85"/>
      <c r="C44" s="56"/>
      <c r="D44" s="91"/>
      <c r="E44" s="95"/>
      <c r="F44" s="92"/>
      <c r="G44" s="89"/>
      <c r="H44" s="93"/>
      <c r="I44" s="89"/>
      <c r="J44" s="111"/>
      <c r="K44" s="89"/>
      <c r="L44" s="112"/>
      <c r="M44" s="89"/>
      <c r="N44" s="113"/>
      <c r="O44" s="89"/>
      <c r="P44" s="114"/>
      <c r="Q44" s="89"/>
      <c r="R44" s="113"/>
      <c r="S44" s="89"/>
      <c r="T44" s="128"/>
      <c r="U44" s="89"/>
      <c r="V44" s="129"/>
      <c r="W44" s="130"/>
      <c r="X44" s="131"/>
      <c r="Y44" s="138"/>
    </row>
    <row r="45" ht="15.75" customHeight="1" spans="1:25">
      <c r="A45" s="84"/>
      <c r="B45" s="85"/>
      <c r="C45" s="56"/>
      <c r="D45" s="91"/>
      <c r="E45" s="95"/>
      <c r="F45" s="92"/>
      <c r="G45" s="89"/>
      <c r="H45" s="93"/>
      <c r="I45" s="89"/>
      <c r="J45" s="111"/>
      <c r="K45" s="89"/>
      <c r="L45" s="112"/>
      <c r="M45" s="89"/>
      <c r="N45" s="113"/>
      <c r="O45" s="89"/>
      <c r="P45" s="114"/>
      <c r="Q45" s="89"/>
      <c r="R45" s="113"/>
      <c r="S45" s="89"/>
      <c r="T45" s="128"/>
      <c r="U45" s="89"/>
      <c r="V45" s="129"/>
      <c r="W45" s="130"/>
      <c r="X45" s="131"/>
      <c r="Y45" s="138"/>
    </row>
    <row r="46" ht="15.75" customHeight="1" spans="1:25">
      <c r="A46" s="84"/>
      <c r="B46" s="85"/>
      <c r="C46" s="56"/>
      <c r="D46" s="91"/>
      <c r="E46" s="95"/>
      <c r="F46" s="92"/>
      <c r="G46" s="89"/>
      <c r="H46" s="93"/>
      <c r="I46" s="89"/>
      <c r="J46" s="111"/>
      <c r="K46" s="89"/>
      <c r="L46" s="112"/>
      <c r="M46" s="89"/>
      <c r="N46" s="113"/>
      <c r="O46" s="89"/>
      <c r="P46" s="114"/>
      <c r="Q46" s="89"/>
      <c r="R46" s="113"/>
      <c r="S46" s="89"/>
      <c r="T46" s="128"/>
      <c r="U46" s="89"/>
      <c r="V46" s="129"/>
      <c r="W46" s="130"/>
      <c r="X46" s="131"/>
      <c r="Y46" s="138"/>
    </row>
    <row r="47" ht="15.75" customHeight="1" spans="1:25">
      <c r="A47" s="96"/>
      <c r="B47" s="97"/>
      <c r="C47" s="57"/>
      <c r="D47" s="98"/>
      <c r="E47" s="99"/>
      <c r="F47" s="100"/>
      <c r="G47" s="101"/>
      <c r="H47" s="102"/>
      <c r="I47" s="101"/>
      <c r="J47" s="115"/>
      <c r="K47" s="101"/>
      <c r="L47" s="116"/>
      <c r="M47" s="101"/>
      <c r="N47" s="117"/>
      <c r="O47" s="101"/>
      <c r="P47" s="118"/>
      <c r="Q47" s="101"/>
      <c r="R47" s="117"/>
      <c r="S47" s="101"/>
      <c r="T47" s="132"/>
      <c r="U47" s="101"/>
      <c r="V47" s="133"/>
      <c r="W47" s="134"/>
      <c r="X47" s="135"/>
      <c r="Y47" s="139"/>
    </row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23076923077" defaultRowHeight="15" customHeight="1"/>
  <cols>
    <col min="1" max="2" width="11" customWidth="1"/>
    <col min="3" max="3" width="8.36153846153846" customWidth="1"/>
    <col min="4" max="4" width="28.0923076923077" customWidth="1"/>
    <col min="5" max="5" width="25.6307692307692" customWidth="1"/>
    <col min="6" max="6" width="10.6307692307692" customWidth="1"/>
    <col min="7" max="7" width="11.6307692307692" customWidth="1"/>
    <col min="8" max="10" width="8.63076923076923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267</v>
      </c>
      <c r="B2" s="4"/>
      <c r="C2" s="5" t="e">
        <f>#REF!</f>
        <v>#REF!</v>
      </c>
      <c r="D2" s="6"/>
      <c r="E2" s="4"/>
      <c r="F2" s="3" t="s">
        <v>269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270</v>
      </c>
      <c r="B3" s="4"/>
      <c r="C3" s="5" t="e">
        <f>#REF!</f>
        <v>#REF!</v>
      </c>
      <c r="D3" s="6"/>
      <c r="E3" s="4"/>
      <c r="F3" s="3" t="s">
        <v>271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98</v>
      </c>
      <c r="B4" s="4"/>
      <c r="C4" s="5" t="e">
        <f>#REF!</f>
        <v>#REF!</v>
      </c>
      <c r="D4" s="6"/>
      <c r="E4" s="4"/>
      <c r="F4" s="8" t="s">
        <v>274</v>
      </c>
      <c r="G4" s="8"/>
      <c r="H4" s="9" t="s">
        <v>275</v>
      </c>
      <c r="I4" s="6"/>
      <c r="J4" s="6"/>
      <c r="K4" s="4"/>
    </row>
    <row r="5" ht="15.75" customHeight="1" spans="1:11">
      <c r="A5" s="3" t="s">
        <v>99</v>
      </c>
      <c r="B5" s="4"/>
      <c r="C5" s="5" t="e">
        <f>#REF!</f>
        <v>#REF!</v>
      </c>
      <c r="D5" s="6"/>
      <c r="E5" s="4"/>
      <c r="F5" s="3" t="s">
        <v>276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221</v>
      </c>
      <c r="B6" s="4"/>
      <c r="C6" s="5" t="e">
        <f>#REF!</f>
        <v>#REF!</v>
      </c>
      <c r="D6" s="6"/>
      <c r="E6" s="4"/>
      <c r="F6" s="3" t="s">
        <v>277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305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107</v>
      </c>
      <c r="B8" s="12" t="s">
        <v>108</v>
      </c>
      <c r="C8" s="6"/>
      <c r="D8" s="4"/>
      <c r="E8" s="12" t="s">
        <v>109</v>
      </c>
      <c r="F8" s="11" t="s">
        <v>306</v>
      </c>
      <c r="G8" s="13" t="s">
        <v>307</v>
      </c>
      <c r="H8" s="11" t="s">
        <v>112</v>
      </c>
      <c r="I8" s="11" t="s">
        <v>308</v>
      </c>
      <c r="J8" s="50" t="s">
        <v>254</v>
      </c>
      <c r="K8" s="11" t="s">
        <v>309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310</v>
      </c>
      <c r="B9" s="15" t="s">
        <v>127</v>
      </c>
      <c r="C9" s="6"/>
      <c r="D9" s="4"/>
      <c r="E9" s="16" t="s">
        <v>311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312</v>
      </c>
      <c r="B10" s="15" t="s">
        <v>313</v>
      </c>
      <c r="C10" s="6"/>
      <c r="D10" s="4"/>
      <c r="E10" s="20" t="s">
        <v>314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315</v>
      </c>
    </row>
    <row r="11" ht="15.75" customHeight="1" spans="1:11">
      <c r="A11" s="14" t="s">
        <v>316</v>
      </c>
      <c r="B11" s="15" t="s">
        <v>317</v>
      </c>
      <c r="C11" s="6"/>
      <c r="D11" s="4"/>
      <c r="E11" s="20" t="s">
        <v>318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319</v>
      </c>
    </row>
    <row r="12" ht="15.75" customHeight="1" spans="1:11">
      <c r="A12" s="14" t="s">
        <v>320</v>
      </c>
      <c r="B12" s="15" t="s">
        <v>321</v>
      </c>
      <c r="C12" s="6"/>
      <c r="D12" s="4"/>
      <c r="E12" s="20" t="s">
        <v>322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218</v>
      </c>
    </row>
    <row r="13" ht="15.75" customHeight="1" spans="1:11">
      <c r="A13" s="14" t="s">
        <v>323</v>
      </c>
      <c r="B13" s="22" t="s">
        <v>324</v>
      </c>
      <c r="C13" s="6"/>
      <c r="D13" s="4"/>
      <c r="E13" s="23" t="s">
        <v>325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326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315</v>
      </c>
    </row>
    <row r="15" ht="15.75" customHeight="1" spans="1:11">
      <c r="A15" s="14" t="s">
        <v>327</v>
      </c>
      <c r="B15" s="22" t="s">
        <v>328</v>
      </c>
      <c r="C15" s="6"/>
      <c r="D15" s="4"/>
      <c r="E15" s="20" t="s">
        <v>329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315</v>
      </c>
    </row>
    <row r="16" ht="15.75" customHeight="1" spans="1:11">
      <c r="A16" s="14" t="s">
        <v>330</v>
      </c>
      <c r="B16" s="22" t="s">
        <v>331</v>
      </c>
      <c r="C16" s="6"/>
      <c r="D16" s="4"/>
      <c r="E16" s="20" t="s">
        <v>332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333</v>
      </c>
      <c r="B17" s="22" t="s">
        <v>334</v>
      </c>
      <c r="C17" s="6"/>
      <c r="D17" s="4"/>
      <c r="E17" s="20" t="s">
        <v>335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315</v>
      </c>
    </row>
    <row r="18" ht="15.75" customHeight="1" spans="1:11">
      <c r="A18" s="14" t="s">
        <v>336</v>
      </c>
      <c r="B18" s="22" t="s">
        <v>337</v>
      </c>
      <c r="C18" s="6"/>
      <c r="D18" s="4"/>
      <c r="E18" s="20" t="s">
        <v>338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315</v>
      </c>
    </row>
    <row r="19" ht="15.75" customHeight="1" spans="1:11">
      <c r="A19" s="14" t="s">
        <v>339</v>
      </c>
      <c r="B19" s="22" t="s">
        <v>340</v>
      </c>
      <c r="C19" s="6"/>
      <c r="D19" s="4"/>
      <c r="E19" s="22" t="s">
        <v>341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319</v>
      </c>
    </row>
    <row r="20" ht="15.75" customHeight="1" spans="1:11">
      <c r="A20" s="24" t="s">
        <v>342</v>
      </c>
      <c r="B20" s="22" t="s">
        <v>343</v>
      </c>
      <c r="C20" s="6"/>
      <c r="D20" s="4"/>
      <c r="E20" s="25" t="s">
        <v>344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319</v>
      </c>
    </row>
    <row r="21" ht="15.75" customHeight="1" spans="1:11">
      <c r="A21" s="14" t="s">
        <v>345</v>
      </c>
      <c r="B21" s="22" t="s">
        <v>129</v>
      </c>
      <c r="C21" s="6"/>
      <c r="D21" s="4"/>
      <c r="E21" s="23" t="s">
        <v>346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347</v>
      </c>
      <c r="B22" s="22" t="s">
        <v>197</v>
      </c>
      <c r="C22" s="6"/>
      <c r="D22" s="4"/>
      <c r="E22" s="14" t="s">
        <v>348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315</v>
      </c>
    </row>
    <row r="23" ht="15.75" customHeight="1" spans="1:11">
      <c r="A23" s="24" t="s">
        <v>349</v>
      </c>
      <c r="B23" s="22" t="s">
        <v>350</v>
      </c>
      <c r="C23" s="6"/>
      <c r="D23" s="4"/>
      <c r="E23" s="14" t="s">
        <v>351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352</v>
      </c>
      <c r="B24" s="22" t="s">
        <v>353</v>
      </c>
      <c r="C24" s="6"/>
      <c r="D24" s="4"/>
      <c r="E24" s="14" t="s">
        <v>354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355</v>
      </c>
      <c r="B25" s="22" t="s">
        <v>356</v>
      </c>
      <c r="C25" s="6"/>
      <c r="D25" s="4"/>
      <c r="E25" s="14" t="s">
        <v>357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319</v>
      </c>
    </row>
    <row r="26" ht="15.75" customHeight="1" spans="1:11">
      <c r="A26" s="24" t="s">
        <v>358</v>
      </c>
      <c r="B26" s="22" t="s">
        <v>359</v>
      </c>
      <c r="C26" s="6"/>
      <c r="D26" s="4"/>
      <c r="E26" s="14" t="s">
        <v>360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315</v>
      </c>
    </row>
    <row r="27" ht="15.75" customHeight="1" spans="1:11">
      <c r="A27" s="24"/>
      <c r="B27" s="22" t="s">
        <v>361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315</v>
      </c>
    </row>
    <row r="28" ht="15.75" customHeight="1" spans="1:11">
      <c r="A28" s="24"/>
      <c r="B28" s="22" t="s">
        <v>362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315</v>
      </c>
    </row>
    <row r="29" ht="15.75" customHeight="1" spans="1:11">
      <c r="A29" s="24" t="s">
        <v>363</v>
      </c>
      <c r="B29" s="22" t="s">
        <v>131</v>
      </c>
      <c r="C29" s="6"/>
      <c r="D29" s="4"/>
      <c r="E29" s="14" t="s">
        <v>83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364</v>
      </c>
      <c r="B30" s="22" t="s">
        <v>365</v>
      </c>
      <c r="C30" s="6"/>
      <c r="D30" s="4"/>
      <c r="E30" s="14" t="s">
        <v>45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315</v>
      </c>
    </row>
    <row r="31" ht="15.75" customHeight="1" spans="1:11">
      <c r="A31" s="24" t="s">
        <v>366</v>
      </c>
      <c r="B31" s="22" t="s">
        <v>133</v>
      </c>
      <c r="C31" s="6"/>
      <c r="D31" s="4"/>
      <c r="E31" s="14" t="s">
        <v>367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368</v>
      </c>
      <c r="B32" s="22" t="s">
        <v>134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218</v>
      </c>
    </row>
    <row r="33" ht="15.75" customHeight="1" spans="1:11">
      <c r="A33" s="26" t="s">
        <v>369</v>
      </c>
      <c r="B33" s="22" t="s">
        <v>370</v>
      </c>
      <c r="C33" s="6"/>
      <c r="D33" s="4"/>
      <c r="E33" s="28" t="s">
        <v>49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218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371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372</v>
      </c>
      <c r="B37" s="34"/>
      <c r="C37" s="34"/>
      <c r="D37" s="34"/>
      <c r="E37" s="35"/>
      <c r="F37" s="36" t="s">
        <v>373</v>
      </c>
      <c r="G37" s="34"/>
      <c r="H37" s="34"/>
      <c r="I37" s="34"/>
      <c r="J37" s="34"/>
      <c r="K37" s="55"/>
    </row>
    <row r="38" ht="15.75" customHeight="1" spans="1:11">
      <c r="A38" s="37" t="s">
        <v>374</v>
      </c>
      <c r="B38" s="6"/>
      <c r="C38" s="6"/>
      <c r="D38" s="6"/>
      <c r="E38" s="4"/>
      <c r="F38" s="38" t="s">
        <v>375</v>
      </c>
      <c r="G38" s="6"/>
      <c r="H38" s="6"/>
      <c r="I38" s="6"/>
      <c r="J38" s="6"/>
      <c r="K38" s="56"/>
    </row>
    <row r="39" ht="15.75" customHeight="1" spans="1:11">
      <c r="A39" s="39" t="s">
        <v>376</v>
      </c>
      <c r="B39" s="40"/>
      <c r="C39" s="40"/>
      <c r="D39" s="40"/>
      <c r="E39" s="41"/>
      <c r="F39" s="42" t="s">
        <v>377</v>
      </c>
      <c r="G39" s="40"/>
      <c r="H39" s="40"/>
      <c r="I39" s="40"/>
      <c r="J39" s="40"/>
      <c r="K39" s="57"/>
    </row>
    <row r="40" ht="15.75" customHeight="1" spans="1:11">
      <c r="A40" s="43" t="s">
        <v>378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379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380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381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382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383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0923076923077" defaultRowHeight="15" customHeight="1"/>
  <cols>
    <col min="1" max="2" width="11" customWidth="1"/>
    <col min="3" max="3" width="8.36153846153846" customWidth="1"/>
    <col min="4" max="4" width="28.0923076923077" customWidth="1"/>
    <col min="5" max="5" width="25.6307692307692" customWidth="1"/>
    <col min="6" max="6" width="10.6307692307692" customWidth="1"/>
    <col min="7" max="7" width="11.6307692307692" customWidth="1"/>
    <col min="8" max="10" width="8.63076923076923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267</v>
      </c>
      <c r="B2" s="4"/>
      <c r="C2" s="5" t="e">
        <f>#REF!</f>
        <v>#REF!</v>
      </c>
      <c r="D2" s="6"/>
      <c r="E2" s="4"/>
      <c r="F2" s="3" t="s">
        <v>269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270</v>
      </c>
      <c r="B3" s="4"/>
      <c r="C3" s="5" t="e">
        <f>#REF!</f>
        <v>#REF!</v>
      </c>
      <c r="D3" s="6"/>
      <c r="E3" s="4"/>
      <c r="F3" s="3" t="s">
        <v>271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98</v>
      </c>
      <c r="B4" s="4"/>
      <c r="C4" s="5" t="e">
        <f>#REF!</f>
        <v>#REF!</v>
      </c>
      <c r="D4" s="6"/>
      <c r="E4" s="4"/>
      <c r="F4" s="8" t="s">
        <v>274</v>
      </c>
      <c r="G4" s="8"/>
      <c r="H4" s="9" t="s">
        <v>275</v>
      </c>
      <c r="I4" s="6"/>
      <c r="J4" s="6"/>
      <c r="K4" s="4"/>
    </row>
    <row r="5" ht="15.75" customHeight="1" spans="1:11">
      <c r="A5" s="3" t="s">
        <v>99</v>
      </c>
      <c r="B5" s="4"/>
      <c r="C5" s="5" t="e">
        <f>#REF!</f>
        <v>#REF!</v>
      </c>
      <c r="D5" s="6"/>
      <c r="E5" s="4"/>
      <c r="F5" s="3" t="s">
        <v>276</v>
      </c>
      <c r="G5" s="4"/>
      <c r="H5" s="9" t="s">
        <v>59</v>
      </c>
      <c r="I5" s="6"/>
      <c r="J5" s="6"/>
      <c r="K5" s="4"/>
    </row>
    <row r="6" ht="15.75" customHeight="1" spans="1:11">
      <c r="A6" s="3" t="s">
        <v>221</v>
      </c>
      <c r="B6" s="4"/>
      <c r="C6" s="5" t="e">
        <f>#REF!</f>
        <v>#REF!</v>
      </c>
      <c r="D6" s="6"/>
      <c r="E6" s="4"/>
      <c r="F6" s="3" t="s">
        <v>277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305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107</v>
      </c>
      <c r="B8" s="12" t="s">
        <v>108</v>
      </c>
      <c r="C8" s="6"/>
      <c r="D8" s="4"/>
      <c r="E8" s="12" t="s">
        <v>109</v>
      </c>
      <c r="F8" s="11" t="s">
        <v>306</v>
      </c>
      <c r="G8" s="13" t="s">
        <v>307</v>
      </c>
      <c r="H8" s="11" t="s">
        <v>112</v>
      </c>
      <c r="I8" s="11" t="s">
        <v>308</v>
      </c>
      <c r="J8" s="50" t="s">
        <v>254</v>
      </c>
      <c r="K8" s="11" t="s">
        <v>309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310</v>
      </c>
      <c r="B9" s="15" t="s">
        <v>127</v>
      </c>
      <c r="C9" s="6"/>
      <c r="D9" s="4"/>
      <c r="E9" s="16" t="s">
        <v>311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319</v>
      </c>
    </row>
    <row r="10" ht="15.75" customHeight="1" spans="1:11">
      <c r="A10" s="14" t="s">
        <v>312</v>
      </c>
      <c r="B10" s="15" t="s">
        <v>313</v>
      </c>
      <c r="C10" s="6"/>
      <c r="D10" s="4"/>
      <c r="E10" s="20" t="s">
        <v>314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319</v>
      </c>
    </row>
    <row r="11" ht="15.75" customHeight="1" spans="1:11">
      <c r="A11" s="14" t="s">
        <v>316</v>
      </c>
      <c r="B11" s="15" t="s">
        <v>317</v>
      </c>
      <c r="C11" s="6"/>
      <c r="D11" s="4"/>
      <c r="E11" s="20" t="s">
        <v>318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319</v>
      </c>
    </row>
    <row r="12" ht="15.75" customHeight="1" spans="1:11">
      <c r="A12" s="14" t="s">
        <v>320</v>
      </c>
      <c r="B12" s="15" t="s">
        <v>321</v>
      </c>
      <c r="C12" s="6"/>
      <c r="D12" s="4"/>
      <c r="E12" s="20" t="s">
        <v>322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319</v>
      </c>
    </row>
    <row r="13" ht="15.75" customHeight="1" spans="1:11">
      <c r="A13" s="14" t="s">
        <v>323</v>
      </c>
      <c r="B13" s="22" t="s">
        <v>324</v>
      </c>
      <c r="C13" s="6"/>
      <c r="D13" s="4"/>
      <c r="E13" s="23" t="s">
        <v>325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319</v>
      </c>
    </row>
    <row r="14" ht="15.75" customHeight="1" spans="1:11">
      <c r="A14" s="14"/>
      <c r="B14" s="22" t="s">
        <v>326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218</v>
      </c>
    </row>
    <row r="15" ht="15.75" customHeight="1" spans="1:11">
      <c r="A15" s="14" t="s">
        <v>327</v>
      </c>
      <c r="B15" s="22" t="s">
        <v>328</v>
      </c>
      <c r="C15" s="6"/>
      <c r="D15" s="4"/>
      <c r="E15" s="20" t="s">
        <v>329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315</v>
      </c>
    </row>
    <row r="16" ht="15.75" customHeight="1" spans="1:11">
      <c r="A16" s="14" t="s">
        <v>330</v>
      </c>
      <c r="B16" s="22" t="s">
        <v>331</v>
      </c>
      <c r="C16" s="6"/>
      <c r="D16" s="4"/>
      <c r="E16" s="20" t="s">
        <v>332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384</v>
      </c>
    </row>
    <row r="17" ht="15.75" customHeight="1" spans="1:11">
      <c r="A17" s="14" t="s">
        <v>333</v>
      </c>
      <c r="B17" s="22" t="s">
        <v>334</v>
      </c>
      <c r="C17" s="6"/>
      <c r="D17" s="4"/>
      <c r="E17" s="20" t="s">
        <v>335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319</v>
      </c>
    </row>
    <row r="18" ht="15.75" customHeight="1" spans="1:11">
      <c r="A18" s="14" t="s">
        <v>336</v>
      </c>
      <c r="B18" s="22" t="s">
        <v>337</v>
      </c>
      <c r="C18" s="6"/>
      <c r="D18" s="4"/>
      <c r="E18" s="20" t="s">
        <v>338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319</v>
      </c>
    </row>
    <row r="19" ht="15.75" customHeight="1" spans="1:11">
      <c r="A19" s="14" t="s">
        <v>339</v>
      </c>
      <c r="B19" s="22" t="s">
        <v>340</v>
      </c>
      <c r="C19" s="6"/>
      <c r="D19" s="4"/>
      <c r="E19" s="22" t="s">
        <v>341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319</v>
      </c>
    </row>
    <row r="20" ht="15.75" customHeight="1" spans="1:11">
      <c r="A20" s="24" t="s">
        <v>342</v>
      </c>
      <c r="B20" s="22" t="s">
        <v>343</v>
      </c>
      <c r="C20" s="6"/>
      <c r="D20" s="4"/>
      <c r="E20" s="25" t="s">
        <v>344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319</v>
      </c>
    </row>
    <row r="21" ht="15.75" customHeight="1" spans="1:11">
      <c r="A21" s="14" t="s">
        <v>345</v>
      </c>
      <c r="B21" s="22" t="s">
        <v>129</v>
      </c>
      <c r="C21" s="6"/>
      <c r="D21" s="4"/>
      <c r="E21" s="23" t="s">
        <v>346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319</v>
      </c>
    </row>
    <row r="22" ht="15.75" customHeight="1" spans="1:11">
      <c r="A22" s="14" t="s">
        <v>347</v>
      </c>
      <c r="B22" s="22" t="s">
        <v>197</v>
      </c>
      <c r="C22" s="6"/>
      <c r="D22" s="4"/>
      <c r="E22" s="14" t="s">
        <v>348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319</v>
      </c>
    </row>
    <row r="23" ht="15.75" customHeight="1" spans="1:11">
      <c r="A23" s="24" t="s">
        <v>349</v>
      </c>
      <c r="B23" s="22" t="s">
        <v>350</v>
      </c>
      <c r="C23" s="6"/>
      <c r="D23" s="4"/>
      <c r="E23" s="14" t="s">
        <v>351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352</v>
      </c>
      <c r="B24" s="22" t="s">
        <v>353</v>
      </c>
      <c r="C24" s="6"/>
      <c r="D24" s="4"/>
      <c r="E24" s="14" t="s">
        <v>354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355</v>
      </c>
      <c r="B25" s="22" t="s">
        <v>356</v>
      </c>
      <c r="C25" s="6"/>
      <c r="D25" s="4"/>
      <c r="E25" s="14" t="s">
        <v>357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358</v>
      </c>
      <c r="B26" s="22" t="s">
        <v>359</v>
      </c>
      <c r="C26" s="6"/>
      <c r="D26" s="4"/>
      <c r="E26" s="14" t="s">
        <v>360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319</v>
      </c>
    </row>
    <row r="27" ht="15.75" customHeight="1" spans="1:11">
      <c r="A27" s="24"/>
      <c r="B27" s="22" t="s">
        <v>361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315</v>
      </c>
    </row>
    <row r="28" ht="15.75" customHeight="1" spans="1:11">
      <c r="A28" s="24"/>
      <c r="B28" s="22" t="s">
        <v>362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315</v>
      </c>
    </row>
    <row r="29" ht="15.75" customHeight="1" spans="1:11">
      <c r="A29" s="24" t="s">
        <v>363</v>
      </c>
      <c r="B29" s="22" t="s">
        <v>131</v>
      </c>
      <c r="C29" s="6"/>
      <c r="D29" s="4"/>
      <c r="E29" s="14" t="s">
        <v>83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319</v>
      </c>
    </row>
    <row r="30" ht="15.75" customHeight="1" spans="1:11">
      <c r="A30" s="24" t="s">
        <v>364</v>
      </c>
      <c r="B30" s="22" t="s">
        <v>365</v>
      </c>
      <c r="C30" s="6"/>
      <c r="D30" s="4"/>
      <c r="E30" s="14" t="s">
        <v>45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319</v>
      </c>
    </row>
    <row r="31" ht="15.75" customHeight="1" spans="1:11">
      <c r="A31" s="24" t="s">
        <v>366</v>
      </c>
      <c r="B31" s="22" t="s">
        <v>133</v>
      </c>
      <c r="C31" s="6"/>
      <c r="D31" s="4"/>
      <c r="E31" s="14" t="s">
        <v>367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319</v>
      </c>
    </row>
    <row r="32" ht="15.75" customHeight="1" spans="1:11">
      <c r="A32" s="26" t="s">
        <v>368</v>
      </c>
      <c r="B32" s="22" t="s">
        <v>134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319</v>
      </c>
    </row>
    <row r="33" ht="15.75" customHeight="1" spans="1:11">
      <c r="A33" s="26" t="s">
        <v>369</v>
      </c>
      <c r="B33" s="22" t="s">
        <v>370</v>
      </c>
      <c r="C33" s="6"/>
      <c r="D33" s="4"/>
      <c r="E33" s="28" t="s">
        <v>49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319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371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372</v>
      </c>
      <c r="B37" s="34"/>
      <c r="C37" s="34"/>
      <c r="D37" s="34"/>
      <c r="E37" s="35"/>
      <c r="F37" s="36" t="s">
        <v>385</v>
      </c>
      <c r="G37" s="34"/>
      <c r="H37" s="34"/>
      <c r="I37" s="34"/>
      <c r="J37" s="34"/>
      <c r="K37" s="55"/>
    </row>
    <row r="38" ht="15.75" customHeight="1" spans="1:11">
      <c r="A38" s="37" t="s">
        <v>374</v>
      </c>
      <c r="B38" s="6"/>
      <c r="C38" s="6"/>
      <c r="D38" s="6"/>
      <c r="E38" s="4"/>
      <c r="F38" s="38" t="s">
        <v>375</v>
      </c>
      <c r="G38" s="6"/>
      <c r="H38" s="6"/>
      <c r="I38" s="6"/>
      <c r="J38" s="6"/>
      <c r="K38" s="56"/>
    </row>
    <row r="39" ht="15.75" customHeight="1" spans="1:11">
      <c r="A39" s="39" t="s">
        <v>376</v>
      </c>
      <c r="B39" s="40"/>
      <c r="C39" s="40"/>
      <c r="D39" s="40"/>
      <c r="E39" s="41"/>
      <c r="F39" s="42" t="s">
        <v>377</v>
      </c>
      <c r="G39" s="40"/>
      <c r="H39" s="40"/>
      <c r="I39" s="40"/>
      <c r="J39" s="40"/>
      <c r="K39" s="57"/>
    </row>
    <row r="40" ht="15.75" customHeight="1" spans="1:11">
      <c r="A40" s="43" t="s">
        <v>378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379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380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381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382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383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  <outlinePr summaryBelow="0" summaryRight="0"/>
    <pageSetUpPr fitToPage="1"/>
  </sheetPr>
  <dimension ref="A1:O904"/>
  <sheetViews>
    <sheetView showGridLines="0" view="pageBreakPreview" zoomScaleNormal="100" topLeftCell="A8" workbookViewId="0">
      <selection activeCell="E28" sqref="E28"/>
    </sheetView>
  </sheetViews>
  <sheetFormatPr defaultColWidth="10" defaultRowHeight="15" customHeight="1"/>
  <cols>
    <col min="1" max="1" width="3.63076923076923" style="445" customWidth="1"/>
    <col min="2" max="2" width="14.5384615384615" style="445" customWidth="1"/>
    <col min="3" max="3" width="22.3615384615385" style="445" customWidth="1"/>
    <col min="4" max="4" width="18.0923076923077" style="445" customWidth="1"/>
    <col min="5" max="5" width="17" style="445" customWidth="1"/>
    <col min="6" max="6" width="8" style="445" customWidth="1"/>
    <col min="7" max="7" width="7.63076923076923" style="445" hidden="1" customWidth="1"/>
    <col min="8" max="13" width="7.63076923076923" style="445" customWidth="1"/>
    <col min="14" max="14" width="5" style="445" customWidth="1"/>
    <col min="15" max="17" width="7.63076923076923" style="445" customWidth="1"/>
    <col min="18" max="18" width="4.9" style="445" customWidth="1"/>
    <col min="19" max="19" width="7.63076923076923" style="445" customWidth="1"/>
    <col min="20" max="21" width="7.53846153846154" style="445" customWidth="1"/>
    <col min="22" max="22" width="5.9" style="445" customWidth="1"/>
    <col min="23" max="23" width="9" style="445" customWidth="1"/>
    <col min="24" max="24" width="25.4538461538462" style="445" customWidth="1"/>
    <col min="25" max="26" width="10.6307692307692" style="445" customWidth="1"/>
    <col min="27" max="16384" width="10" style="445"/>
  </cols>
  <sheetData>
    <row r="1" ht="30" customHeight="1" spans="1:15">
      <c r="A1" s="446" t="s">
        <v>0</v>
      </c>
      <c r="B1" s="447"/>
      <c r="C1" s="447"/>
      <c r="D1" s="447"/>
      <c r="E1" s="447"/>
      <c r="F1" s="447"/>
      <c r="G1" s="448"/>
      <c r="H1" s="449"/>
      <c r="I1" s="496"/>
      <c r="J1" s="496"/>
      <c r="K1" s="496"/>
      <c r="L1" s="496"/>
      <c r="M1" s="497"/>
      <c r="N1" s="498"/>
      <c r="O1" s="498"/>
    </row>
    <row r="2" ht="16.35" customHeight="1" spans="1:15">
      <c r="A2" s="450" t="s">
        <v>1</v>
      </c>
      <c r="B2" s="451"/>
      <c r="C2" s="452" t="s">
        <v>2</v>
      </c>
      <c r="D2" s="453" t="s">
        <v>3</v>
      </c>
      <c r="E2" s="454" t="s">
        <v>4</v>
      </c>
      <c r="F2" s="455"/>
      <c r="G2" s="456"/>
      <c r="H2" s="457"/>
      <c r="I2" s="457"/>
      <c r="J2" s="457"/>
      <c r="K2" s="457"/>
      <c r="L2" s="457"/>
      <c r="M2" s="499"/>
      <c r="N2" s="500"/>
      <c r="O2" s="500"/>
    </row>
    <row r="3" ht="16.35" customHeight="1" spans="1:15">
      <c r="A3" s="458" t="s">
        <v>5</v>
      </c>
      <c r="B3" s="459"/>
      <c r="C3" s="460">
        <v>45271</v>
      </c>
      <c r="D3" s="461" t="s">
        <v>6</v>
      </c>
      <c r="E3" s="462"/>
      <c r="F3" s="463"/>
      <c r="G3" s="456"/>
      <c r="H3" s="464"/>
      <c r="I3" s="464"/>
      <c r="J3" s="464"/>
      <c r="K3" s="464"/>
      <c r="L3" s="464"/>
      <c r="M3" s="501"/>
      <c r="N3" s="500"/>
      <c r="O3" s="500"/>
    </row>
    <row r="4" ht="16.35" customHeight="1" spans="1:15">
      <c r="A4" s="458" t="s">
        <v>7</v>
      </c>
      <c r="B4" s="459"/>
      <c r="C4" s="460"/>
      <c r="D4" s="461" t="s">
        <v>8</v>
      </c>
      <c r="E4" s="462" t="s">
        <v>9</v>
      </c>
      <c r="F4" s="463"/>
      <c r="G4" s="456"/>
      <c r="H4" s="464"/>
      <c r="I4" s="464"/>
      <c r="J4" s="464"/>
      <c r="K4" s="464"/>
      <c r="L4" s="464"/>
      <c r="M4" s="501"/>
      <c r="N4" s="500"/>
      <c r="O4" s="500"/>
    </row>
    <row r="5" ht="16.35" customHeight="1" spans="1:15">
      <c r="A5" s="458" t="s">
        <v>10</v>
      </c>
      <c r="B5" s="459"/>
      <c r="C5" s="460"/>
      <c r="D5" s="461" t="s">
        <v>11</v>
      </c>
      <c r="E5" s="462" t="s">
        <v>12</v>
      </c>
      <c r="F5" s="463"/>
      <c r="G5" s="465"/>
      <c r="H5" s="466"/>
      <c r="I5" s="466"/>
      <c r="J5" s="466"/>
      <c r="K5" s="466"/>
      <c r="L5" s="466"/>
      <c r="M5" s="502"/>
      <c r="N5" s="500"/>
      <c r="O5" s="500"/>
    </row>
    <row r="6" ht="16.35" customHeight="1" spans="1:15">
      <c r="A6" s="458" t="s">
        <v>13</v>
      </c>
      <c r="B6" s="459"/>
      <c r="C6" s="460" t="s">
        <v>14</v>
      </c>
      <c r="D6" s="461" t="s">
        <v>15</v>
      </c>
      <c r="E6" s="462" t="s">
        <v>16</v>
      </c>
      <c r="F6" s="463"/>
      <c r="G6" s="467"/>
      <c r="H6" s="468"/>
      <c r="I6" s="468"/>
      <c r="J6" s="468"/>
      <c r="K6" s="468"/>
      <c r="L6" s="468"/>
      <c r="M6" s="503"/>
      <c r="N6" s="500"/>
      <c r="O6" s="500"/>
    </row>
    <row r="7" ht="16.35" customHeight="1" spans="1:15">
      <c r="A7" s="469"/>
      <c r="B7" s="470" t="s">
        <v>17</v>
      </c>
      <c r="C7" s="471"/>
      <c r="D7" s="471"/>
      <c r="E7" s="472"/>
      <c r="F7" s="473" t="s">
        <v>18</v>
      </c>
      <c r="G7" s="474" t="s">
        <v>19</v>
      </c>
      <c r="H7" s="473" t="s">
        <v>20</v>
      </c>
      <c r="I7" s="504" t="s">
        <v>21</v>
      </c>
      <c r="J7" s="505" t="s">
        <v>22</v>
      </c>
      <c r="K7" s="473" t="s">
        <v>23</v>
      </c>
      <c r="L7" s="473" t="s">
        <v>24</v>
      </c>
      <c r="M7" s="506" t="s">
        <v>25</v>
      </c>
      <c r="N7" s="507"/>
      <c r="O7" s="507"/>
    </row>
    <row r="8" customHeight="1" spans="1:15">
      <c r="A8" s="475"/>
      <c r="B8" s="476"/>
      <c r="C8" s="477"/>
      <c r="D8" s="477"/>
      <c r="E8" s="478"/>
      <c r="F8" s="479"/>
      <c r="G8" s="480"/>
      <c r="H8" s="479"/>
      <c r="I8" s="479"/>
      <c r="J8" s="479"/>
      <c r="K8" s="479"/>
      <c r="L8" s="479"/>
      <c r="M8" s="508"/>
      <c r="N8" s="509"/>
      <c r="O8" s="510"/>
    </row>
    <row r="9" ht="25" customHeight="1" spans="1:15">
      <c r="A9" s="481"/>
      <c r="B9" s="482" t="s">
        <v>26</v>
      </c>
      <c r="C9" s="483"/>
      <c r="D9" s="483"/>
      <c r="E9" s="484" t="s">
        <v>27</v>
      </c>
      <c r="F9" s="485">
        <v>44930</v>
      </c>
      <c r="G9" s="486">
        <f>SUM(H9-1/8)</f>
        <v>22.1</v>
      </c>
      <c r="H9" s="487">
        <f>'XS-XXL'!H9*2.54</f>
        <v>22.225</v>
      </c>
      <c r="I9" s="487">
        <f>'XS-XXL'!I9*2.54</f>
        <v>22.5425</v>
      </c>
      <c r="J9" s="487">
        <f>'XS-XXL'!J9*2.54</f>
        <v>22.86</v>
      </c>
      <c r="K9" s="487">
        <f>'XS-XXL'!K9*2.54</f>
        <v>23.1775</v>
      </c>
      <c r="L9" s="487">
        <f>'XS-XXL'!L9*2.54</f>
        <v>23.495</v>
      </c>
      <c r="M9" s="487">
        <f>'XS-XXL'!M9*2.54</f>
        <v>23.8125</v>
      </c>
      <c r="N9" s="511"/>
      <c r="O9" s="512">
        <v>8.875</v>
      </c>
    </row>
    <row r="10" ht="25" customHeight="1" spans="1:15">
      <c r="A10" s="481"/>
      <c r="B10" s="482" t="s">
        <v>28</v>
      </c>
      <c r="C10" s="483"/>
      <c r="D10" s="483"/>
      <c r="E10" s="484" t="s">
        <v>29</v>
      </c>
      <c r="F10" s="488">
        <v>44928</v>
      </c>
      <c r="G10" s="489">
        <f>SUM(H10-0.25)</f>
        <v>113.415</v>
      </c>
      <c r="H10" s="487">
        <f>'XS-XXL'!H10*2.54</f>
        <v>113.665</v>
      </c>
      <c r="I10" s="487">
        <f>'XS-XXL'!I10*2.54</f>
        <v>114.3</v>
      </c>
      <c r="J10" s="487">
        <f>'XS-XXL'!J10*2.54</f>
        <v>114.935</v>
      </c>
      <c r="K10" s="487">
        <f>'XS-XXL'!K10*2.54</f>
        <v>115.57</v>
      </c>
      <c r="L10" s="487">
        <f>'XS-XXL'!L10*2.54</f>
        <v>115.57</v>
      </c>
      <c r="M10" s="487">
        <f>'XS-XXL'!M10*2.54</f>
        <v>115.57</v>
      </c>
      <c r="N10" s="494"/>
      <c r="O10" s="513">
        <v>45</v>
      </c>
    </row>
    <row r="11" ht="25" customHeight="1" spans="1:15">
      <c r="A11" s="481"/>
      <c r="B11" s="482" t="s">
        <v>30</v>
      </c>
      <c r="C11" s="483"/>
      <c r="D11" s="483"/>
      <c r="E11" s="490" t="s">
        <v>31</v>
      </c>
      <c r="F11" s="488">
        <v>44928</v>
      </c>
      <c r="G11" s="491">
        <f t="shared" ref="G11:G16" si="0">SUM(H11-1)</f>
        <v>76.47</v>
      </c>
      <c r="H11" s="487">
        <f>'XS-XXL'!H11*2.54</f>
        <v>77.47</v>
      </c>
      <c r="I11" s="487">
        <f>'XS-XXL'!I11*2.54</f>
        <v>82.55</v>
      </c>
      <c r="J11" s="487">
        <f>'XS-XXL'!J11*2.54</f>
        <v>87.63</v>
      </c>
      <c r="K11" s="487">
        <f>'XS-XXL'!K11*2.54</f>
        <v>93.98</v>
      </c>
      <c r="L11" s="487">
        <f>'XS-XXL'!L11*2.54</f>
        <v>99.06</v>
      </c>
      <c r="M11" s="487">
        <f>'XS-XXL'!M11*2.54</f>
        <v>104.14</v>
      </c>
      <c r="N11" s="494"/>
      <c r="O11" s="513">
        <v>31.25</v>
      </c>
    </row>
    <row r="12" ht="25" customHeight="1" spans="1:15">
      <c r="A12" s="481"/>
      <c r="B12" s="482" t="s">
        <v>32</v>
      </c>
      <c r="C12" s="483"/>
      <c r="D12" s="483"/>
      <c r="E12" s="490" t="s">
        <v>33</v>
      </c>
      <c r="F12" s="488">
        <v>44928</v>
      </c>
      <c r="G12" s="491">
        <f t="shared" si="0"/>
        <v>71.39</v>
      </c>
      <c r="H12" s="487">
        <f>'XS-XXL'!H12*2.54</f>
        <v>72.39</v>
      </c>
      <c r="I12" s="487">
        <f>'XS-XXL'!I12*2.54</f>
        <v>77.47</v>
      </c>
      <c r="J12" s="487">
        <f>'XS-XXL'!J12*2.54</f>
        <v>82.55</v>
      </c>
      <c r="K12" s="487">
        <f>'XS-XXL'!K12*2.54</f>
        <v>88.9</v>
      </c>
      <c r="L12" s="487">
        <f>'XS-XXL'!L12*2.54</f>
        <v>93.98</v>
      </c>
      <c r="M12" s="487">
        <f>'XS-XXL'!M12*2.54</f>
        <v>99.06</v>
      </c>
      <c r="N12" s="494"/>
      <c r="O12" s="513"/>
    </row>
    <row r="13" ht="25" customHeight="1" spans="1:15">
      <c r="A13" s="481"/>
      <c r="B13" s="482" t="s">
        <v>34</v>
      </c>
      <c r="C13" s="483"/>
      <c r="D13" s="483"/>
      <c r="E13" s="484" t="s">
        <v>35</v>
      </c>
      <c r="F13" s="488">
        <v>44928</v>
      </c>
      <c r="G13" s="491">
        <f t="shared" si="0"/>
        <v>66.31</v>
      </c>
      <c r="H13" s="487">
        <f>'XS-XXL'!H13*2.54</f>
        <v>67.31</v>
      </c>
      <c r="I13" s="487">
        <f>'XS-XXL'!I13*2.54</f>
        <v>72.39</v>
      </c>
      <c r="J13" s="487">
        <f>'XS-XXL'!J13*2.54</f>
        <v>77.47</v>
      </c>
      <c r="K13" s="487">
        <f>'XS-XXL'!K13*2.54</f>
        <v>83.82</v>
      </c>
      <c r="L13" s="487">
        <f>'XS-XXL'!L13*2.54</f>
        <v>88.9</v>
      </c>
      <c r="M13" s="487">
        <f>'XS-XXL'!M13*2.54</f>
        <v>93.98</v>
      </c>
      <c r="N13" s="494"/>
      <c r="O13" s="513">
        <v>28</v>
      </c>
    </row>
    <row r="14" ht="25" customHeight="1" spans="1:15">
      <c r="A14" s="481"/>
      <c r="B14" s="482" t="s">
        <v>36</v>
      </c>
      <c r="C14" s="483"/>
      <c r="D14" s="483"/>
      <c r="E14" s="490" t="s">
        <v>37</v>
      </c>
      <c r="F14" s="488">
        <v>44928</v>
      </c>
      <c r="G14" s="491">
        <f t="shared" si="0"/>
        <v>99.965</v>
      </c>
      <c r="H14" s="487">
        <f>'XS-XXL'!H14*2.54</f>
        <v>100.965</v>
      </c>
      <c r="I14" s="487">
        <f>'XS-XXL'!I14*2.54</f>
        <v>106.045</v>
      </c>
      <c r="J14" s="487">
        <f>'XS-XXL'!J14*2.54</f>
        <v>111.125</v>
      </c>
      <c r="K14" s="487">
        <f>'XS-XXL'!K14*2.54</f>
        <v>117.475</v>
      </c>
      <c r="L14" s="487">
        <f>'XS-XXL'!L14*2.54</f>
        <v>122.555</v>
      </c>
      <c r="M14" s="487">
        <f>'XS-XXL'!M14*2.54</f>
        <v>127.635</v>
      </c>
      <c r="N14" s="494"/>
      <c r="O14" s="513">
        <v>41.75</v>
      </c>
    </row>
    <row r="15" ht="25" customHeight="1" spans="1:15">
      <c r="A15" s="481"/>
      <c r="B15" s="482" t="s">
        <v>38</v>
      </c>
      <c r="C15" s="483"/>
      <c r="D15" s="483"/>
      <c r="E15" s="490" t="s">
        <v>39</v>
      </c>
      <c r="F15" s="488">
        <v>44928</v>
      </c>
      <c r="G15" s="491">
        <f t="shared" si="0"/>
        <v>199.66</v>
      </c>
      <c r="H15" s="487">
        <f>'XS-XXL'!H15*2.54</f>
        <v>200.66</v>
      </c>
      <c r="I15" s="487">
        <f>'XS-XXL'!I15*2.54</f>
        <v>205.74</v>
      </c>
      <c r="J15" s="487">
        <f>'XS-XXL'!J15*2.54</f>
        <v>210.82</v>
      </c>
      <c r="K15" s="487">
        <f>'XS-XXL'!K15*2.54</f>
        <v>217.17</v>
      </c>
      <c r="L15" s="487">
        <f>'XS-XXL'!L15*2.54</f>
        <v>222.25</v>
      </c>
      <c r="M15" s="487">
        <f>'XS-XXL'!M15*2.54</f>
        <v>227.33</v>
      </c>
      <c r="N15" s="494"/>
      <c r="O15" s="513">
        <v>81</v>
      </c>
    </row>
    <row r="16" ht="25" customHeight="1" spans="1:15">
      <c r="A16" s="481"/>
      <c r="B16" s="482" t="s">
        <v>40</v>
      </c>
      <c r="C16" s="483"/>
      <c r="D16" s="483"/>
      <c r="E16" s="490" t="s">
        <v>41</v>
      </c>
      <c r="F16" s="488">
        <v>44928</v>
      </c>
      <c r="G16" s="491">
        <f t="shared" si="0"/>
        <v>181.88</v>
      </c>
      <c r="H16" s="487">
        <f>'XS-XXL'!H16*2.54</f>
        <v>182.88</v>
      </c>
      <c r="I16" s="487">
        <f>'XS-XXL'!I16*2.54</f>
        <v>187.96</v>
      </c>
      <c r="J16" s="487">
        <f>'XS-XXL'!J16*2.54</f>
        <v>193.04</v>
      </c>
      <c r="K16" s="487">
        <f>'XS-XXL'!K16*2.54</f>
        <v>199.39</v>
      </c>
      <c r="L16" s="487">
        <f>'XS-XXL'!L16*2.54</f>
        <v>204.47</v>
      </c>
      <c r="M16" s="487">
        <f>'XS-XXL'!M16*2.54</f>
        <v>209.55</v>
      </c>
      <c r="N16" s="494"/>
      <c r="O16" s="513">
        <v>74</v>
      </c>
    </row>
    <row r="17" ht="25" customHeight="1" spans="1:15">
      <c r="A17" s="481"/>
      <c r="B17" s="482" t="s">
        <v>42</v>
      </c>
      <c r="C17" s="483"/>
      <c r="D17" s="483"/>
      <c r="E17" s="490" t="s">
        <v>43</v>
      </c>
      <c r="F17" s="492">
        <v>0.25</v>
      </c>
      <c r="G17" s="489">
        <f>SUM(H17-0.25)</f>
        <v>79.125</v>
      </c>
      <c r="H17" s="487">
        <f>'XS-XXL'!H17*2.54</f>
        <v>79.375</v>
      </c>
      <c r="I17" s="487">
        <f>'XS-XXL'!I17*2.54</f>
        <v>80.01</v>
      </c>
      <c r="J17" s="487">
        <f>'XS-XXL'!J17*2.54</f>
        <v>80.645</v>
      </c>
      <c r="K17" s="487">
        <f>'XS-XXL'!K17*2.54</f>
        <v>81.28</v>
      </c>
      <c r="L17" s="487">
        <f>'XS-XXL'!L17*2.54</f>
        <v>81.28</v>
      </c>
      <c r="M17" s="487">
        <f>'XS-XXL'!M17*2.54</f>
        <v>81.28</v>
      </c>
      <c r="N17" s="494"/>
      <c r="O17" s="513">
        <v>31.5</v>
      </c>
    </row>
    <row r="18" ht="25" customHeight="1" spans="1:15">
      <c r="A18" s="481"/>
      <c r="B18" s="482" t="s">
        <v>44</v>
      </c>
      <c r="C18" s="483"/>
      <c r="D18" s="483"/>
      <c r="E18" s="490" t="s">
        <v>45</v>
      </c>
      <c r="F18" s="493">
        <v>0.125</v>
      </c>
      <c r="G18" s="491"/>
      <c r="H18" s="487">
        <f>'XS-XXL'!H18*2.54</f>
        <v>38.1</v>
      </c>
      <c r="I18" s="487">
        <f>'XS-XXL'!I18*2.54</f>
        <v>38.735</v>
      </c>
      <c r="J18" s="487">
        <f>'XS-XXL'!J18*2.54</f>
        <v>39.37</v>
      </c>
      <c r="K18" s="487">
        <f>'XS-XXL'!K18*2.54</f>
        <v>40.005</v>
      </c>
      <c r="L18" s="487">
        <f>'XS-XXL'!L18*2.54</f>
        <v>40.64</v>
      </c>
      <c r="M18" s="487">
        <f>'XS-XXL'!M18*2.54</f>
        <v>41.275</v>
      </c>
      <c r="N18" s="494"/>
      <c r="O18" s="513">
        <v>15.25</v>
      </c>
    </row>
    <row r="19" ht="25" customHeight="1" spans="1:15">
      <c r="A19" s="481"/>
      <c r="B19" s="482" t="s">
        <v>46</v>
      </c>
      <c r="C19" s="483"/>
      <c r="D19" s="483"/>
      <c r="E19" s="490" t="s">
        <v>47</v>
      </c>
      <c r="F19" s="485">
        <v>44930</v>
      </c>
      <c r="G19" s="491">
        <f>H19</f>
        <v>5.08</v>
      </c>
      <c r="H19" s="487">
        <f>'XS-XXL'!H19*2.54</f>
        <v>5.08</v>
      </c>
      <c r="I19" s="487">
        <f>'XS-XXL'!I19*2.54</f>
        <v>5.08</v>
      </c>
      <c r="J19" s="487">
        <f>'XS-XXL'!J19*2.54</f>
        <v>5.08</v>
      </c>
      <c r="K19" s="487">
        <f>'XS-XXL'!K19*2.54</f>
        <v>5.08</v>
      </c>
      <c r="L19" s="487">
        <f>'XS-XXL'!L19*2.54</f>
        <v>5.08</v>
      </c>
      <c r="M19" s="487">
        <f>'XS-XXL'!M19*2.54</f>
        <v>5.08</v>
      </c>
      <c r="N19" s="494"/>
      <c r="O19" s="513">
        <v>2</v>
      </c>
    </row>
    <row r="20" ht="25" customHeight="1" spans="1:15">
      <c r="A20" s="481"/>
      <c r="B20" s="482" t="s">
        <v>48</v>
      </c>
      <c r="C20" s="483"/>
      <c r="D20" s="483"/>
      <c r="E20" s="490" t="s">
        <v>49</v>
      </c>
      <c r="F20" s="492">
        <v>0.25</v>
      </c>
      <c r="G20" s="491">
        <f>SUM(H20+0)</f>
        <v>29.845</v>
      </c>
      <c r="H20" s="487">
        <f>'XS-XXL'!H20*2.54</f>
        <v>29.845</v>
      </c>
      <c r="I20" s="487">
        <f>'XS-XXL'!I20*2.54</f>
        <v>29.845</v>
      </c>
      <c r="J20" s="487">
        <f>'XS-XXL'!J20*2.54</f>
        <v>31.115</v>
      </c>
      <c r="K20" s="487">
        <f>'XS-XXL'!K20*2.54</f>
        <v>31.115</v>
      </c>
      <c r="L20" s="487">
        <f>'XS-XXL'!L20*2.54</f>
        <v>32.385</v>
      </c>
      <c r="M20" s="487">
        <f>'XS-XXL'!M20*2.54</f>
        <v>32.385</v>
      </c>
      <c r="N20" s="494"/>
      <c r="O20" s="513">
        <v>11.75</v>
      </c>
    </row>
    <row r="21" ht="16.35" customHeight="1" spans="1:15">
      <c r="A21" s="494"/>
      <c r="B21" s="494"/>
      <c r="C21" s="494"/>
      <c r="D21" s="494"/>
      <c r="E21" s="494"/>
      <c r="F21" s="494"/>
      <c r="G21" s="494"/>
      <c r="H21" s="494"/>
      <c r="I21" s="494"/>
      <c r="J21" s="494"/>
      <c r="K21" s="494"/>
      <c r="L21" s="494"/>
      <c r="M21" s="494"/>
      <c r="N21" s="494"/>
      <c r="O21" s="494"/>
    </row>
    <row r="22" ht="25" customHeight="1" spans="1:15">
      <c r="A22" s="494"/>
      <c r="B22" s="494"/>
      <c r="C22" s="495" t="s">
        <v>2</v>
      </c>
      <c r="D22" s="494"/>
      <c r="E22" s="494"/>
      <c r="F22" s="494"/>
      <c r="G22" s="494"/>
      <c r="H22" s="494"/>
      <c r="I22" s="494"/>
      <c r="J22" s="494"/>
      <c r="K22" s="494"/>
      <c r="L22" s="494"/>
      <c r="M22" s="494"/>
      <c r="N22" s="494"/>
      <c r="O22" s="494"/>
    </row>
    <row r="23" ht="25" customHeight="1" spans="1:15">
      <c r="A23" s="494"/>
      <c r="B23" s="494"/>
      <c r="C23" s="495" t="s">
        <v>50</v>
      </c>
      <c r="D23" s="494"/>
      <c r="E23" s="494"/>
      <c r="F23" s="494"/>
      <c r="G23" s="494"/>
      <c r="H23" s="494"/>
      <c r="I23" s="494"/>
      <c r="J23" s="494"/>
      <c r="K23" s="494"/>
      <c r="L23" s="494"/>
      <c r="M23" s="494"/>
      <c r="N23" s="494"/>
      <c r="O23" s="494"/>
    </row>
    <row r="24" ht="25" customHeight="1" spans="1:15">
      <c r="A24" s="494"/>
      <c r="B24" s="494"/>
      <c r="C24" s="495" t="s">
        <v>51</v>
      </c>
      <c r="D24" s="494"/>
      <c r="E24" s="494"/>
      <c r="F24" s="494"/>
      <c r="G24" s="494"/>
      <c r="H24" s="494"/>
      <c r="I24" s="494"/>
      <c r="J24" s="494"/>
      <c r="K24" s="494"/>
      <c r="L24" s="494"/>
      <c r="M24" s="494"/>
      <c r="N24" s="494"/>
      <c r="O24" s="494"/>
    </row>
    <row r="25" ht="25" customHeight="1" spans="1:15">
      <c r="A25" s="494"/>
      <c r="B25" s="494"/>
      <c r="C25" s="495" t="s">
        <v>52</v>
      </c>
      <c r="D25" s="494"/>
      <c r="E25" s="494"/>
      <c r="F25" s="494"/>
      <c r="G25" s="494"/>
      <c r="H25" s="494"/>
      <c r="I25" s="494"/>
      <c r="J25" s="494"/>
      <c r="K25" s="494"/>
      <c r="L25" s="494"/>
      <c r="M25" s="494"/>
      <c r="N25" s="494"/>
      <c r="O25" s="494"/>
    </row>
    <row r="26" ht="16.35" customHeight="1"/>
    <row r="27" ht="16.35" customHeight="1"/>
    <row r="28" ht="16.35" customHeight="1"/>
    <row r="29" ht="16.35" customHeight="1"/>
    <row r="30" ht="16.35" customHeight="1"/>
    <row r="31" ht="16.35" customHeight="1"/>
    <row r="32" ht="16.35" customHeight="1"/>
    <row r="33" ht="16.35" customHeight="1"/>
    <row r="34" ht="16.35" customHeight="1"/>
    <row r="35" ht="16.35" customHeight="1"/>
    <row r="36" ht="16.35" customHeight="1"/>
    <row r="37" ht="16.35" customHeight="1"/>
    <row r="38" ht="16.35" customHeight="1"/>
    <row r="39" ht="16.35" customHeight="1"/>
    <row r="40" ht="16.35" customHeight="1"/>
    <row r="41" ht="16.35" customHeight="1"/>
    <row r="42" ht="16.35" customHeight="1"/>
    <row r="43" ht="16.35" customHeight="1"/>
    <row r="44" ht="16.35" customHeight="1"/>
    <row r="45" ht="16.35" customHeight="1"/>
    <row r="46" ht="16.35" customHeight="1"/>
    <row r="47" ht="16.35" customHeight="1"/>
    <row r="48" ht="16.35" customHeight="1"/>
    <row r="49" ht="16.35" customHeight="1"/>
    <row r="50" ht="16.35" customHeight="1"/>
    <row r="51" ht="16.35" customHeight="1"/>
    <row r="52" ht="16.35" customHeight="1"/>
    <row r="53" ht="16.35" customHeight="1"/>
    <row r="54" ht="16.35" customHeight="1"/>
    <row r="55" ht="16.35" customHeight="1"/>
    <row r="56" ht="16.35" customHeight="1"/>
    <row r="57" ht="16.35" customHeight="1"/>
    <row r="58" ht="16.35" customHeight="1"/>
    <row r="59" ht="16.35" customHeight="1"/>
    <row r="60" ht="16.35" customHeight="1"/>
    <row r="61" ht="16.35" customHeight="1"/>
    <row r="62" ht="16.35" customHeight="1"/>
    <row r="63" ht="16.35" customHeight="1"/>
    <row r="64" ht="16.35" customHeight="1"/>
    <row r="65" ht="16.35" customHeight="1"/>
    <row r="66" ht="16.35" customHeight="1"/>
    <row r="67" ht="16.35" customHeight="1"/>
    <row r="68" ht="16.35" customHeight="1"/>
    <row r="69" ht="16.35" customHeight="1"/>
    <row r="70" ht="16.35" customHeight="1"/>
    <row r="71" ht="16.35" customHeight="1"/>
    <row r="72" ht="16.35" customHeight="1"/>
    <row r="73" ht="16.35" customHeight="1"/>
    <row r="74" ht="16.35" customHeight="1"/>
    <row r="75" ht="16.35" customHeight="1"/>
    <row r="76" ht="16.35" customHeight="1"/>
    <row r="77" ht="16.35" customHeight="1"/>
    <row r="78" ht="16.35" customHeight="1"/>
    <row r="79" ht="16.35" customHeight="1"/>
    <row r="80" ht="16.35" customHeight="1"/>
    <row r="81" ht="16.35" customHeight="1"/>
    <row r="82" ht="16.35" customHeight="1"/>
    <row r="83" ht="16.35" customHeight="1"/>
    <row r="84" ht="16.35" customHeight="1"/>
    <row r="85" ht="16.35" customHeight="1"/>
    <row r="86" ht="16.35" customHeight="1"/>
    <row r="87" ht="16.35" customHeight="1"/>
    <row r="88" ht="16.35" customHeight="1"/>
    <row r="89" ht="16.35" customHeight="1"/>
    <row r="90" ht="16.35" customHeight="1"/>
    <row r="91" ht="16.35" customHeight="1"/>
    <row r="92" ht="16.35" customHeight="1"/>
    <row r="93" ht="16.35" customHeight="1"/>
    <row r="94" ht="16.35" customHeight="1"/>
    <row r="95" ht="16.35" customHeight="1"/>
    <row r="96" ht="16.35" customHeight="1"/>
    <row r="97" ht="16.35" customHeight="1"/>
    <row r="98" ht="16.35" customHeight="1"/>
    <row r="99" ht="16.35" customHeight="1"/>
    <row r="100" ht="16.35" customHeight="1"/>
    <row r="101" ht="16.35" customHeight="1"/>
    <row r="102" ht="16.35" customHeight="1"/>
    <row r="103" ht="16.35" customHeight="1"/>
    <row r="104" ht="16.35" customHeight="1"/>
    <row r="105" ht="16.35" customHeight="1"/>
    <row r="106" ht="16.35" customHeight="1"/>
    <row r="107" ht="16.35" customHeight="1"/>
    <row r="108" ht="16.35" customHeight="1"/>
    <row r="109" ht="16.35" customHeight="1"/>
    <row r="110" ht="16.35" customHeight="1"/>
    <row r="111" ht="16.35" customHeight="1"/>
    <row r="112" ht="16.35" customHeight="1"/>
    <row r="113" ht="16.35" customHeight="1"/>
    <row r="114" ht="16.35" customHeight="1"/>
    <row r="115" ht="16.35" customHeight="1"/>
    <row r="116" ht="16.35" customHeight="1"/>
    <row r="117" ht="16.35" customHeight="1"/>
    <row r="118" ht="16.35" customHeight="1"/>
    <row r="119" ht="16.35" customHeight="1"/>
    <row r="120" ht="16.35" customHeight="1"/>
    <row r="121" ht="16.35" customHeight="1"/>
    <row r="122" ht="16.35" customHeight="1"/>
    <row r="123" ht="16.35" customHeight="1"/>
    <row r="124" ht="16.35" customHeight="1"/>
    <row r="125" ht="16.35" customHeight="1"/>
    <row r="126" ht="16.35" customHeight="1"/>
    <row r="127" ht="16.35" customHeight="1"/>
    <row r="128" ht="16.35" customHeight="1"/>
    <row r="129" ht="16.35" customHeight="1"/>
    <row r="130" ht="16.35" customHeight="1"/>
    <row r="131" ht="16.35" customHeight="1"/>
    <row r="132" ht="16.35" customHeight="1"/>
    <row r="133" ht="16.35" customHeight="1"/>
    <row r="134" ht="16.35" customHeight="1"/>
    <row r="135" ht="16.35" customHeight="1"/>
    <row r="136" ht="16.35" customHeight="1"/>
    <row r="137" ht="16.35" customHeight="1"/>
    <row r="138" ht="16.35" customHeight="1"/>
    <row r="139" ht="16.35" customHeight="1"/>
    <row r="140" ht="16.35" customHeight="1"/>
    <row r="141" ht="16.35" customHeight="1"/>
    <row r="142" ht="16.35" customHeight="1"/>
    <row r="143" ht="16.35" customHeight="1"/>
    <row r="144" ht="16.35" customHeight="1"/>
    <row r="145" ht="16.35" customHeight="1"/>
    <row r="146" ht="16.35" customHeight="1"/>
    <row r="147" ht="16.35" customHeight="1"/>
    <row r="148" ht="16.35" customHeight="1"/>
    <row r="149" ht="16.35" customHeight="1"/>
    <row r="150" ht="16.35" customHeight="1"/>
    <row r="151" ht="16.35" customHeight="1"/>
    <row r="152" ht="16.35" customHeight="1"/>
    <row r="153" ht="16.35" customHeight="1"/>
    <row r="154" ht="16.35" customHeight="1"/>
    <row r="155" ht="16.35" customHeight="1"/>
    <row r="156" ht="16.35" customHeight="1"/>
    <row r="157" ht="16.35" customHeight="1"/>
    <row r="158" ht="16.35" customHeight="1"/>
    <row r="159" ht="16.35" customHeight="1"/>
    <row r="160" ht="16.35" customHeight="1"/>
    <row r="161" ht="16.35" customHeight="1"/>
    <row r="162" ht="16.35" customHeight="1"/>
    <row r="163" ht="16.35" customHeight="1"/>
    <row r="164" ht="16.35" customHeight="1"/>
    <row r="165" ht="16.35" customHeight="1"/>
    <row r="166" ht="16.35" customHeight="1"/>
    <row r="167" ht="16.35" customHeight="1"/>
    <row r="168" ht="16.35" customHeight="1"/>
    <row r="169" ht="16.35" customHeight="1"/>
    <row r="170" ht="16.35" customHeight="1"/>
    <row r="171" ht="16.35" customHeight="1"/>
    <row r="172" ht="16.35" customHeight="1"/>
    <row r="173" ht="16.35" customHeight="1"/>
    <row r="174" ht="16.35" customHeight="1"/>
    <row r="175" ht="16.35" customHeight="1"/>
    <row r="176" ht="16.35" customHeight="1"/>
    <row r="177" ht="16.35" customHeight="1"/>
    <row r="178" ht="16.35" customHeight="1"/>
    <row r="179" ht="16.35" customHeight="1"/>
    <row r="180" ht="16.35" customHeight="1"/>
    <row r="181" ht="16.35" customHeight="1"/>
    <row r="182" ht="16.35" customHeight="1"/>
    <row r="183" ht="16.35" customHeight="1"/>
    <row r="184" ht="16.35" customHeight="1"/>
    <row r="185" ht="16.35" customHeight="1"/>
    <row r="186" ht="16.35" customHeight="1"/>
    <row r="187" ht="16.35" customHeight="1"/>
    <row r="188" ht="16.35" customHeight="1"/>
    <row r="189" ht="16.35" customHeight="1"/>
    <row r="190" ht="16.35" customHeight="1"/>
    <row r="191" ht="16.35" customHeight="1"/>
    <row r="192" ht="16.35" customHeight="1"/>
    <row r="193" ht="16.35" customHeight="1"/>
    <row r="194" ht="16.35" customHeight="1"/>
    <row r="195" ht="16.35" customHeight="1"/>
    <row r="196" ht="16.35" customHeight="1"/>
    <row r="197" ht="16.35" customHeight="1"/>
    <row r="198" ht="16.35" customHeight="1"/>
    <row r="199" ht="16.35" customHeight="1"/>
    <row r="200" ht="16.35" customHeight="1"/>
    <row r="201" ht="16.35" customHeight="1"/>
    <row r="202" ht="16.35" customHeight="1"/>
    <row r="203" ht="16.35" customHeight="1"/>
    <row r="204" ht="16.35" customHeight="1"/>
    <row r="205" ht="16.35" customHeight="1"/>
    <row r="206" ht="16.35" customHeight="1"/>
    <row r="207" ht="16.35" customHeight="1"/>
    <row r="208" ht="16.35" customHeight="1"/>
    <row r="209" ht="16.35" customHeight="1"/>
    <row r="210" ht="16.35" customHeight="1"/>
    <row r="211" ht="16.35" customHeight="1"/>
    <row r="212" ht="16.35" customHeight="1"/>
    <row r="213" ht="16.35" customHeight="1"/>
    <row r="214" ht="16.35" customHeight="1"/>
    <row r="215" ht="16.35" customHeight="1"/>
    <row r="216" ht="16.35" customHeight="1"/>
    <row r="217" ht="16.35" customHeight="1"/>
    <row r="218" ht="16.35" customHeight="1"/>
    <row r="219" ht="16.35" customHeight="1"/>
    <row r="220" ht="16.35" customHeight="1"/>
    <row r="221" ht="16.35" customHeight="1"/>
    <row r="222" ht="16.35" customHeight="1"/>
    <row r="223" ht="16.35" customHeight="1"/>
    <row r="224" ht="16.35" customHeight="1"/>
    <row r="225" ht="16.35" customHeight="1"/>
    <row r="226" ht="16.35" customHeight="1"/>
    <row r="227" ht="16.35" customHeight="1"/>
    <row r="228" ht="16.35" customHeight="1"/>
    <row r="229" ht="16.35" customHeight="1"/>
    <row r="230" ht="16.35" customHeight="1"/>
    <row r="231" ht="16.35" customHeight="1"/>
    <row r="232" ht="16.35" customHeight="1"/>
    <row r="233" ht="16.35" customHeight="1"/>
    <row r="234" ht="16.35" customHeight="1"/>
    <row r="235" ht="16.35" customHeight="1"/>
    <row r="236" ht="16.35" customHeight="1"/>
    <row r="237" ht="16.35" customHeight="1"/>
    <row r="238" ht="16.35" customHeight="1"/>
    <row r="239" ht="16.35" customHeight="1"/>
    <row r="240" ht="16.35" customHeight="1"/>
    <row r="241" ht="16.35" customHeight="1"/>
    <row r="242" ht="16.35" customHeight="1"/>
    <row r="243" ht="16.35" customHeight="1"/>
    <row r="244" ht="16.35" customHeight="1"/>
    <row r="245" ht="16.35" customHeight="1"/>
    <row r="246" ht="16.35" customHeight="1"/>
    <row r="247" ht="16.35" customHeight="1"/>
    <row r="248" ht="16.35" customHeight="1"/>
    <row r="249" ht="16.35" customHeight="1"/>
    <row r="250" ht="16.35" customHeight="1"/>
    <row r="251" ht="16.35" customHeight="1"/>
    <row r="252" ht="16.35" customHeight="1"/>
    <row r="253" ht="16.35" customHeight="1"/>
    <row r="254" ht="16.35" customHeight="1"/>
    <row r="255" ht="16.35" customHeight="1"/>
    <row r="256" ht="16.35" customHeight="1"/>
    <row r="257" ht="16.35" customHeight="1"/>
    <row r="258" ht="16.35" customHeight="1"/>
    <row r="259" ht="16.35" customHeight="1"/>
    <row r="260" ht="16.35" customHeight="1"/>
    <row r="261" ht="16.35" customHeight="1"/>
    <row r="262" ht="16.35" customHeight="1"/>
    <row r="263" ht="16.35" customHeight="1"/>
    <row r="264" ht="16.35" customHeight="1"/>
    <row r="265" ht="16.35" customHeight="1"/>
    <row r="266" ht="16.35" customHeight="1"/>
    <row r="267" ht="16.35" customHeight="1"/>
    <row r="268" ht="16.35" customHeight="1"/>
    <row r="269" ht="16.35" customHeight="1"/>
    <row r="270" ht="16.35" customHeight="1"/>
    <row r="271" ht="16.35" customHeight="1"/>
    <row r="272" ht="16.35" customHeight="1"/>
    <row r="273" ht="16.35" customHeight="1"/>
    <row r="274" ht="16.35" customHeight="1"/>
    <row r="275" ht="16.35" customHeight="1"/>
    <row r="276" ht="16.35" customHeight="1"/>
    <row r="277" ht="16.35" customHeight="1"/>
    <row r="278" ht="16.35" customHeight="1"/>
    <row r="279" ht="16.35" customHeight="1"/>
    <row r="280" ht="16.35" customHeight="1"/>
    <row r="281" ht="16.35" customHeight="1"/>
    <row r="282" ht="16.35" customHeight="1"/>
    <row r="283" ht="16.35" customHeight="1"/>
    <row r="284" ht="16.35" customHeight="1"/>
    <row r="285" ht="16.35" customHeight="1"/>
    <row r="286" ht="16.35" customHeight="1"/>
    <row r="287" ht="16.35" customHeight="1"/>
    <row r="288" ht="16.35" customHeight="1"/>
    <row r="289" ht="16.35" customHeight="1"/>
    <row r="290" ht="16.35" customHeight="1"/>
    <row r="291" ht="16.35" customHeight="1"/>
    <row r="292" ht="16.35" customHeight="1"/>
    <row r="293" ht="16.35" customHeight="1"/>
    <row r="294" ht="16.35" customHeight="1"/>
    <row r="295" ht="16.35" customHeight="1"/>
    <row r="296" ht="16.35" customHeight="1"/>
    <row r="297" ht="16.35" customHeight="1"/>
    <row r="298" ht="16.35" customHeight="1"/>
    <row r="299" ht="16.35" customHeight="1"/>
    <row r="300" ht="16.35" customHeight="1"/>
    <row r="301" ht="16.35" customHeight="1"/>
    <row r="302" ht="16.35" customHeight="1"/>
    <row r="303" ht="16.35" customHeight="1"/>
    <row r="304" ht="16.35" customHeight="1"/>
    <row r="305" ht="16.35" customHeight="1"/>
    <row r="306" ht="16.35" customHeight="1"/>
    <row r="307" ht="16.35" customHeight="1"/>
    <row r="308" ht="16.35" customHeight="1"/>
    <row r="309" ht="16.35" customHeight="1"/>
    <row r="310" ht="16.35" customHeight="1"/>
    <row r="311" ht="16.35" customHeight="1"/>
    <row r="312" ht="16.35" customHeight="1"/>
    <row r="313" ht="16.35" customHeight="1"/>
    <row r="314" ht="16.35" customHeight="1"/>
    <row r="315" ht="16.35" customHeight="1"/>
    <row r="316" ht="16.35" customHeight="1"/>
    <row r="317" ht="16.35" customHeight="1"/>
    <row r="318" ht="16.35" customHeight="1"/>
    <row r="319" ht="16.35" customHeight="1"/>
    <row r="320" ht="16.35" customHeight="1"/>
    <row r="321" ht="16.35" customHeight="1"/>
    <row r="322" ht="16.35" customHeight="1"/>
    <row r="323" ht="16.35" customHeight="1"/>
    <row r="324" ht="16.35" customHeight="1"/>
    <row r="325" ht="16.35" customHeight="1"/>
    <row r="326" ht="16.35" customHeight="1"/>
    <row r="327" ht="16.35" customHeight="1"/>
    <row r="328" ht="16.35" customHeight="1"/>
    <row r="329" ht="16.35" customHeight="1"/>
    <row r="330" ht="16.35" customHeight="1"/>
    <row r="331" ht="16.35" customHeight="1"/>
    <row r="332" ht="16.35" customHeight="1"/>
    <row r="333" ht="16.35" customHeight="1"/>
    <row r="334" ht="16.35" customHeight="1"/>
    <row r="335" ht="16.35" customHeight="1"/>
    <row r="336" ht="16.35" customHeight="1"/>
    <row r="337" ht="16.35" customHeight="1"/>
    <row r="338" ht="16.35" customHeight="1"/>
    <row r="339" ht="16.35" customHeight="1"/>
    <row r="340" ht="16.35" customHeight="1"/>
    <row r="341" ht="16.35" customHeight="1"/>
    <row r="342" ht="16.35" customHeight="1"/>
    <row r="343" ht="16.35" customHeight="1"/>
    <row r="344" ht="16.35" customHeight="1"/>
    <row r="345" ht="16.35" customHeight="1"/>
    <row r="346" ht="16.35" customHeight="1"/>
    <row r="347" ht="16.35" customHeight="1"/>
    <row r="348" ht="16.35" customHeight="1"/>
    <row r="349" ht="16.35" customHeight="1"/>
    <row r="350" ht="16.35" customHeight="1"/>
    <row r="351" ht="16.35" customHeight="1"/>
    <row r="352" ht="16.35" customHeight="1"/>
    <row r="353" ht="16.35" customHeight="1"/>
    <row r="354" ht="16.35" customHeight="1"/>
    <row r="355" ht="16.35" customHeight="1"/>
    <row r="356" ht="16.35" customHeight="1"/>
    <row r="357" ht="16.35" customHeight="1"/>
    <row r="358" ht="16.35" customHeight="1"/>
    <row r="359" ht="16.35" customHeight="1"/>
    <row r="360" ht="16.35" customHeight="1"/>
    <row r="361" ht="16.35" customHeight="1"/>
    <row r="362" ht="16.35" customHeight="1"/>
    <row r="363" ht="16.35" customHeight="1"/>
    <row r="364" ht="16.35" customHeight="1"/>
    <row r="365" ht="16.35" customHeight="1"/>
    <row r="366" ht="16.35" customHeight="1"/>
    <row r="367" ht="16.35" customHeight="1"/>
    <row r="368" ht="16.35" customHeight="1"/>
    <row r="369" ht="16.35" customHeight="1"/>
    <row r="370" ht="16.35" customHeight="1"/>
    <row r="371" ht="16.35" customHeight="1"/>
    <row r="372" ht="16.35" customHeight="1"/>
    <row r="373" ht="16.35" customHeight="1"/>
    <row r="374" ht="16.35" customHeight="1"/>
    <row r="375" ht="16.35" customHeight="1"/>
    <row r="376" ht="16.35" customHeight="1"/>
    <row r="377" ht="16.35" customHeight="1"/>
    <row r="378" ht="16.35" customHeight="1"/>
    <row r="379" ht="16.35" customHeight="1"/>
    <row r="380" ht="16.35" customHeight="1"/>
    <row r="381" ht="16.35" customHeight="1"/>
    <row r="382" ht="16.35" customHeight="1"/>
    <row r="383" ht="16.35" customHeight="1"/>
    <row r="384" ht="16.35" customHeight="1"/>
    <row r="385" ht="16.35" customHeight="1"/>
    <row r="386" ht="16.35" customHeight="1"/>
    <row r="387" ht="16.35" customHeight="1"/>
    <row r="388" ht="16.35" customHeight="1"/>
    <row r="389" ht="16.35" customHeight="1"/>
    <row r="390" ht="16.35" customHeight="1"/>
    <row r="391" ht="16.35" customHeight="1"/>
    <row r="392" ht="16.35" customHeight="1"/>
    <row r="393" ht="16.35" customHeight="1"/>
    <row r="394" ht="16.35" customHeight="1"/>
    <row r="395" ht="16.35" customHeight="1"/>
    <row r="396" ht="16.35" customHeight="1"/>
    <row r="397" ht="16.35" customHeight="1"/>
    <row r="398" ht="16.35" customHeight="1"/>
    <row r="399" ht="16.35" customHeight="1"/>
    <row r="400" ht="16.35" customHeight="1"/>
    <row r="401" ht="16.35" customHeight="1"/>
    <row r="402" ht="16.35" customHeight="1"/>
    <row r="403" ht="16.35" customHeight="1"/>
    <row r="404" ht="16.35" customHeight="1"/>
    <row r="405" ht="16.35" customHeight="1"/>
    <row r="406" ht="16.35" customHeight="1"/>
    <row r="407" ht="16.35" customHeight="1"/>
    <row r="408" ht="16.35" customHeight="1"/>
    <row r="409" ht="16.35" customHeight="1"/>
    <row r="410" ht="16.35" customHeight="1"/>
    <row r="411" ht="16.35" customHeight="1"/>
    <row r="412" ht="16.35" customHeight="1"/>
    <row r="413" ht="16.35" customHeight="1"/>
    <row r="414" ht="16.35" customHeight="1"/>
    <row r="415" ht="16.35" customHeight="1"/>
    <row r="416" ht="16.35" customHeight="1"/>
    <row r="417" ht="16.35" customHeight="1"/>
    <row r="418" ht="16.35" customHeight="1"/>
    <row r="419" ht="16.35" customHeight="1"/>
    <row r="420" ht="16.35" customHeight="1"/>
    <row r="421" ht="16.35" customHeight="1"/>
    <row r="422" ht="16.35" customHeight="1"/>
    <row r="423" ht="16.35" customHeight="1"/>
    <row r="424" ht="16.35" customHeight="1"/>
    <row r="425" ht="16.35" customHeight="1"/>
    <row r="426" ht="16.35" customHeight="1"/>
    <row r="427" ht="16.35" customHeight="1"/>
    <row r="428" ht="16.35" customHeight="1"/>
    <row r="429" ht="16.35" customHeight="1"/>
    <row r="430" ht="16.35" customHeight="1"/>
    <row r="431" ht="16.35" customHeight="1"/>
    <row r="432" ht="16.35" customHeight="1"/>
    <row r="433" ht="16.35" customHeight="1"/>
    <row r="434" ht="16.35" customHeight="1"/>
    <row r="435" ht="16.35" customHeight="1"/>
    <row r="436" ht="16.35" customHeight="1"/>
    <row r="437" ht="16.35" customHeight="1"/>
    <row r="438" ht="16.35" customHeight="1"/>
    <row r="439" ht="16.35" customHeight="1"/>
    <row r="440" ht="16.35" customHeight="1"/>
    <row r="441" ht="16.35" customHeight="1"/>
    <row r="442" ht="16.35" customHeight="1"/>
    <row r="443" ht="16.35" customHeight="1"/>
    <row r="444" ht="16.35" customHeight="1"/>
    <row r="445" ht="16.35" customHeight="1"/>
    <row r="446" ht="16.35" customHeight="1"/>
    <row r="447" ht="16.35" customHeight="1"/>
    <row r="448" ht="16.35" customHeight="1"/>
    <row r="449" ht="16.35" customHeight="1"/>
    <row r="450" ht="16.35" customHeight="1"/>
    <row r="451" ht="16.35" customHeight="1"/>
    <row r="452" ht="16.35" customHeight="1"/>
    <row r="453" ht="16.35" customHeight="1"/>
    <row r="454" ht="16.35" customHeight="1"/>
    <row r="455" ht="16.35" customHeight="1"/>
    <row r="456" ht="16.35" customHeight="1"/>
    <row r="457" ht="16.35" customHeight="1"/>
    <row r="458" ht="16.35" customHeight="1"/>
    <row r="459" ht="16.35" customHeight="1"/>
    <row r="460" ht="16.35" customHeight="1"/>
    <row r="461" ht="16.35" customHeight="1"/>
    <row r="462" ht="16.35" customHeight="1"/>
    <row r="463" ht="16.35" customHeight="1"/>
    <row r="464" ht="16.35" customHeight="1"/>
    <row r="465" ht="16.35" customHeight="1"/>
    <row r="466" ht="16.35" customHeight="1"/>
    <row r="467" ht="16.35" customHeight="1"/>
    <row r="468" ht="16.35" customHeight="1"/>
    <row r="469" ht="16.35" customHeight="1"/>
    <row r="470" ht="16.35" customHeight="1"/>
    <row r="471" ht="16.35" customHeight="1"/>
    <row r="472" ht="16.35" customHeight="1"/>
    <row r="473" ht="16.35" customHeight="1"/>
    <row r="474" ht="16.35" customHeight="1"/>
    <row r="475" ht="16.35" customHeight="1"/>
    <row r="476" ht="16.35" customHeight="1"/>
    <row r="477" ht="16.35" customHeight="1"/>
    <row r="478" ht="16.35" customHeight="1"/>
    <row r="479" ht="16.35" customHeight="1"/>
    <row r="480" ht="16.35" customHeight="1"/>
    <row r="481" ht="16.35" customHeight="1"/>
    <row r="482" ht="16.35" customHeight="1"/>
    <row r="483" ht="16.35" customHeight="1"/>
    <row r="484" ht="16.35" customHeight="1"/>
    <row r="485" ht="16.35" customHeight="1"/>
    <row r="486" ht="16.35" customHeight="1"/>
    <row r="487" ht="16.35" customHeight="1"/>
    <row r="488" ht="16.35" customHeight="1"/>
    <row r="489" ht="16.35" customHeight="1"/>
    <row r="490" ht="16.35" customHeight="1"/>
    <row r="491" ht="16.35" customHeight="1"/>
    <row r="492" ht="16.35" customHeight="1"/>
    <row r="493" ht="16.35" customHeight="1"/>
    <row r="494" ht="16.35" customHeight="1"/>
    <row r="495" ht="16.35" customHeight="1"/>
    <row r="496" ht="16.35" customHeight="1"/>
    <row r="497" ht="16.35" customHeight="1"/>
    <row r="498" ht="16.35" customHeight="1"/>
    <row r="499" ht="16.35" customHeight="1"/>
    <row r="500" ht="16.35" customHeight="1"/>
    <row r="501" ht="16.35" customHeight="1"/>
    <row r="502" ht="16.35" customHeight="1"/>
    <row r="503" ht="16.35" customHeight="1"/>
    <row r="504" ht="16.35" customHeight="1"/>
    <row r="505" ht="16.35" customHeight="1"/>
    <row r="506" ht="16.35" customHeight="1"/>
    <row r="507" ht="16.35" customHeight="1"/>
    <row r="508" ht="16.35" customHeight="1"/>
    <row r="509" ht="16.35" customHeight="1"/>
    <row r="510" ht="16.35" customHeight="1"/>
    <row r="511" ht="16.35" customHeight="1"/>
    <row r="512" ht="16.35" customHeight="1"/>
    <row r="513" ht="16.35" customHeight="1"/>
    <row r="514" ht="16.35" customHeight="1"/>
    <row r="515" ht="16.35" customHeight="1"/>
    <row r="516" ht="16.35" customHeight="1"/>
    <row r="517" ht="16.35" customHeight="1"/>
    <row r="518" ht="16.35" customHeight="1"/>
    <row r="519" ht="16.35" customHeight="1"/>
    <row r="520" ht="16.35" customHeight="1"/>
    <row r="521" ht="16.35" customHeight="1"/>
    <row r="522" ht="16.35" customHeight="1"/>
    <row r="523" ht="16.35" customHeight="1"/>
    <row r="524" ht="16.35" customHeight="1"/>
    <row r="525" ht="16.35" customHeight="1"/>
    <row r="526" ht="16.35" customHeight="1"/>
    <row r="527" ht="16.35" customHeight="1"/>
    <row r="528" ht="16.35" customHeight="1"/>
    <row r="529" ht="16.35" customHeight="1"/>
    <row r="530" ht="16.35" customHeight="1"/>
    <row r="531" ht="16.35" customHeight="1"/>
    <row r="532" ht="16.35" customHeight="1"/>
    <row r="533" ht="16.35" customHeight="1"/>
    <row r="534" ht="16.35" customHeight="1"/>
    <row r="535" ht="16.35" customHeight="1"/>
    <row r="536" ht="16.35" customHeight="1"/>
    <row r="537" ht="16.35" customHeight="1"/>
    <row r="538" ht="16.35" customHeight="1"/>
    <row r="539" ht="16.35" customHeight="1"/>
    <row r="540" ht="16.35" customHeight="1"/>
    <row r="541" ht="16.35" customHeight="1"/>
    <row r="542" ht="16.35" customHeight="1"/>
    <row r="543" ht="16.35" customHeight="1"/>
    <row r="544" ht="16.35" customHeight="1"/>
    <row r="545" ht="16.35" customHeight="1"/>
    <row r="546" ht="16.35" customHeight="1"/>
    <row r="547" ht="16.35" customHeight="1"/>
    <row r="548" ht="16.35" customHeight="1"/>
    <row r="549" ht="16.35" customHeight="1"/>
    <row r="550" ht="16.35" customHeight="1"/>
    <row r="551" ht="16.35" customHeight="1"/>
    <row r="552" ht="16.35" customHeight="1"/>
    <row r="553" ht="16.35" customHeight="1"/>
    <row r="554" ht="16.35" customHeight="1"/>
    <row r="555" ht="16.35" customHeight="1"/>
    <row r="556" ht="16.35" customHeight="1"/>
    <row r="557" ht="16.35" customHeight="1"/>
    <row r="558" ht="16.35" customHeight="1"/>
    <row r="559" ht="16.35" customHeight="1"/>
    <row r="560" ht="16.35" customHeight="1"/>
    <row r="561" ht="16.35" customHeight="1"/>
    <row r="562" ht="16.35" customHeight="1"/>
    <row r="563" ht="16.35" customHeight="1"/>
    <row r="564" ht="16.35" customHeight="1"/>
    <row r="565" ht="16.35" customHeight="1"/>
    <row r="566" ht="16.35" customHeight="1"/>
    <row r="567" ht="16.35" customHeight="1"/>
    <row r="568" ht="16.35" customHeight="1"/>
    <row r="569" ht="16.35" customHeight="1"/>
    <row r="570" ht="16.35" customHeight="1"/>
    <row r="571" ht="16.35" customHeight="1"/>
    <row r="572" ht="16.35" customHeight="1"/>
    <row r="573" ht="16.35" customHeight="1"/>
    <row r="574" ht="16.35" customHeight="1"/>
    <row r="575" ht="16.35" customHeight="1"/>
    <row r="576" ht="16.35" customHeight="1"/>
    <row r="577" ht="16.35" customHeight="1"/>
    <row r="578" ht="16.35" customHeight="1"/>
    <row r="579" ht="16.35" customHeight="1"/>
    <row r="580" ht="16.35" customHeight="1"/>
    <row r="581" ht="16.35" customHeight="1"/>
    <row r="582" ht="16.35" customHeight="1"/>
    <row r="583" ht="16.35" customHeight="1"/>
    <row r="584" ht="16.35" customHeight="1"/>
    <row r="585" ht="16.35" customHeight="1"/>
    <row r="586" ht="16.35" customHeight="1"/>
    <row r="587" ht="16.35" customHeight="1"/>
    <row r="588" ht="16.35" customHeight="1"/>
    <row r="589" ht="16.35" customHeight="1"/>
    <row r="590" ht="16.35" customHeight="1"/>
    <row r="591" ht="16.35" customHeight="1"/>
    <row r="592" ht="16.35" customHeight="1"/>
    <row r="593" ht="16.35" customHeight="1"/>
    <row r="594" ht="16.35" customHeight="1"/>
    <row r="595" ht="16.35" customHeight="1"/>
    <row r="596" ht="16.35" customHeight="1"/>
    <row r="597" ht="16.35" customHeight="1"/>
    <row r="598" ht="16.35" customHeight="1"/>
    <row r="599" ht="16.35" customHeight="1"/>
    <row r="600" ht="16.35" customHeight="1"/>
    <row r="601" ht="16.35" customHeight="1"/>
    <row r="602" ht="16.35" customHeight="1"/>
    <row r="603" ht="16.35" customHeight="1"/>
    <row r="604" ht="16.35" customHeight="1"/>
    <row r="605" ht="16.35" customHeight="1"/>
    <row r="606" ht="16.35" customHeight="1"/>
    <row r="607" ht="16.35" customHeight="1"/>
    <row r="608" ht="16.35" customHeight="1"/>
    <row r="609" ht="16.35" customHeight="1"/>
    <row r="610" ht="16.35" customHeight="1"/>
    <row r="611" ht="16.35" customHeight="1"/>
    <row r="612" ht="16.35" customHeight="1"/>
    <row r="613" ht="16.35" customHeight="1"/>
    <row r="614" ht="16.35" customHeight="1"/>
    <row r="615" ht="16.35" customHeight="1"/>
    <row r="616" ht="16.35" customHeight="1"/>
    <row r="617" ht="16.35" customHeight="1"/>
    <row r="618" ht="16.35" customHeight="1"/>
    <row r="619" ht="16.35" customHeight="1"/>
    <row r="620" ht="16.35" customHeight="1"/>
    <row r="621" ht="16.35" customHeight="1"/>
    <row r="622" ht="16.35" customHeight="1"/>
    <row r="623" ht="16.35" customHeight="1"/>
    <row r="624" ht="16.35" customHeight="1"/>
    <row r="625" ht="16.35" customHeight="1"/>
    <row r="626" ht="16.35" customHeight="1"/>
    <row r="627" ht="16.35" customHeight="1"/>
    <row r="628" ht="16.35" customHeight="1"/>
    <row r="629" ht="16.35" customHeight="1"/>
    <row r="630" ht="16.35" customHeight="1"/>
    <row r="631" ht="16.35" customHeight="1"/>
    <row r="632" ht="16.35" customHeight="1"/>
    <row r="633" ht="16.35" customHeight="1"/>
    <row r="634" ht="16.35" customHeight="1"/>
    <row r="635" ht="16.35" customHeight="1"/>
    <row r="636" ht="16.35" customHeight="1"/>
    <row r="637" ht="16.35" customHeight="1"/>
    <row r="638" ht="16.35" customHeight="1"/>
    <row r="639" ht="16.35" customHeight="1"/>
    <row r="640" ht="16.35" customHeight="1"/>
    <row r="641" ht="16.35" customHeight="1"/>
    <row r="642" ht="16.35" customHeight="1"/>
    <row r="643" ht="16.35" customHeight="1"/>
    <row r="644" ht="16.35" customHeight="1"/>
    <row r="645" ht="16.35" customHeight="1"/>
    <row r="646" ht="16.35" customHeight="1"/>
    <row r="647" ht="16.35" customHeight="1"/>
    <row r="648" ht="16.35" customHeight="1"/>
    <row r="649" ht="16.35" customHeight="1"/>
    <row r="650" ht="16.35" customHeight="1"/>
    <row r="651" ht="16.35" customHeight="1"/>
    <row r="652" ht="16.35" customHeight="1"/>
    <row r="653" ht="16.35" customHeight="1"/>
    <row r="654" ht="16.35" customHeight="1"/>
    <row r="655" ht="16.35" customHeight="1"/>
    <row r="656" ht="16.35" customHeight="1"/>
    <row r="657" ht="16.35" customHeight="1"/>
    <row r="658" ht="16.35" customHeight="1"/>
    <row r="659" ht="16.35" customHeight="1"/>
    <row r="660" ht="16.35" customHeight="1"/>
    <row r="661" ht="16.35" customHeight="1"/>
    <row r="662" ht="16.35" customHeight="1"/>
    <row r="663" ht="16.35" customHeight="1"/>
    <row r="664" ht="16.35" customHeight="1"/>
    <row r="665" ht="16.35" customHeight="1"/>
    <row r="666" ht="16.35" customHeight="1"/>
    <row r="667" ht="16.35" customHeight="1"/>
    <row r="668" ht="16.35" customHeight="1"/>
    <row r="669" ht="16.35" customHeight="1"/>
    <row r="670" ht="16.35" customHeight="1"/>
    <row r="671" ht="16.35" customHeight="1"/>
    <row r="672" ht="16.35" customHeight="1"/>
    <row r="673" ht="16.35" customHeight="1"/>
    <row r="674" ht="16.35" customHeight="1"/>
    <row r="675" ht="16.35" customHeight="1"/>
    <row r="676" ht="16.35" customHeight="1"/>
    <row r="677" ht="16.35" customHeight="1"/>
    <row r="678" ht="16.35" customHeight="1"/>
    <row r="679" ht="16.35" customHeight="1"/>
    <row r="680" ht="16.35" customHeight="1"/>
    <row r="681" ht="16.35" customHeight="1"/>
    <row r="682" ht="16.35" customHeight="1"/>
    <row r="683" ht="16.35" customHeight="1"/>
    <row r="684" ht="16.35" customHeight="1"/>
    <row r="685" ht="16.35" customHeight="1"/>
    <row r="686" ht="16.35" customHeight="1"/>
    <row r="687" ht="16.35" customHeight="1"/>
    <row r="688" ht="16.35" customHeight="1"/>
    <row r="689" ht="16.35" customHeight="1"/>
    <row r="690" ht="16.35" customHeight="1"/>
    <row r="691" ht="16.35" customHeight="1"/>
    <row r="692" ht="16.35" customHeight="1"/>
    <row r="693" ht="16.35" customHeight="1"/>
    <row r="694" ht="16.35" customHeight="1"/>
    <row r="695" ht="16.35" customHeight="1"/>
    <row r="696" ht="16.35" customHeight="1"/>
    <row r="697" ht="16.35" customHeight="1"/>
    <row r="698" ht="16.35" customHeight="1"/>
    <row r="699" ht="16.35" customHeight="1"/>
    <row r="700" ht="16.35" customHeight="1"/>
    <row r="701" ht="16.35" customHeight="1"/>
    <row r="702" ht="16.35" customHeight="1"/>
    <row r="703" ht="16.35" customHeight="1"/>
    <row r="704" ht="16.35" customHeight="1"/>
    <row r="705" ht="16.35" customHeight="1"/>
    <row r="706" ht="16.35" customHeight="1"/>
    <row r="707" ht="16.35" customHeight="1"/>
    <row r="708" ht="16.35" customHeight="1"/>
    <row r="709" ht="16.35" customHeight="1"/>
    <row r="710" ht="16.35" customHeight="1"/>
    <row r="711" ht="16.35" customHeight="1"/>
    <row r="712" ht="16.35" customHeight="1"/>
    <row r="713" ht="16.35" customHeight="1"/>
    <row r="714" ht="16.35" customHeight="1"/>
    <row r="715" ht="16.35" customHeight="1"/>
    <row r="716" ht="16.35" customHeight="1"/>
    <row r="717" ht="16.35" customHeight="1"/>
    <row r="718" ht="16.35" customHeight="1"/>
    <row r="719" ht="16.35" customHeight="1"/>
    <row r="720" ht="16.35" customHeight="1"/>
    <row r="721" ht="16.35" customHeight="1"/>
    <row r="722" ht="16.35" customHeight="1"/>
    <row r="723" ht="16.35" customHeight="1"/>
    <row r="724" ht="16.35" customHeight="1"/>
    <row r="725" ht="16.35" customHeight="1"/>
    <row r="726" ht="16.35" customHeight="1"/>
    <row r="727" ht="16.35" customHeight="1"/>
    <row r="728" ht="16.35" customHeight="1"/>
    <row r="729" ht="16.35" customHeight="1"/>
    <row r="730" ht="16.35" customHeight="1"/>
    <row r="731" ht="16.35" customHeight="1"/>
    <row r="732" ht="16.35" customHeight="1"/>
    <row r="733" ht="16.35" customHeight="1"/>
    <row r="734" ht="16.35" customHeight="1"/>
    <row r="735" ht="16.35" customHeight="1"/>
    <row r="736" ht="16.35" customHeight="1"/>
    <row r="737" ht="16.35" customHeight="1"/>
    <row r="738" ht="16.35" customHeight="1"/>
    <row r="739" ht="16.35" customHeight="1"/>
    <row r="740" ht="16.35" customHeight="1"/>
    <row r="741" ht="16.35" customHeight="1"/>
    <row r="742" ht="16.35" customHeight="1"/>
    <row r="743" ht="16.35" customHeight="1"/>
    <row r="744" ht="16.35" customHeight="1"/>
    <row r="745" ht="16.35" customHeight="1"/>
    <row r="746" ht="16.35" customHeight="1"/>
    <row r="747" ht="16.35" customHeight="1"/>
    <row r="748" ht="16.35" customHeight="1"/>
    <row r="749" ht="16.35" customHeight="1"/>
    <row r="750" ht="16.35" customHeight="1"/>
    <row r="751" ht="16.35" customHeight="1"/>
    <row r="752" ht="16.35" customHeight="1"/>
    <row r="753" ht="16.35" customHeight="1"/>
    <row r="754" ht="16.35" customHeight="1"/>
    <row r="755" ht="16.35" customHeight="1"/>
    <row r="756" ht="16.35" customHeight="1"/>
    <row r="757" ht="16.35" customHeight="1"/>
    <row r="758" ht="16.35" customHeight="1"/>
    <row r="759" ht="16.35" customHeight="1"/>
    <row r="760" ht="16.35" customHeight="1"/>
    <row r="761" ht="16.35" customHeight="1"/>
    <row r="762" ht="16.35" customHeight="1"/>
    <row r="763" ht="16.35" customHeight="1"/>
    <row r="764" ht="16.35" customHeight="1"/>
    <row r="765" ht="16.35" customHeight="1"/>
    <row r="766" ht="16.35" customHeight="1"/>
    <row r="767" ht="16.35" customHeight="1"/>
    <row r="768" ht="16.35" customHeight="1"/>
    <row r="769" ht="16.35" customHeight="1"/>
    <row r="770" ht="16.35" customHeight="1"/>
    <row r="771" ht="16.35" customHeight="1"/>
    <row r="772" ht="16.35" customHeight="1"/>
    <row r="773" ht="16.35" customHeight="1"/>
    <row r="774" ht="16.35" customHeight="1"/>
    <row r="775" ht="16.35" customHeight="1"/>
    <row r="776" ht="16.35" customHeight="1"/>
    <row r="777" ht="16.35" customHeight="1"/>
    <row r="778" ht="16.35" customHeight="1"/>
    <row r="779" ht="16.35" customHeight="1"/>
    <row r="780" ht="16.35" customHeight="1"/>
    <row r="781" ht="16.35" customHeight="1"/>
    <row r="782" ht="16.35" customHeight="1"/>
    <row r="783" ht="16.35" customHeight="1"/>
    <row r="784" ht="16.35" customHeight="1"/>
    <row r="785" ht="16.35" customHeight="1"/>
    <row r="786" ht="16.35" customHeight="1"/>
    <row r="787" ht="16.35" customHeight="1"/>
    <row r="788" ht="16.35" customHeight="1"/>
    <row r="789" ht="16.35" customHeight="1"/>
    <row r="790" ht="16.35" customHeight="1"/>
    <row r="791" ht="16.35" customHeight="1"/>
    <row r="792" ht="16.35" customHeight="1"/>
    <row r="793" ht="16.35" customHeight="1"/>
    <row r="794" ht="16.35" customHeight="1"/>
    <row r="795" ht="16.35" customHeight="1"/>
    <row r="796" ht="16.35" customHeight="1"/>
    <row r="797" ht="16.35" customHeight="1"/>
    <row r="798" ht="16.35" customHeight="1"/>
    <row r="799" ht="16.35" customHeight="1"/>
    <row r="800" ht="16.35" customHeight="1"/>
    <row r="801" ht="16.35" customHeight="1"/>
    <row r="802" ht="16.35" customHeight="1"/>
    <row r="803" ht="16.35" customHeight="1"/>
    <row r="804" ht="16.35" customHeight="1"/>
    <row r="805" ht="16.35" customHeight="1"/>
    <row r="806" ht="16.35" customHeight="1"/>
    <row r="807" ht="16.35" customHeight="1"/>
    <row r="808" ht="16.35" customHeight="1"/>
    <row r="809" ht="16.35" customHeight="1"/>
    <row r="810" ht="16.35" customHeight="1"/>
    <row r="811" ht="16.35" customHeight="1"/>
    <row r="812" ht="16.35" customHeight="1"/>
    <row r="813" ht="16.35" customHeight="1"/>
    <row r="814" ht="16.35" customHeight="1"/>
    <row r="815" ht="16.35" customHeight="1"/>
    <row r="816" ht="16.35" customHeight="1"/>
    <row r="817" ht="16.35" customHeight="1"/>
    <row r="818" ht="16.35" customHeight="1"/>
    <row r="819" ht="16.35" customHeight="1"/>
    <row r="820" ht="16.35" customHeight="1"/>
    <row r="821" ht="16.35" customHeight="1"/>
    <row r="822" ht="16.35" customHeight="1"/>
    <row r="823" ht="16.35" customHeight="1"/>
    <row r="824" ht="16.35" customHeight="1"/>
    <row r="825" ht="16.35" customHeight="1"/>
    <row r="826" ht="16.35" customHeight="1"/>
    <row r="827" ht="16.35" customHeight="1"/>
    <row r="828" ht="16.35" customHeight="1"/>
    <row r="829" ht="16.35" customHeight="1"/>
    <row r="830" ht="16.35" customHeight="1"/>
    <row r="831" ht="16.35" customHeight="1"/>
    <row r="832" ht="16.35" customHeight="1"/>
    <row r="833" ht="16.35" customHeight="1"/>
    <row r="834" ht="16.35" customHeight="1"/>
    <row r="835" ht="16.35" customHeight="1"/>
    <row r="836" ht="16.35" customHeight="1"/>
    <row r="837" ht="16.35" customHeight="1"/>
    <row r="838" ht="16.35" customHeight="1"/>
    <row r="839" ht="16.35" customHeight="1"/>
    <row r="840" ht="16.35" customHeight="1"/>
    <row r="841" ht="16.35" customHeight="1"/>
    <row r="842" ht="16.35" customHeight="1"/>
    <row r="843" ht="16.35" customHeight="1"/>
    <row r="844" ht="16.35" customHeight="1"/>
    <row r="845" ht="16.35" customHeight="1"/>
    <row r="846" ht="16.35" customHeight="1"/>
    <row r="847" ht="16.35" customHeight="1"/>
    <row r="848" ht="16.35" customHeight="1"/>
    <row r="849" ht="16.35" customHeight="1"/>
    <row r="850" ht="16.35" customHeight="1"/>
    <row r="851" ht="16.35" customHeight="1"/>
    <row r="852" ht="16.35" customHeight="1"/>
    <row r="853" ht="16.35" customHeight="1"/>
    <row r="854" ht="16.35" customHeight="1"/>
    <row r="855" ht="16.35" customHeight="1"/>
    <row r="856" ht="16.35" customHeight="1"/>
    <row r="857" ht="16.35" customHeight="1"/>
    <row r="858" ht="16.35" customHeight="1"/>
    <row r="859" ht="16.35" customHeight="1"/>
    <row r="860" ht="16.35" customHeight="1"/>
    <row r="861" ht="16.35" customHeight="1"/>
    <row r="862" ht="16.35" customHeight="1"/>
    <row r="863" ht="16.35" customHeight="1"/>
    <row r="864" ht="16.35" customHeight="1"/>
    <row r="865" ht="16.35" customHeight="1"/>
    <row r="866" ht="16.35" customHeight="1"/>
    <row r="867" ht="16.35" customHeight="1"/>
    <row r="868" ht="16.35" customHeight="1"/>
    <row r="869" ht="16.35" customHeight="1"/>
    <row r="870" ht="16.35" customHeight="1"/>
    <row r="871" ht="16.35" customHeight="1"/>
    <row r="872" ht="16.35" customHeight="1"/>
    <row r="873" ht="16.35" customHeight="1"/>
    <row r="874" ht="16.35" customHeight="1"/>
    <row r="875" ht="16.35" customHeight="1"/>
    <row r="876" ht="16.35" customHeight="1"/>
    <row r="877" ht="16.35" customHeight="1"/>
    <row r="878" ht="16.35" customHeight="1"/>
    <row r="879" ht="16.35" customHeight="1"/>
    <row r="880" ht="16.35" customHeight="1"/>
    <row r="881" ht="16.35" customHeight="1"/>
    <row r="882" ht="16.35" customHeight="1"/>
    <row r="883" ht="16.35" customHeight="1"/>
    <row r="884" ht="16.35" customHeight="1"/>
    <row r="885" ht="16.35" customHeight="1"/>
    <row r="886" ht="16.35" customHeight="1"/>
    <row r="887" ht="16.35" customHeight="1"/>
    <row r="888" ht="16.35" customHeight="1"/>
    <row r="889" ht="16.35" customHeight="1"/>
    <row r="890" ht="16.35" customHeight="1"/>
    <row r="891" ht="16.35" customHeight="1"/>
    <row r="892" ht="16.35" customHeight="1"/>
    <row r="893" ht="16.35" customHeight="1"/>
    <row r="894" ht="16.35" customHeight="1"/>
    <row r="895" ht="16.35" customHeight="1"/>
    <row r="896" ht="16.35" customHeight="1"/>
    <row r="897" ht="16.35" customHeight="1"/>
    <row r="898" ht="16.35" customHeight="1"/>
    <row r="899" ht="16.35" customHeight="1"/>
    <row r="900" ht="16.35" customHeight="1"/>
    <row r="901" ht="16.35" customHeight="1"/>
    <row r="902" ht="16.35" customHeight="1"/>
    <row r="903" ht="16.35" customHeight="1"/>
    <row r="904" ht="16.35" customHeight="1"/>
  </sheetData>
  <mergeCells count="17">
    <mergeCell ref="A1:G1"/>
    <mergeCell ref="H1:M1"/>
    <mergeCell ref="A2:B2"/>
    <mergeCell ref="A3:B3"/>
    <mergeCell ref="A4:B4"/>
    <mergeCell ref="A5:B5"/>
    <mergeCell ref="A6:B6"/>
    <mergeCell ref="F7:F8"/>
    <mergeCell ref="G7:G8"/>
    <mergeCell ref="H7:H8"/>
    <mergeCell ref="I7:I8"/>
    <mergeCell ref="J7:J8"/>
    <mergeCell ref="K7:K8"/>
    <mergeCell ref="L7:L8"/>
    <mergeCell ref="M7:M8"/>
    <mergeCell ref="G2:M6"/>
    <mergeCell ref="B7:E8"/>
  </mergeCells>
  <conditionalFormatting sqref="N9">
    <cfRule type="notContainsBlanks" dxfId="0" priority="2">
      <formula>LEN(TRIM(N9))&gt;0</formula>
    </cfRule>
  </conditionalFormatting>
  <conditionalFormatting sqref="R9">
    <cfRule type="notContainsBlanks" dxfId="0" priority="3">
      <formula>LEN(TRIM(R9))&gt;0</formula>
    </cfRule>
  </conditionalFormatting>
  <conditionalFormatting sqref="V9">
    <cfRule type="notContainsBlanks" dxfId="0" priority="4">
      <formula>LEN(TRIM(V9))&gt;0</formula>
    </cfRule>
  </conditionalFormatting>
  <printOptions horizontalCentered="1" gridLines="1"/>
  <pageMargins left="0.25" right="0.25" top="0.75" bottom="0.75" header="0" footer="0"/>
  <pageSetup paperSize="9" scale="92" pageOrder="overThenDown" orientation="landscape" cellComments="atEnd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31"/>
  <sheetViews>
    <sheetView view="pageBreakPreview" zoomScaleNormal="100" workbookViewId="0">
      <selection activeCell="F43" sqref="F43"/>
    </sheetView>
  </sheetViews>
  <sheetFormatPr defaultColWidth="11.8153846153846" defaultRowHeight="15" customHeight="1"/>
  <cols>
    <col min="1" max="1" width="3.81538461538462" style="372" customWidth="1"/>
    <col min="2" max="2" width="15.2692307692308" style="372" customWidth="1"/>
    <col min="3" max="3" width="22.6307692307692" style="372" customWidth="1"/>
    <col min="4" max="4" width="11.9461538461538" style="372" customWidth="1"/>
    <col min="5" max="5" width="23.5538461538462" style="373" customWidth="1"/>
    <col min="6" max="6" width="8.45384615384615" style="372" customWidth="1"/>
    <col min="7" max="7" width="8.17692307692308" style="372" customWidth="1"/>
    <col min="8" max="9" width="8.45384615384615" style="372" customWidth="1"/>
    <col min="10" max="12" width="8.09230769230769" style="372" customWidth="1"/>
    <col min="13" max="13" width="5.17692307692308" style="372" customWidth="1"/>
    <col min="14" max="14" width="8.09230769230769" style="372" customWidth="1"/>
    <col min="15" max="16" width="7.9" style="372" customWidth="1"/>
    <col min="17" max="17" width="6.17692307692308" style="372" customWidth="1"/>
    <col min="18" max="18" width="9.45384615384615" style="372" customWidth="1"/>
    <col min="19" max="19" width="26.7230769230769" style="372" customWidth="1"/>
    <col min="20" max="26" width="11.1769230769231" style="372" customWidth="1"/>
    <col min="27" max="16384" width="11.8153846153846" style="372"/>
  </cols>
  <sheetData>
    <row r="1" s="372" customFormat="1" ht="30" customHeight="1" spans="1:9">
      <c r="A1" s="374" t="s">
        <v>0</v>
      </c>
      <c r="B1" s="375"/>
      <c r="C1" s="375"/>
      <c r="D1" s="376"/>
      <c r="E1" s="377" t="s">
        <v>53</v>
      </c>
      <c r="F1" s="378"/>
      <c r="G1" s="375"/>
      <c r="H1" s="375"/>
      <c r="I1" s="376"/>
    </row>
    <row r="2" s="372" customFormat="1" ht="15.75" customHeight="1" spans="1:9">
      <c r="A2" s="379" t="s">
        <v>1</v>
      </c>
      <c r="B2" s="380"/>
      <c r="C2" s="381" t="s">
        <v>54</v>
      </c>
      <c r="D2" s="382" t="s">
        <v>3</v>
      </c>
      <c r="E2" s="383" t="s">
        <v>55</v>
      </c>
      <c r="F2" s="376"/>
      <c r="G2" s="384"/>
      <c r="H2" s="385"/>
      <c r="I2" s="428"/>
    </row>
    <row r="3" s="372" customFormat="1" ht="15.75" customHeight="1" spans="1:9">
      <c r="A3" s="386" t="s">
        <v>5</v>
      </c>
      <c r="B3" s="375"/>
      <c r="C3" s="387"/>
      <c r="D3" s="388" t="s">
        <v>6</v>
      </c>
      <c r="E3" s="383"/>
      <c r="F3" s="376"/>
      <c r="G3" s="389"/>
      <c r="I3" s="429"/>
    </row>
    <row r="4" s="372" customFormat="1" ht="15.75" customHeight="1" spans="1:9">
      <c r="A4" s="386" t="s">
        <v>7</v>
      </c>
      <c r="B4" s="375"/>
      <c r="C4" s="381"/>
      <c r="D4" s="388" t="s">
        <v>8</v>
      </c>
      <c r="E4" s="383" t="s">
        <v>56</v>
      </c>
      <c r="F4" s="376"/>
      <c r="G4" s="389"/>
      <c r="I4" s="429"/>
    </row>
    <row r="5" s="372" customFormat="1" ht="15.75" customHeight="1" spans="1:9">
      <c r="A5" s="386" t="s">
        <v>10</v>
      </c>
      <c r="B5" s="375"/>
      <c r="C5" s="390"/>
      <c r="D5" s="388" t="s">
        <v>11</v>
      </c>
      <c r="E5" s="383" t="s">
        <v>12</v>
      </c>
      <c r="F5" s="376"/>
      <c r="G5" s="389"/>
      <c r="I5" s="429"/>
    </row>
    <row r="6" s="372" customFormat="1" ht="15.75" customHeight="1" spans="1:9">
      <c r="A6" s="386" t="s">
        <v>13</v>
      </c>
      <c r="B6" s="375"/>
      <c r="C6" s="391" t="s">
        <v>57</v>
      </c>
      <c r="D6" s="388" t="s">
        <v>15</v>
      </c>
      <c r="E6" s="383" t="s">
        <v>58</v>
      </c>
      <c r="F6" s="376"/>
      <c r="G6" s="392"/>
      <c r="H6" s="380"/>
      <c r="I6" s="430"/>
    </row>
    <row r="7" s="372" customFormat="1" ht="15.75" customHeight="1" spans="1:9">
      <c r="A7" s="393"/>
      <c r="B7" s="394" t="s">
        <v>17</v>
      </c>
      <c r="C7" s="395"/>
      <c r="D7" s="395"/>
      <c r="E7" s="396"/>
      <c r="F7" s="397" t="s">
        <v>18</v>
      </c>
      <c r="G7" s="398" t="s">
        <v>58</v>
      </c>
      <c r="H7" s="399" t="s">
        <v>59</v>
      </c>
      <c r="I7" s="431" t="s">
        <v>60</v>
      </c>
    </row>
    <row r="8" s="372" customFormat="1" customHeight="1" spans="1:9">
      <c r="A8" s="400"/>
      <c r="B8" s="392"/>
      <c r="C8" s="380"/>
      <c r="D8" s="380"/>
      <c r="E8" s="401"/>
      <c r="F8" s="402"/>
      <c r="G8" s="403"/>
      <c r="H8" s="403"/>
      <c r="I8" s="403"/>
    </row>
    <row r="9" s="372" customFormat="1" ht="15.75" hidden="1" customHeight="1" spans="1:9">
      <c r="A9" s="404">
        <v>1</v>
      </c>
      <c r="B9" s="405" t="s">
        <v>61</v>
      </c>
      <c r="C9" s="375"/>
      <c r="D9" s="375"/>
      <c r="E9" s="406"/>
      <c r="F9" s="407">
        <v>44934</v>
      </c>
      <c r="G9" s="408"/>
      <c r="H9" s="408"/>
      <c r="I9" s="432"/>
    </row>
    <row r="10" s="372" customFormat="1" ht="15.75" hidden="1" customHeight="1" spans="1:9">
      <c r="A10" s="409">
        <f t="shared" ref="A10:A12" si="0">A9+1</f>
        <v>2</v>
      </c>
      <c r="B10" s="410" t="s">
        <v>62</v>
      </c>
      <c r="C10" s="380"/>
      <c r="D10" s="380"/>
      <c r="E10" s="401"/>
      <c r="F10" s="411">
        <v>44930</v>
      </c>
      <c r="G10" s="408"/>
      <c r="H10" s="408"/>
      <c r="I10" s="432"/>
    </row>
    <row r="11" s="372" customFormat="1" ht="15.75" hidden="1" customHeight="1" spans="1:9">
      <c r="A11" s="409">
        <f t="shared" si="0"/>
        <v>3</v>
      </c>
      <c r="B11" s="410" t="s">
        <v>63</v>
      </c>
      <c r="C11" s="380"/>
      <c r="D11" s="380"/>
      <c r="E11" s="401"/>
      <c r="F11" s="411">
        <v>44930</v>
      </c>
      <c r="G11" s="412"/>
      <c r="H11" s="408"/>
      <c r="I11" s="432"/>
    </row>
    <row r="12" s="372" customFormat="1" ht="15.75" hidden="1" customHeight="1" spans="1:9">
      <c r="A12" s="409">
        <f t="shared" si="0"/>
        <v>4</v>
      </c>
      <c r="B12" s="410" t="s">
        <v>64</v>
      </c>
      <c r="C12" s="380"/>
      <c r="D12" s="380"/>
      <c r="E12" s="401"/>
      <c r="F12" s="411">
        <v>44930</v>
      </c>
      <c r="G12" s="408"/>
      <c r="H12" s="408"/>
      <c r="I12" s="432"/>
    </row>
    <row r="13" s="372" customFormat="1" ht="15.75" customHeight="1" spans="1:9">
      <c r="A13" s="409"/>
      <c r="B13" s="413" t="s">
        <v>65</v>
      </c>
      <c r="C13" s="414"/>
      <c r="D13" s="414"/>
      <c r="E13" s="415" t="s">
        <v>66</v>
      </c>
      <c r="F13" s="416">
        <v>44930</v>
      </c>
      <c r="G13" s="434">
        <v>10</v>
      </c>
      <c r="H13" s="408">
        <f>SUM(G13+0.125)</f>
        <v>10.125</v>
      </c>
      <c r="I13" s="408">
        <f>SUM(H13+0.125)</f>
        <v>10.25</v>
      </c>
    </row>
    <row r="14" s="372" customFormat="1" ht="15.75" customHeight="1" spans="1:9">
      <c r="A14" s="409"/>
      <c r="B14" s="413" t="s">
        <v>67</v>
      </c>
      <c r="C14" s="414"/>
      <c r="D14" s="414"/>
      <c r="E14" s="415" t="s">
        <v>68</v>
      </c>
      <c r="F14" s="418">
        <v>44928</v>
      </c>
      <c r="G14" s="434">
        <v>44</v>
      </c>
      <c r="H14" s="408">
        <f>SUM(G14+0.25)</f>
        <v>44.25</v>
      </c>
      <c r="I14" s="408">
        <f>SUM(H14+0.25)</f>
        <v>44.5</v>
      </c>
    </row>
    <row r="15" s="372" customFormat="1" ht="15.75" hidden="1" customHeight="1" spans="1:9">
      <c r="A15" s="409"/>
      <c r="B15" s="413" t="s">
        <v>69</v>
      </c>
      <c r="C15" s="414"/>
      <c r="D15" s="414"/>
      <c r="E15" s="415" t="s">
        <v>70</v>
      </c>
      <c r="F15" s="419">
        <v>44930</v>
      </c>
      <c r="G15" s="434">
        <v>0</v>
      </c>
      <c r="H15" s="435"/>
      <c r="I15" s="442"/>
    </row>
    <row r="16" s="372" customFormat="1" ht="15.75" hidden="1" customHeight="1" spans="1:9">
      <c r="A16" s="409"/>
      <c r="B16" s="413" t="s">
        <v>71</v>
      </c>
      <c r="C16" s="414"/>
      <c r="D16" s="414"/>
      <c r="E16" s="415" t="s">
        <v>31</v>
      </c>
      <c r="F16" s="419">
        <v>44930</v>
      </c>
      <c r="G16" s="434">
        <v>0</v>
      </c>
      <c r="H16" s="435"/>
      <c r="I16" s="442"/>
    </row>
    <row r="17" s="372" customFormat="1" ht="15.75" hidden="1" customHeight="1" spans="1:9">
      <c r="A17" s="409"/>
      <c r="B17" s="413" t="s">
        <v>72</v>
      </c>
      <c r="C17" s="414"/>
      <c r="D17" s="414"/>
      <c r="E17" s="415" t="s">
        <v>35</v>
      </c>
      <c r="F17" s="419">
        <v>44930</v>
      </c>
      <c r="G17" s="434">
        <v>0</v>
      </c>
      <c r="H17" s="435"/>
      <c r="I17" s="442"/>
    </row>
    <row r="18" s="372" customFormat="1" ht="15.75" customHeight="1" spans="1:9">
      <c r="A18" s="409"/>
      <c r="B18" s="413" t="s">
        <v>73</v>
      </c>
      <c r="C18" s="414"/>
      <c r="D18" s="414"/>
      <c r="E18" s="415" t="s">
        <v>70</v>
      </c>
      <c r="F18" s="411">
        <v>44928</v>
      </c>
      <c r="G18" s="434">
        <v>42.75</v>
      </c>
      <c r="H18" s="436">
        <f t="shared" ref="H18:H24" si="1">SUM(G18+2.5)</f>
        <v>45.25</v>
      </c>
      <c r="I18" s="436">
        <f t="shared" ref="I18:I24" si="2">SUM(H18+2.5)</f>
        <v>47.75</v>
      </c>
    </row>
    <row r="19" s="372" customFormat="1" ht="15.75" customHeight="1" spans="1:9">
      <c r="A19" s="409"/>
      <c r="B19" s="413" t="s">
        <v>74</v>
      </c>
      <c r="C19" s="414"/>
      <c r="D19" s="414"/>
      <c r="E19" s="415" t="s">
        <v>31</v>
      </c>
      <c r="F19" s="411">
        <v>44928</v>
      </c>
      <c r="G19" s="434">
        <v>44.5</v>
      </c>
      <c r="H19" s="436">
        <f t="shared" si="1"/>
        <v>47</v>
      </c>
      <c r="I19" s="436">
        <f t="shared" si="2"/>
        <v>49.5</v>
      </c>
    </row>
    <row r="20" s="372" customFormat="1" ht="15.75" customHeight="1" spans="1:9">
      <c r="A20" s="409"/>
      <c r="B20" s="413" t="s">
        <v>34</v>
      </c>
      <c r="C20" s="414"/>
      <c r="D20" s="414"/>
      <c r="E20" s="415" t="s">
        <v>35</v>
      </c>
      <c r="F20" s="411">
        <v>44928</v>
      </c>
      <c r="G20" s="434">
        <v>40.5</v>
      </c>
      <c r="H20" s="436">
        <f t="shared" si="1"/>
        <v>43</v>
      </c>
      <c r="I20" s="436">
        <f t="shared" si="2"/>
        <v>45.5</v>
      </c>
    </row>
    <row r="21" s="372" customFormat="1" ht="15.75" hidden="1" customHeight="1" spans="1:9">
      <c r="A21" s="409"/>
      <c r="B21" s="413" t="s">
        <v>75</v>
      </c>
      <c r="C21" s="414"/>
      <c r="D21" s="414"/>
      <c r="E21" s="415" t="s">
        <v>76</v>
      </c>
      <c r="F21" s="420">
        <v>44993</v>
      </c>
      <c r="G21" s="437">
        <v>0</v>
      </c>
      <c r="H21" s="438">
        <f t="shared" si="1"/>
        <v>2.5</v>
      </c>
      <c r="I21" s="438">
        <f t="shared" si="2"/>
        <v>5</v>
      </c>
    </row>
    <row r="22" s="372" customFormat="1" ht="15.75" customHeight="1" spans="1:9">
      <c r="A22" s="409"/>
      <c r="B22" s="413" t="s">
        <v>77</v>
      </c>
      <c r="C22" s="414"/>
      <c r="D22" s="414"/>
      <c r="E22" s="415" t="s">
        <v>78</v>
      </c>
      <c r="F22" s="411">
        <v>44928</v>
      </c>
      <c r="G22" s="437">
        <v>54.5</v>
      </c>
      <c r="H22" s="438">
        <f t="shared" si="1"/>
        <v>57</v>
      </c>
      <c r="I22" s="438">
        <f t="shared" si="2"/>
        <v>59.5</v>
      </c>
    </row>
    <row r="23" s="372" customFormat="1" ht="15.75" customHeight="1" spans="1:9">
      <c r="A23" s="409"/>
      <c r="B23" s="413" t="s">
        <v>79</v>
      </c>
      <c r="C23" s="414"/>
      <c r="D23" s="414"/>
      <c r="E23" s="415" t="s">
        <v>39</v>
      </c>
      <c r="F23" s="411">
        <v>44928</v>
      </c>
      <c r="G23" s="434">
        <v>86</v>
      </c>
      <c r="H23" s="438">
        <f t="shared" si="1"/>
        <v>88.5</v>
      </c>
      <c r="I23" s="438">
        <f t="shared" si="2"/>
        <v>91</v>
      </c>
    </row>
    <row r="24" s="372" customFormat="1" ht="15.75" customHeight="1" spans="1:9">
      <c r="A24" s="409"/>
      <c r="B24" s="413" t="s">
        <v>80</v>
      </c>
      <c r="C24" s="414"/>
      <c r="D24" s="414"/>
      <c r="E24" s="415" t="s">
        <v>41</v>
      </c>
      <c r="F24" s="411">
        <v>44928</v>
      </c>
      <c r="G24" s="434">
        <v>83</v>
      </c>
      <c r="H24" s="438">
        <f t="shared" si="1"/>
        <v>85.5</v>
      </c>
      <c r="I24" s="438">
        <f t="shared" si="2"/>
        <v>88</v>
      </c>
    </row>
    <row r="25" s="372" customFormat="1" ht="15.75" hidden="1" customHeight="1" spans="1:9">
      <c r="A25" s="409"/>
      <c r="B25" s="413" t="s">
        <v>81</v>
      </c>
      <c r="C25" s="414"/>
      <c r="D25" s="414"/>
      <c r="E25" s="415" t="s">
        <v>76</v>
      </c>
      <c r="F25" s="420">
        <v>44934</v>
      </c>
      <c r="G25" s="434">
        <v>0</v>
      </c>
      <c r="H25" s="439"/>
      <c r="I25" s="442"/>
    </row>
    <row r="26" s="372" customFormat="1" ht="15.75" hidden="1" customHeight="1" spans="1:9">
      <c r="A26" s="409"/>
      <c r="B26" s="413" t="s">
        <v>82</v>
      </c>
      <c r="C26" s="414"/>
      <c r="D26" s="414"/>
      <c r="E26" s="415" t="s">
        <v>83</v>
      </c>
      <c r="F26" s="420">
        <v>44934</v>
      </c>
      <c r="G26" s="434">
        <v>0</v>
      </c>
      <c r="H26" s="440"/>
      <c r="I26" s="443"/>
    </row>
    <row r="27" s="372" customFormat="1" ht="15.75" hidden="1" customHeight="1" spans="1:9">
      <c r="A27" s="409"/>
      <c r="B27" s="413" t="s">
        <v>84</v>
      </c>
      <c r="C27" s="414"/>
      <c r="D27" s="414"/>
      <c r="E27" s="415" t="s">
        <v>85</v>
      </c>
      <c r="F27" s="420">
        <v>0.125</v>
      </c>
      <c r="G27" s="434">
        <v>0</v>
      </c>
      <c r="H27" s="440"/>
      <c r="I27" s="443"/>
    </row>
    <row r="28" s="372" customFormat="1" ht="15.75" customHeight="1" spans="1:9">
      <c r="A28" s="409"/>
      <c r="B28" s="413" t="s">
        <v>42</v>
      </c>
      <c r="C28" s="414"/>
      <c r="D28" s="414"/>
      <c r="E28" s="415" t="s">
        <v>43</v>
      </c>
      <c r="F28" s="419">
        <v>0.25</v>
      </c>
      <c r="G28" s="434">
        <v>31</v>
      </c>
      <c r="H28" s="435">
        <f>SUM(G28+0)</f>
        <v>31</v>
      </c>
      <c r="I28" s="435">
        <f t="shared" ref="I28:I32" si="3">SUM(H28+0)</f>
        <v>31</v>
      </c>
    </row>
    <row r="29" s="372" customFormat="1" ht="15.75" customHeight="1" spans="1:9">
      <c r="A29" s="409"/>
      <c r="B29" s="413" t="s">
        <v>86</v>
      </c>
      <c r="C29" s="414"/>
      <c r="D29" s="414"/>
      <c r="E29" s="421" t="s">
        <v>87</v>
      </c>
      <c r="F29" s="420">
        <v>0.125</v>
      </c>
      <c r="G29" s="434">
        <v>0.375</v>
      </c>
      <c r="H29" s="408">
        <v>0.375</v>
      </c>
      <c r="I29" s="408">
        <v>0.375</v>
      </c>
    </row>
    <row r="30" s="372" customFormat="1" ht="15.75" customHeight="1" spans="1:9">
      <c r="A30" s="409"/>
      <c r="B30" s="413" t="s">
        <v>88</v>
      </c>
      <c r="C30" s="414"/>
      <c r="D30" s="414"/>
      <c r="E30" s="421" t="s">
        <v>85</v>
      </c>
      <c r="F30" s="420">
        <v>0.125</v>
      </c>
      <c r="G30" s="434">
        <v>16</v>
      </c>
      <c r="H30" s="436">
        <f>SUM(G30+3/8)</f>
        <v>16.375</v>
      </c>
      <c r="I30" s="436">
        <f>SUM(H30+3/8)</f>
        <v>16.75</v>
      </c>
    </row>
    <row r="31" s="372" customFormat="1" ht="15.75" customHeight="1" spans="1:9">
      <c r="A31" s="409"/>
      <c r="B31" s="413" t="s">
        <v>89</v>
      </c>
      <c r="C31" s="414"/>
      <c r="D31" s="414"/>
      <c r="E31" s="415" t="s">
        <v>47</v>
      </c>
      <c r="F31" s="422">
        <v>44930</v>
      </c>
      <c r="G31" s="434">
        <v>2.5</v>
      </c>
      <c r="H31" s="435">
        <f>SUM(G31+0)</f>
        <v>2.5</v>
      </c>
      <c r="I31" s="435">
        <f t="shared" si="3"/>
        <v>2.5</v>
      </c>
    </row>
    <row r="32" s="372" customFormat="1" ht="15.75" customHeight="1" spans="1:9">
      <c r="A32" s="409"/>
      <c r="B32" s="413" t="s">
        <v>48</v>
      </c>
      <c r="C32" s="414"/>
      <c r="D32" s="414"/>
      <c r="E32" s="421" t="s">
        <v>49</v>
      </c>
      <c r="F32" s="419">
        <v>0.25</v>
      </c>
      <c r="G32" s="434">
        <v>13</v>
      </c>
      <c r="H32" s="436">
        <f>SUM(G32+0.5)</f>
        <v>13.5</v>
      </c>
      <c r="I32" s="443">
        <f t="shared" si="3"/>
        <v>13.5</v>
      </c>
    </row>
    <row r="33" s="372" customFormat="1" ht="15.75" customHeight="1" spans="1:9">
      <c r="A33" s="409"/>
      <c r="B33" s="413"/>
      <c r="C33" s="414"/>
      <c r="D33" s="414"/>
      <c r="E33" s="423"/>
      <c r="F33" s="420"/>
      <c r="G33" s="426"/>
      <c r="H33" s="441"/>
      <c r="I33" s="444"/>
    </row>
    <row r="34" s="372" customFormat="1" ht="15.75" hidden="1" customHeight="1" spans="1:9">
      <c r="A34" s="409"/>
      <c r="B34" s="424" t="s">
        <v>90</v>
      </c>
      <c r="C34" s="380"/>
      <c r="D34" s="380"/>
      <c r="E34" s="401"/>
      <c r="F34" s="425">
        <v>44930</v>
      </c>
      <c r="G34" s="426">
        <v>0</v>
      </c>
      <c r="H34" s="427"/>
      <c r="I34" s="433"/>
    </row>
    <row r="35" s="372" customFormat="1" ht="15.75" hidden="1" customHeight="1" spans="1:9">
      <c r="A35" s="409"/>
      <c r="B35" s="424" t="s">
        <v>91</v>
      </c>
      <c r="C35" s="380"/>
      <c r="D35" s="380"/>
      <c r="E35" s="401"/>
      <c r="F35" s="425">
        <v>44934</v>
      </c>
      <c r="G35" s="426">
        <v>0</v>
      </c>
      <c r="H35" s="427"/>
      <c r="I35" s="433"/>
    </row>
    <row r="36" s="372" customFormat="1" ht="15.75" hidden="1" customHeight="1" spans="1:9">
      <c r="A36" s="409"/>
      <c r="B36" s="424"/>
      <c r="C36" s="380"/>
      <c r="D36" s="380"/>
      <c r="E36" s="401"/>
      <c r="F36" s="425"/>
      <c r="G36" s="426">
        <v>0</v>
      </c>
      <c r="H36" s="427"/>
      <c r="I36" s="433"/>
    </row>
    <row r="37" s="372" customFormat="1" ht="15.75" hidden="1" customHeight="1" spans="1:9">
      <c r="A37" s="409"/>
      <c r="B37" s="424" t="s">
        <v>92</v>
      </c>
      <c r="C37" s="380"/>
      <c r="D37" s="380"/>
      <c r="E37" s="401"/>
      <c r="F37" s="425">
        <v>44934</v>
      </c>
      <c r="G37" s="426">
        <v>0</v>
      </c>
      <c r="H37" s="427"/>
      <c r="I37" s="433"/>
    </row>
    <row r="38" s="372" customFormat="1" ht="15.75" hidden="1" customHeight="1" spans="1:9">
      <c r="A38" s="409">
        <v>62.4</v>
      </c>
      <c r="B38" s="424" t="s">
        <v>93</v>
      </c>
      <c r="C38" s="380"/>
      <c r="D38" s="380"/>
      <c r="E38" s="401"/>
      <c r="F38" s="425">
        <v>44934</v>
      </c>
      <c r="G38" s="426">
        <v>0</v>
      </c>
      <c r="H38" s="427"/>
      <c r="I38" s="433"/>
    </row>
    <row r="39" s="372" customFormat="1" ht="15.75" customHeight="1"/>
    <row r="40" s="372" customFormat="1" ht="15.75" customHeight="1"/>
    <row r="41" s="372" customFormat="1" ht="15.75" customHeight="1"/>
    <row r="42" s="372" customFormat="1" ht="15.75" customHeight="1"/>
    <row r="43" s="372" customFormat="1" ht="15.75" customHeight="1"/>
    <row r="44" s="372" customFormat="1" ht="15.75" customHeight="1"/>
    <row r="45" s="372" customFormat="1" ht="15.75" customHeight="1"/>
    <row r="46" s="372" customFormat="1" ht="15.75" customHeight="1"/>
    <row r="47" s="372" customFormat="1" ht="15.75" customHeight="1"/>
    <row r="48" s="372" customFormat="1" ht="15.75" customHeight="1"/>
    <row r="49" s="372" customFormat="1" ht="15.75" customHeight="1"/>
    <row r="50" s="372" customFormat="1" ht="15.75" customHeight="1"/>
    <row r="51" s="372" customFormat="1" ht="15.75" customHeight="1"/>
    <row r="52" s="372" customFormat="1" ht="15.75" customHeight="1"/>
    <row r="53" s="372" customFormat="1" ht="15.75" customHeight="1"/>
    <row r="54" s="372" customFormat="1" ht="15.75" customHeight="1"/>
    <row r="55" s="372" customFormat="1" ht="15.75" customHeight="1"/>
    <row r="56" s="372" customFormat="1" ht="15.75" customHeight="1"/>
    <row r="57" s="372" customFormat="1" ht="15.75" customHeight="1"/>
    <row r="58" s="372" customFormat="1" ht="15.75" customHeight="1"/>
    <row r="59" s="372" customFormat="1" ht="15.75" customHeight="1"/>
    <row r="60" s="372" customFormat="1" ht="15.75" customHeight="1"/>
    <row r="61" s="372" customFormat="1" ht="15.75" customHeight="1"/>
    <row r="62" s="372" customFormat="1" ht="15.75" customHeight="1"/>
    <row r="63" s="372" customFormat="1" ht="15.75" customHeight="1"/>
    <row r="64" s="372" customFormat="1" ht="15.75" customHeight="1"/>
    <row r="65" s="372" customFormat="1" ht="15.75" customHeight="1"/>
    <row r="66" s="372" customFormat="1" ht="15.75" customHeight="1"/>
    <row r="67" s="372" customFormat="1" ht="15.75" customHeight="1"/>
    <row r="68" s="372" customFormat="1" ht="15.75" customHeight="1"/>
    <row r="69" s="372" customFormat="1" ht="15.75" customHeight="1"/>
    <row r="70" s="372" customFormat="1" ht="15.75" customHeight="1"/>
    <row r="71" s="372" customFormat="1" ht="15.75" customHeight="1"/>
    <row r="72" s="372" customFormat="1" ht="15.75" customHeight="1"/>
    <row r="73" s="372" customFormat="1" ht="15.75" customHeight="1"/>
    <row r="74" s="372" customFormat="1" ht="15.75" customHeight="1"/>
    <row r="75" s="372" customFormat="1" ht="15.75" customHeight="1"/>
    <row r="76" s="372" customFormat="1" ht="15.75" customHeight="1"/>
    <row r="77" s="372" customFormat="1" ht="15.75" customHeight="1"/>
    <row r="78" s="372" customFormat="1" ht="15.75" customHeight="1"/>
    <row r="79" s="372" customFormat="1" ht="15.75" customHeight="1"/>
    <row r="80" s="372" customFormat="1" ht="15.75" customHeight="1"/>
    <row r="81" s="372" customFormat="1" ht="15.75" customHeight="1"/>
    <row r="82" s="372" customFormat="1" ht="15.75" customHeight="1"/>
    <row r="83" s="372" customFormat="1" ht="15.75" customHeight="1"/>
    <row r="84" s="372" customFormat="1" ht="15.75" customHeight="1"/>
    <row r="85" s="372" customFormat="1" ht="15.75" customHeight="1"/>
    <row r="86" s="372" customFormat="1" ht="15.75" customHeight="1"/>
    <row r="87" s="372" customFormat="1" ht="15.75" customHeight="1"/>
    <row r="88" s="372" customFormat="1" ht="15.75" customHeight="1"/>
    <row r="89" s="372" customFormat="1" ht="15.75" customHeight="1"/>
    <row r="90" s="372" customFormat="1" ht="15.75" customHeight="1"/>
    <row r="91" s="372" customFormat="1" ht="15.75" customHeight="1"/>
    <row r="92" s="372" customFormat="1" ht="15.75" customHeight="1"/>
    <row r="93" s="372" customFormat="1" ht="15.75" customHeight="1"/>
    <row r="94" s="372" customFormat="1" ht="15.75" customHeight="1"/>
    <row r="95" s="372" customFormat="1" ht="15.75" customHeight="1"/>
    <row r="96" s="372" customFormat="1" ht="15.75" customHeight="1"/>
    <row r="97" s="372" customFormat="1" ht="15.75" customHeight="1"/>
    <row r="98" s="372" customFormat="1" ht="15.75" customHeight="1"/>
    <row r="99" s="372" customFormat="1" ht="15.75" customHeight="1"/>
    <row r="100" s="372" customFormat="1" ht="15.75" customHeight="1"/>
    <row r="101" s="372" customFormat="1" ht="15.75" customHeight="1"/>
    <row r="102" s="372" customFormat="1" ht="15.75" customHeight="1"/>
    <row r="103" s="372" customFormat="1" ht="15.75" customHeight="1"/>
    <row r="104" s="372" customFormat="1" ht="15.75" customHeight="1"/>
    <row r="105" s="372" customFormat="1" ht="15.75" customHeight="1"/>
    <row r="106" s="372" customFormat="1" ht="15.75" customHeight="1"/>
    <row r="107" s="372" customFormat="1" ht="15.75" customHeight="1"/>
    <row r="108" s="372" customFormat="1" ht="15.75" customHeight="1"/>
    <row r="109" s="372" customFormat="1" ht="15.75" customHeight="1"/>
    <row r="110" s="372" customFormat="1" ht="15.75" customHeight="1"/>
    <row r="111" s="372" customFormat="1" ht="15.75" customHeight="1"/>
    <row r="112" s="372" customFormat="1" ht="15.75" customHeight="1"/>
    <row r="113" s="372" customFormat="1" ht="15.75" customHeight="1"/>
    <row r="114" s="372" customFormat="1" ht="15.75" customHeight="1"/>
    <row r="115" s="372" customFormat="1" ht="15.75" customHeight="1"/>
    <row r="116" s="372" customFormat="1" ht="15.75" customHeight="1"/>
    <row r="117" s="372" customFormat="1" ht="15.75" customHeight="1"/>
    <row r="118" s="372" customFormat="1" ht="15.75" customHeight="1"/>
    <row r="119" s="372" customFormat="1" ht="15.75" customHeight="1"/>
    <row r="120" s="372" customFormat="1" ht="15.75" customHeight="1"/>
    <row r="121" s="372" customFormat="1" ht="15.75" customHeight="1"/>
    <row r="122" s="372" customFormat="1" ht="15.75" customHeight="1"/>
    <row r="123" s="372" customFormat="1" ht="15.75" customHeight="1"/>
    <row r="124" s="372" customFormat="1" ht="15.75" customHeight="1"/>
    <row r="125" s="372" customFormat="1" ht="15.75" customHeight="1"/>
    <row r="126" s="372" customFormat="1" ht="15.75" customHeight="1"/>
    <row r="127" s="372" customFormat="1" ht="15.75" customHeight="1"/>
    <row r="128" s="372" customFormat="1" ht="15.75" customHeight="1"/>
    <row r="129" s="372" customFormat="1" ht="15.75" customHeight="1"/>
    <row r="130" s="372" customFormat="1" ht="15.75" customHeight="1"/>
    <row r="131" s="372" customFormat="1" ht="15.75" customHeight="1"/>
    <row r="132" s="372" customFormat="1" ht="15.75" customHeight="1"/>
    <row r="133" s="372" customFormat="1" ht="15.75" customHeight="1"/>
    <row r="134" s="372" customFormat="1" ht="15.75" customHeight="1"/>
    <row r="135" s="372" customFormat="1" ht="15.75" customHeight="1"/>
    <row r="136" s="372" customFormat="1" ht="15.75" customHeight="1"/>
    <row r="137" s="372" customFormat="1" ht="15.75" customHeight="1"/>
    <row r="138" s="372" customFormat="1" ht="15.75" customHeight="1"/>
    <row r="139" s="372" customFormat="1" ht="15.75" customHeight="1"/>
    <row r="140" s="372" customFormat="1" ht="15.75" customHeight="1"/>
    <row r="141" s="372" customFormat="1" ht="15.75" customHeight="1"/>
    <row r="142" s="372" customFormat="1" ht="15.75" customHeight="1"/>
    <row r="143" s="372" customFormat="1" ht="15.75" customHeight="1"/>
    <row r="144" s="372" customFormat="1" ht="15.75" customHeight="1"/>
    <row r="145" s="372" customFormat="1" ht="15.75" customHeight="1"/>
    <row r="146" s="372" customFormat="1" ht="15.75" customHeight="1"/>
    <row r="147" s="372" customFormat="1" ht="15.75" customHeight="1"/>
    <row r="148" s="372" customFormat="1" ht="15.75" customHeight="1"/>
    <row r="149" s="372" customFormat="1" ht="15.75" customHeight="1"/>
    <row r="150" s="372" customFormat="1" ht="15.75" customHeight="1"/>
    <row r="151" s="372" customFormat="1" ht="15.75" customHeight="1"/>
    <row r="152" s="372" customFormat="1" ht="15.75" customHeight="1"/>
    <row r="153" s="372" customFormat="1" ht="15.75" customHeight="1"/>
    <row r="154" s="372" customFormat="1" ht="15.75" customHeight="1"/>
    <row r="155" s="372" customFormat="1" ht="15.75" customHeight="1"/>
    <row r="156" s="372" customFormat="1" ht="15.75" customHeight="1"/>
    <row r="157" s="372" customFormat="1" ht="15.75" customHeight="1"/>
    <row r="158" s="372" customFormat="1" ht="15.75" customHeight="1"/>
    <row r="159" s="372" customFormat="1" ht="15.75" customHeight="1"/>
    <row r="160" s="372" customFormat="1" ht="15.75" customHeight="1"/>
    <row r="161" s="372" customFormat="1" ht="15.75" customHeight="1"/>
    <row r="162" s="372" customFormat="1" ht="15.75" customHeight="1"/>
    <row r="163" s="372" customFormat="1" ht="15.75" customHeight="1"/>
    <row r="164" s="372" customFormat="1" ht="15.75" customHeight="1"/>
    <row r="165" s="372" customFormat="1" ht="15.75" customHeight="1"/>
    <row r="166" s="372" customFormat="1" ht="15.75" customHeight="1"/>
    <row r="167" s="372" customFormat="1" ht="15.75" customHeight="1"/>
    <row r="168" s="372" customFormat="1" ht="15.75" customHeight="1"/>
    <row r="169" s="372" customFormat="1" ht="15.75" customHeight="1"/>
    <row r="170" s="372" customFormat="1" ht="15.75" customHeight="1"/>
    <row r="171" s="372" customFormat="1" ht="15.75" customHeight="1"/>
    <row r="172" s="372" customFormat="1" ht="15.75" customHeight="1"/>
    <row r="173" s="372" customFormat="1" ht="15.75" customHeight="1"/>
    <row r="174" s="372" customFormat="1" ht="15.75" customHeight="1"/>
    <row r="175" s="372" customFormat="1" ht="15.75" customHeight="1"/>
    <row r="176" s="372" customFormat="1" ht="15.75" customHeight="1"/>
    <row r="177" s="372" customFormat="1" ht="15.75" customHeight="1"/>
    <row r="178" s="372" customFormat="1" ht="15.75" customHeight="1"/>
    <row r="179" s="372" customFormat="1" ht="15.75" customHeight="1"/>
    <row r="180" s="372" customFormat="1" ht="15.75" customHeight="1"/>
    <row r="181" s="372" customFormat="1" ht="15.75" customHeight="1"/>
    <row r="182" s="372" customFormat="1" ht="15.75" customHeight="1"/>
    <row r="183" s="372" customFormat="1" ht="15.75" customHeight="1"/>
    <row r="184" s="372" customFormat="1" ht="15.75" customHeight="1"/>
    <row r="185" s="372" customFormat="1" ht="15.75" customHeight="1"/>
    <row r="186" s="372" customFormat="1" ht="15.75" customHeight="1"/>
    <row r="187" s="372" customFormat="1" ht="15.75" customHeight="1"/>
    <row r="188" s="372" customFormat="1" ht="15.75" customHeight="1"/>
    <row r="189" s="372" customFormat="1" ht="15.75" customHeight="1"/>
    <row r="190" s="372" customFormat="1" ht="15.75" customHeight="1"/>
    <row r="191" s="372" customFormat="1" ht="15.75" customHeight="1"/>
    <row r="192" s="372" customFormat="1" ht="15.75" customHeight="1"/>
    <row r="193" s="372" customFormat="1" ht="15.75" customHeight="1"/>
    <row r="194" s="372" customFormat="1" ht="15.75" customHeight="1"/>
    <row r="195" s="372" customFormat="1" ht="15.75" customHeight="1"/>
    <row r="196" s="372" customFormat="1" ht="15.75" customHeight="1"/>
    <row r="197" s="372" customFormat="1" ht="15.75" customHeight="1"/>
    <row r="198" s="372" customFormat="1" ht="15.75" customHeight="1"/>
    <row r="199" s="372" customFormat="1" ht="15.75" customHeight="1"/>
    <row r="200" s="372" customFormat="1" ht="15.75" customHeight="1"/>
    <row r="201" s="372" customFormat="1" ht="15.75" customHeight="1"/>
    <row r="202" s="372" customFormat="1" ht="15.75" customHeight="1"/>
    <row r="203" s="372" customFormat="1" ht="15.75" customHeight="1"/>
    <row r="204" s="372" customFormat="1" ht="15.75" customHeight="1"/>
    <row r="205" s="372" customFormat="1" ht="15.75" customHeight="1"/>
    <row r="206" s="372" customFormat="1" ht="15.75" customHeight="1"/>
    <row r="207" s="372" customFormat="1" ht="15.75" customHeight="1"/>
    <row r="208" s="372" customFormat="1" ht="15.75" customHeight="1"/>
    <row r="209" s="372" customFormat="1" ht="15.75" customHeight="1"/>
    <row r="210" s="372" customFormat="1" ht="15.75" customHeight="1"/>
    <row r="211" s="372" customFormat="1" ht="15.75" customHeight="1"/>
    <row r="212" s="372" customFormat="1" ht="15.75" customHeight="1"/>
    <row r="213" s="372" customFormat="1" ht="15.75" customHeight="1"/>
    <row r="214" s="372" customFormat="1" ht="15.75" customHeight="1"/>
    <row r="215" s="372" customFormat="1" ht="15.75" customHeight="1"/>
    <row r="216" s="372" customFormat="1" ht="15.75" customHeight="1"/>
    <row r="217" s="372" customFormat="1" ht="15.75" customHeight="1"/>
    <row r="218" s="372" customFormat="1" ht="15.75" customHeight="1"/>
    <row r="219" s="372" customFormat="1" ht="15.75" customHeight="1"/>
    <row r="220" s="372" customFormat="1" ht="15.75" customHeight="1"/>
    <row r="221" s="372" customFormat="1" ht="15.75" customHeight="1"/>
    <row r="222" s="372" customFormat="1" ht="15.75" customHeight="1"/>
    <row r="223" s="372" customFormat="1" ht="15.75" customHeight="1"/>
    <row r="224" s="372" customFormat="1" ht="15.75" customHeight="1"/>
    <row r="225" s="372" customFormat="1" ht="15.75" customHeight="1"/>
    <row r="226" s="372" customFormat="1" ht="15.75" customHeight="1"/>
    <row r="227" s="372" customFormat="1" ht="15.75" customHeight="1"/>
    <row r="228" s="372" customFormat="1" ht="15.75" customHeight="1"/>
    <row r="229" s="372" customFormat="1" ht="15.75" customHeight="1"/>
    <row r="230" s="372" customFormat="1" ht="15.75" customHeight="1"/>
    <row r="231" s="372" customFormat="1" ht="15.75" customHeight="1"/>
    <row r="232" s="372" customFormat="1" ht="15.75" customHeight="1"/>
    <row r="233" s="372" customFormat="1" ht="15.75" customHeight="1"/>
    <row r="234" s="372" customFormat="1" ht="15.75" customHeight="1"/>
    <row r="235" s="372" customFormat="1" ht="15.75" customHeight="1"/>
    <row r="236" s="372" customFormat="1" ht="15.75" customHeight="1"/>
    <row r="237" s="372" customFormat="1" ht="15.75" customHeight="1"/>
    <row r="238" s="372" customFormat="1" ht="15.75" customHeight="1"/>
    <row r="239" s="372" customFormat="1" ht="15.75" customHeight="1"/>
    <row r="240" s="372" customFormat="1" ht="15.75" customHeight="1"/>
    <row r="241" s="372" customFormat="1" ht="15.75" customHeight="1"/>
    <row r="242" s="372" customFormat="1" ht="15.75" customHeight="1"/>
    <row r="243" s="372" customFormat="1" ht="15.75" customHeight="1"/>
    <row r="244" s="372" customFormat="1" ht="15.75" customHeight="1"/>
    <row r="245" s="372" customFormat="1" ht="15.75" customHeight="1"/>
    <row r="246" s="372" customFormat="1" ht="15.75" customHeight="1"/>
    <row r="247" s="372" customFormat="1" ht="15.75" customHeight="1"/>
    <row r="248" s="372" customFormat="1" ht="15.75" customHeight="1"/>
    <row r="249" s="372" customFormat="1" ht="15.75" customHeight="1"/>
    <row r="250" s="372" customFormat="1" ht="15.75" customHeight="1"/>
    <row r="251" s="372" customFormat="1" ht="15.75" customHeight="1"/>
    <row r="252" s="372" customFormat="1" ht="15.75" customHeight="1"/>
    <row r="253" s="372" customFormat="1" ht="15.75" customHeight="1"/>
    <row r="254" s="372" customFormat="1" ht="15.75" customHeight="1"/>
    <row r="255" s="372" customFormat="1" ht="15.75" customHeight="1"/>
    <row r="256" s="372" customFormat="1" ht="15.75" customHeight="1"/>
    <row r="257" s="372" customFormat="1" ht="15.75" customHeight="1"/>
    <row r="258" s="372" customFormat="1" ht="15.75" customHeight="1"/>
    <row r="259" s="372" customFormat="1" ht="15.75" customHeight="1"/>
    <row r="260" s="372" customFormat="1" ht="15.75" customHeight="1"/>
    <row r="261" s="372" customFormat="1" ht="15.75" customHeight="1"/>
    <row r="262" s="372" customFormat="1" ht="15.75" customHeight="1"/>
    <row r="263" s="372" customFormat="1" ht="15.75" customHeight="1"/>
    <row r="264" s="372" customFormat="1" ht="15.75" customHeight="1"/>
    <row r="265" s="372" customFormat="1" ht="15.75" customHeight="1"/>
    <row r="266" s="372" customFormat="1" ht="15.75" customHeight="1"/>
    <row r="267" s="372" customFormat="1" ht="15.75" customHeight="1"/>
    <row r="268" s="372" customFormat="1" ht="15.75" customHeight="1"/>
    <row r="269" s="372" customFormat="1" ht="15.75" customHeight="1"/>
    <row r="270" s="372" customFormat="1" ht="15.75" customHeight="1"/>
    <row r="271" s="372" customFormat="1" ht="15.75" customHeight="1"/>
    <row r="272" s="372" customFormat="1" ht="15.75" customHeight="1"/>
    <row r="273" s="372" customFormat="1" ht="15.75" customHeight="1"/>
    <row r="274" s="372" customFormat="1" ht="15.75" customHeight="1"/>
    <row r="275" s="372" customFormat="1" ht="15.75" customHeight="1"/>
    <row r="276" s="372" customFormat="1" ht="15.75" customHeight="1"/>
    <row r="277" s="372" customFormat="1" ht="15.75" customHeight="1"/>
    <row r="278" s="372" customFormat="1" ht="15.75" customHeight="1"/>
    <row r="279" s="372" customFormat="1" ht="15.75" customHeight="1"/>
    <row r="280" s="372" customFormat="1" ht="15.75" customHeight="1"/>
    <row r="281" s="372" customFormat="1" ht="15.75" customHeight="1"/>
    <row r="282" s="372" customFormat="1" ht="15.75" customHeight="1"/>
    <row r="283" s="372" customFormat="1" ht="15.75" customHeight="1"/>
    <row r="284" s="372" customFormat="1" ht="15.75" customHeight="1"/>
    <row r="285" s="372" customFormat="1" ht="15.75" customHeight="1"/>
    <row r="286" s="372" customFormat="1" ht="15.75" customHeight="1"/>
    <row r="287" s="372" customFormat="1" ht="15.75" customHeight="1"/>
    <row r="288" s="372" customFormat="1" ht="15.75" customHeight="1"/>
    <row r="289" s="372" customFormat="1" ht="15.75" customHeight="1"/>
    <row r="290" s="372" customFormat="1" ht="15.75" customHeight="1"/>
    <row r="291" s="372" customFormat="1" ht="15.75" customHeight="1"/>
    <row r="292" s="372" customFormat="1" ht="15.75" customHeight="1"/>
    <row r="293" s="372" customFormat="1" ht="15.75" customHeight="1"/>
    <row r="294" s="372" customFormat="1" ht="15.75" customHeight="1"/>
    <row r="295" s="372" customFormat="1" ht="15.75" customHeight="1"/>
    <row r="296" s="372" customFormat="1" ht="15.75" customHeight="1"/>
    <row r="297" s="372" customFormat="1" ht="15.75" customHeight="1"/>
    <row r="298" s="372" customFormat="1" ht="15.75" customHeight="1"/>
    <row r="299" s="372" customFormat="1" ht="15.75" customHeight="1"/>
    <row r="300" s="372" customFormat="1" ht="15.75" customHeight="1"/>
    <row r="301" s="372" customFormat="1" ht="15.75" customHeight="1"/>
    <row r="302" s="372" customFormat="1" ht="15.75" customHeight="1"/>
    <row r="303" s="372" customFormat="1" ht="15.75" customHeight="1"/>
    <row r="304" s="372" customFormat="1" ht="15.75" customHeight="1"/>
    <row r="305" s="372" customFormat="1" ht="15.75" customHeight="1"/>
    <row r="306" s="372" customFormat="1" ht="15.75" customHeight="1"/>
    <row r="307" s="372" customFormat="1" ht="15.75" customHeight="1"/>
    <row r="308" s="372" customFormat="1" ht="15.75" customHeight="1"/>
    <row r="309" s="372" customFormat="1" ht="15.75" customHeight="1"/>
    <row r="310" s="372" customFormat="1" ht="15.75" customHeight="1"/>
    <row r="311" s="372" customFormat="1" ht="15.75" customHeight="1"/>
    <row r="312" s="372" customFormat="1" ht="15.75" customHeight="1"/>
    <row r="313" s="372" customFormat="1" ht="15.75" customHeight="1"/>
    <row r="314" s="372" customFormat="1" ht="15.75" customHeight="1"/>
    <row r="315" s="372" customFormat="1" ht="15.75" customHeight="1"/>
    <row r="316" s="372" customFormat="1" ht="15.75" customHeight="1"/>
    <row r="317" s="372" customFormat="1" ht="15.75" customHeight="1"/>
    <row r="318" s="372" customFormat="1" ht="15.75" customHeight="1"/>
    <row r="319" s="372" customFormat="1" ht="15.75" customHeight="1"/>
    <row r="320" s="372" customFormat="1" ht="15.75" customHeight="1"/>
    <row r="321" s="372" customFormat="1" ht="15.75" customHeight="1"/>
    <row r="322" s="372" customFormat="1" ht="15.75" customHeight="1"/>
    <row r="323" s="372" customFormat="1" ht="15.75" customHeight="1"/>
    <row r="324" s="372" customFormat="1" ht="15.75" customHeight="1"/>
    <row r="325" s="372" customFormat="1" ht="15.75" customHeight="1"/>
    <row r="326" s="372" customFormat="1" ht="15.75" customHeight="1"/>
    <row r="327" s="372" customFormat="1" ht="15.75" customHeight="1"/>
    <row r="328" s="372" customFormat="1" ht="15.75" customHeight="1"/>
    <row r="329" s="372" customFormat="1" ht="15.75" customHeight="1"/>
    <row r="330" s="372" customFormat="1" ht="15.75" customHeight="1"/>
    <row r="331" s="372" customFormat="1" ht="15.75" customHeight="1"/>
    <row r="332" s="372" customFormat="1" ht="15.75" customHeight="1"/>
    <row r="333" s="372" customFormat="1" ht="15.75" customHeight="1"/>
    <row r="334" s="372" customFormat="1" ht="15.75" customHeight="1"/>
    <row r="335" s="372" customFormat="1" ht="15.75" customHeight="1"/>
    <row r="336" s="372" customFormat="1" ht="15.75" customHeight="1"/>
    <row r="337" s="372" customFormat="1" ht="15.75" customHeight="1"/>
    <row r="338" s="372" customFormat="1" ht="15.75" customHeight="1"/>
    <row r="339" s="372" customFormat="1" ht="15.75" customHeight="1"/>
    <row r="340" s="372" customFormat="1" ht="15.75" customHeight="1"/>
    <row r="341" s="372" customFormat="1" ht="15.75" customHeight="1"/>
    <row r="342" s="372" customFormat="1" ht="15.75" customHeight="1"/>
    <row r="343" s="372" customFormat="1" ht="15.75" customHeight="1"/>
    <row r="344" s="372" customFormat="1" ht="15.75" customHeight="1"/>
    <row r="345" s="372" customFormat="1" ht="15.75" customHeight="1"/>
    <row r="346" s="372" customFormat="1" ht="15.75" customHeight="1"/>
    <row r="347" s="372" customFormat="1" ht="15.75" customHeight="1"/>
    <row r="348" s="372" customFormat="1" ht="15.75" customHeight="1"/>
    <row r="349" s="372" customFormat="1" ht="15.75" customHeight="1"/>
    <row r="350" s="372" customFormat="1" ht="15.75" customHeight="1"/>
    <row r="351" s="372" customFormat="1" ht="15.75" customHeight="1"/>
    <row r="352" s="372" customFormat="1" ht="15.75" customHeight="1"/>
    <row r="353" s="372" customFormat="1" ht="15.75" customHeight="1"/>
    <row r="354" s="372" customFormat="1" ht="15.75" customHeight="1"/>
    <row r="355" s="372" customFormat="1" ht="15.75" customHeight="1"/>
    <row r="356" s="372" customFormat="1" ht="15.75" customHeight="1"/>
    <row r="357" s="372" customFormat="1" ht="15.75" customHeight="1"/>
    <row r="358" s="372" customFormat="1" ht="15.75" customHeight="1"/>
    <row r="359" s="372" customFormat="1" ht="15.75" customHeight="1"/>
    <row r="360" s="372" customFormat="1" ht="15.75" customHeight="1"/>
    <row r="361" s="372" customFormat="1" ht="15.75" customHeight="1"/>
    <row r="362" s="372" customFormat="1" ht="15.75" customHeight="1"/>
    <row r="363" s="372" customFormat="1" ht="15.75" customHeight="1"/>
    <row r="364" s="372" customFormat="1" ht="15.75" customHeight="1"/>
    <row r="365" s="372" customFormat="1" ht="15.75" customHeight="1"/>
    <row r="366" s="372" customFormat="1" ht="15.75" customHeight="1"/>
    <row r="367" s="372" customFormat="1" ht="15.75" customHeight="1"/>
    <row r="368" s="372" customFormat="1" ht="15.75" customHeight="1"/>
    <row r="369" s="372" customFormat="1" ht="15.75" customHeight="1"/>
    <row r="370" s="372" customFormat="1" ht="15.75" customHeight="1"/>
    <row r="371" s="372" customFormat="1" ht="15.75" customHeight="1"/>
    <row r="372" s="372" customFormat="1" ht="15.75" customHeight="1"/>
    <row r="373" s="372" customFormat="1" ht="15.75" customHeight="1"/>
    <row r="374" s="372" customFormat="1" ht="15.75" customHeight="1"/>
    <row r="375" s="372" customFormat="1" ht="15.75" customHeight="1"/>
    <row r="376" s="372" customFormat="1" ht="15.75" customHeight="1"/>
    <row r="377" s="372" customFormat="1" ht="15.75" customHeight="1"/>
    <row r="378" s="372" customFormat="1" ht="15.75" customHeight="1"/>
    <row r="379" s="372" customFormat="1" ht="15.75" customHeight="1"/>
    <row r="380" s="372" customFormat="1" ht="15.75" customHeight="1"/>
    <row r="381" s="372" customFormat="1" ht="15.75" customHeight="1"/>
    <row r="382" s="372" customFormat="1" ht="15.75" customHeight="1"/>
    <row r="383" s="372" customFormat="1" ht="15.75" customHeight="1"/>
    <row r="384" s="372" customFormat="1" ht="15.75" customHeight="1"/>
    <row r="385" s="372" customFormat="1" ht="15.75" customHeight="1"/>
    <row r="386" s="372" customFormat="1" ht="15.75" customHeight="1"/>
    <row r="387" s="372" customFormat="1" ht="15.75" customHeight="1"/>
    <row r="388" s="372" customFormat="1" ht="15.75" customHeight="1"/>
    <row r="389" s="372" customFormat="1" ht="15.75" customHeight="1"/>
    <row r="390" s="372" customFormat="1" ht="15.75" customHeight="1"/>
    <row r="391" s="372" customFormat="1" ht="15.75" customHeight="1"/>
    <row r="392" s="372" customFormat="1" ht="15.75" customHeight="1"/>
    <row r="393" s="372" customFormat="1" ht="15.75" customHeight="1"/>
    <row r="394" s="372" customFormat="1" ht="15.75" customHeight="1"/>
    <row r="395" s="372" customFormat="1" ht="15.75" customHeight="1"/>
    <row r="396" s="372" customFormat="1" ht="15.75" customHeight="1"/>
    <row r="397" s="372" customFormat="1" ht="15.75" customHeight="1"/>
    <row r="398" s="372" customFormat="1" ht="15.75" customHeight="1"/>
    <row r="399" s="372" customFormat="1" ht="15.75" customHeight="1"/>
    <row r="400" s="372" customFormat="1" ht="15.75" customHeight="1"/>
    <row r="401" s="372" customFormat="1" ht="15.75" customHeight="1"/>
    <row r="402" s="372" customFormat="1" ht="15.75" customHeight="1"/>
    <row r="403" s="372" customFormat="1" ht="15.75" customHeight="1"/>
    <row r="404" s="372" customFormat="1" ht="15.75" customHeight="1"/>
    <row r="405" s="372" customFormat="1" ht="15.75" customHeight="1"/>
    <row r="406" s="372" customFormat="1" ht="15.75" customHeight="1"/>
    <row r="407" s="372" customFormat="1" ht="15.75" customHeight="1"/>
    <row r="408" s="372" customFormat="1" ht="15.75" customHeight="1"/>
    <row r="409" s="372" customFormat="1" ht="15.75" customHeight="1"/>
    <row r="410" s="372" customFormat="1" ht="15.75" customHeight="1"/>
    <row r="411" s="372" customFormat="1" ht="15.75" customHeight="1"/>
    <row r="412" s="372" customFormat="1" ht="15.75" customHeight="1"/>
    <row r="413" s="372" customFormat="1" ht="15.75" customHeight="1"/>
    <row r="414" s="372" customFormat="1" ht="15.75" customHeight="1"/>
    <row r="415" s="372" customFormat="1" ht="15.75" customHeight="1"/>
    <row r="416" s="372" customFormat="1" ht="15.75" customHeight="1"/>
    <row r="417" s="372" customFormat="1" ht="15.75" customHeight="1"/>
    <row r="418" s="372" customFormat="1" ht="15.75" customHeight="1"/>
    <row r="419" s="372" customFormat="1" ht="15.75" customHeight="1"/>
    <row r="420" s="372" customFormat="1" ht="15.75" customHeight="1"/>
    <row r="421" s="372" customFormat="1" ht="15.75" customHeight="1"/>
    <row r="422" s="372" customFormat="1" ht="15.75" customHeight="1"/>
    <row r="423" s="372" customFormat="1" ht="15.75" customHeight="1"/>
    <row r="424" s="372" customFormat="1" ht="15.75" customHeight="1"/>
    <row r="425" s="372" customFormat="1" ht="15.75" customHeight="1"/>
    <row r="426" s="372" customFormat="1" ht="15.75" customHeight="1"/>
    <row r="427" s="372" customFormat="1" ht="15.75" customHeight="1"/>
    <row r="428" s="372" customFormat="1" ht="15.75" customHeight="1"/>
    <row r="429" s="372" customFormat="1" ht="15.75" customHeight="1"/>
    <row r="430" s="372" customFormat="1" ht="15.75" customHeight="1"/>
    <row r="431" s="372" customFormat="1" ht="15.75" customHeight="1"/>
    <row r="432" s="372" customFormat="1" ht="15.75" customHeight="1"/>
    <row r="433" s="372" customFormat="1" ht="15.75" customHeight="1"/>
    <row r="434" s="372" customFormat="1" ht="15.75" customHeight="1"/>
    <row r="435" s="372" customFormat="1" ht="15.75" customHeight="1"/>
    <row r="436" s="372" customFormat="1" ht="15.75" customHeight="1"/>
    <row r="437" s="372" customFormat="1" ht="15.75" customHeight="1"/>
    <row r="438" s="372" customFormat="1" ht="15.75" customHeight="1"/>
    <row r="439" s="372" customFormat="1" ht="15.75" customHeight="1"/>
    <row r="440" s="372" customFormat="1" ht="15.75" customHeight="1"/>
    <row r="441" s="372" customFormat="1" ht="15.75" customHeight="1"/>
    <row r="442" s="372" customFormat="1" ht="15.75" customHeight="1"/>
    <row r="443" s="372" customFormat="1" ht="15.75" customHeight="1"/>
    <row r="444" s="372" customFormat="1" ht="15.75" customHeight="1"/>
    <row r="445" s="372" customFormat="1" ht="15.75" customHeight="1"/>
    <row r="446" s="372" customFormat="1" ht="15.75" customHeight="1"/>
    <row r="447" s="372" customFormat="1" ht="15.75" customHeight="1"/>
    <row r="448" s="372" customFormat="1" ht="15.75" customHeight="1"/>
    <row r="449" s="372" customFormat="1" ht="15.75" customHeight="1"/>
    <row r="450" s="372" customFormat="1" ht="15.75" customHeight="1"/>
    <row r="451" s="372" customFormat="1" ht="15.75" customHeight="1"/>
    <row r="452" s="372" customFormat="1" ht="15.75" customHeight="1"/>
    <row r="453" s="372" customFormat="1" ht="15.75" customHeight="1"/>
    <row r="454" s="372" customFormat="1" ht="15.75" customHeight="1"/>
    <row r="455" s="372" customFormat="1" ht="15.75" customHeight="1"/>
    <row r="456" s="372" customFormat="1" ht="15.75" customHeight="1"/>
    <row r="457" s="372" customFormat="1" ht="15.75" customHeight="1"/>
    <row r="458" s="372" customFormat="1" ht="15.75" customHeight="1"/>
    <row r="459" s="372" customFormat="1" ht="15.75" customHeight="1"/>
    <row r="460" s="372" customFormat="1" ht="15.75" customHeight="1"/>
    <row r="461" s="372" customFormat="1" ht="15.75" customHeight="1"/>
    <row r="462" s="372" customFormat="1" ht="15.75" customHeight="1"/>
    <row r="463" s="372" customFormat="1" ht="15.75" customHeight="1"/>
    <row r="464" s="372" customFormat="1" ht="15.75" customHeight="1"/>
    <row r="465" s="372" customFormat="1" ht="15.75" customHeight="1"/>
    <row r="466" s="372" customFormat="1" ht="15.75" customHeight="1"/>
    <row r="467" s="372" customFormat="1" ht="15.75" customHeight="1"/>
    <row r="468" s="372" customFormat="1" ht="15.75" customHeight="1"/>
    <row r="469" s="372" customFormat="1" ht="15.75" customHeight="1"/>
    <row r="470" s="372" customFormat="1" ht="15.75" customHeight="1"/>
    <row r="471" s="372" customFormat="1" ht="15.75" customHeight="1"/>
    <row r="472" s="372" customFormat="1" ht="15.75" customHeight="1"/>
    <row r="473" s="372" customFormat="1" ht="15.75" customHeight="1"/>
    <row r="474" s="372" customFormat="1" ht="15.75" customHeight="1"/>
    <row r="475" s="372" customFormat="1" ht="15.75" customHeight="1"/>
    <row r="476" s="372" customFormat="1" ht="15.75" customHeight="1"/>
    <row r="477" s="372" customFormat="1" ht="15.75" customHeight="1"/>
    <row r="478" s="372" customFormat="1" ht="15.75" customHeight="1"/>
    <row r="479" s="372" customFormat="1" ht="15.75" customHeight="1"/>
    <row r="480" s="372" customFormat="1" ht="15.75" customHeight="1"/>
    <row r="481" s="372" customFormat="1" ht="15.75" customHeight="1"/>
    <row r="482" s="372" customFormat="1" ht="15.75" customHeight="1"/>
    <row r="483" s="372" customFormat="1" ht="15.75" customHeight="1"/>
    <row r="484" s="372" customFormat="1" ht="15.75" customHeight="1"/>
    <row r="485" s="372" customFormat="1" ht="15.75" customHeight="1"/>
    <row r="486" s="372" customFormat="1" ht="15.75" customHeight="1"/>
    <row r="487" s="372" customFormat="1" ht="15.75" customHeight="1"/>
    <row r="488" s="372" customFormat="1" ht="15.75" customHeight="1"/>
    <row r="489" s="372" customFormat="1" ht="15.75" customHeight="1"/>
    <row r="490" s="372" customFormat="1" ht="15.75" customHeight="1"/>
    <row r="491" s="372" customFormat="1" ht="15.75" customHeight="1"/>
    <row r="492" s="372" customFormat="1" ht="15.75" customHeight="1"/>
    <row r="493" s="372" customFormat="1" ht="15.75" customHeight="1"/>
    <row r="494" s="372" customFormat="1" ht="15.75" customHeight="1"/>
    <row r="495" s="372" customFormat="1" ht="15.75" customHeight="1"/>
    <row r="496" s="372" customFormat="1" ht="15.75" customHeight="1"/>
    <row r="497" s="372" customFormat="1" ht="15.75" customHeight="1"/>
    <row r="498" s="372" customFormat="1" ht="15.75" customHeight="1"/>
    <row r="499" s="372" customFormat="1" ht="15.75" customHeight="1"/>
    <row r="500" s="372" customFormat="1" ht="15.75" customHeight="1"/>
    <row r="501" s="372" customFormat="1" ht="15.75" customHeight="1"/>
    <row r="502" s="372" customFormat="1" ht="15.75" customHeight="1"/>
    <row r="503" s="372" customFormat="1" ht="15.75" customHeight="1"/>
    <row r="504" s="372" customFormat="1" ht="15.75" customHeight="1"/>
    <row r="505" s="372" customFormat="1" ht="15.75" customHeight="1"/>
    <row r="506" s="372" customFormat="1" ht="15.75" customHeight="1"/>
    <row r="507" s="372" customFormat="1" ht="15.75" customHeight="1"/>
    <row r="508" s="372" customFormat="1" ht="15.75" customHeight="1"/>
    <row r="509" s="372" customFormat="1" ht="15.75" customHeight="1"/>
    <row r="510" s="372" customFormat="1" ht="15.75" customHeight="1"/>
    <row r="511" s="372" customFormat="1" ht="15.75" customHeight="1"/>
    <row r="512" s="372" customFormat="1" ht="15.75" customHeight="1"/>
    <row r="513" s="372" customFormat="1" ht="15.75" customHeight="1"/>
    <row r="514" s="372" customFormat="1" ht="15.75" customHeight="1"/>
    <row r="515" s="372" customFormat="1" ht="15.75" customHeight="1"/>
    <row r="516" s="372" customFormat="1" ht="15.75" customHeight="1"/>
    <row r="517" s="372" customFormat="1" ht="15.75" customHeight="1"/>
    <row r="518" s="372" customFormat="1" ht="15.75" customHeight="1"/>
    <row r="519" s="372" customFormat="1" ht="15.75" customHeight="1"/>
    <row r="520" s="372" customFormat="1" ht="15.75" customHeight="1"/>
    <row r="521" s="372" customFormat="1" ht="15.75" customHeight="1"/>
    <row r="522" s="372" customFormat="1" ht="15.75" customHeight="1"/>
    <row r="523" s="372" customFormat="1" ht="15.75" customHeight="1"/>
    <row r="524" s="372" customFormat="1" ht="15.75" customHeight="1"/>
    <row r="525" s="372" customFormat="1" ht="15.75" customHeight="1"/>
    <row r="526" s="372" customFormat="1" ht="15.75" customHeight="1"/>
    <row r="527" s="372" customFormat="1" ht="15.75" customHeight="1"/>
    <row r="528" s="372" customFormat="1" ht="15.75" customHeight="1"/>
    <row r="529" s="372" customFormat="1" ht="15.75" customHeight="1"/>
    <row r="530" s="372" customFormat="1" ht="15.75" customHeight="1"/>
    <row r="531" s="372" customFormat="1" ht="15.75" customHeight="1"/>
    <row r="532" s="372" customFormat="1" ht="15.75" customHeight="1"/>
    <row r="533" s="372" customFormat="1" ht="15.75" customHeight="1"/>
    <row r="534" s="372" customFormat="1" ht="15.75" customHeight="1"/>
    <row r="535" s="372" customFormat="1" ht="15.75" customHeight="1"/>
    <row r="536" s="372" customFormat="1" ht="15.75" customHeight="1"/>
    <row r="537" s="372" customFormat="1" ht="15.75" customHeight="1"/>
    <row r="538" s="372" customFormat="1" ht="15.75" customHeight="1"/>
    <row r="539" s="372" customFormat="1" ht="15.75" customHeight="1"/>
    <row r="540" s="372" customFormat="1" ht="15.75" customHeight="1"/>
    <row r="541" s="372" customFormat="1" ht="15.75" customHeight="1"/>
    <row r="542" s="372" customFormat="1" ht="15.75" customHeight="1"/>
    <row r="543" s="372" customFormat="1" ht="15.75" customHeight="1"/>
    <row r="544" s="372" customFormat="1" ht="15.75" customHeight="1"/>
    <row r="545" s="372" customFormat="1" ht="15.75" customHeight="1"/>
    <row r="546" s="372" customFormat="1" ht="15.75" customHeight="1"/>
    <row r="547" s="372" customFormat="1" ht="15.75" customHeight="1"/>
    <row r="548" s="372" customFormat="1" ht="15.75" customHeight="1"/>
    <row r="549" s="372" customFormat="1" ht="15.75" customHeight="1"/>
    <row r="550" s="372" customFormat="1" ht="15.75" customHeight="1"/>
    <row r="551" s="372" customFormat="1" ht="15.75" customHeight="1"/>
    <row r="552" s="372" customFormat="1" ht="15.75" customHeight="1"/>
    <row r="553" s="372" customFormat="1" ht="15.75" customHeight="1"/>
    <row r="554" s="372" customFormat="1" ht="15.75" customHeight="1"/>
    <row r="555" s="372" customFormat="1" ht="15.75" customHeight="1"/>
    <row r="556" s="372" customFormat="1" ht="15.75" customHeight="1"/>
    <row r="557" s="372" customFormat="1" ht="15.75" customHeight="1"/>
    <row r="558" s="372" customFormat="1" ht="15.75" customHeight="1"/>
    <row r="559" s="372" customFormat="1" ht="15.75" customHeight="1"/>
    <row r="560" s="372" customFormat="1" ht="15.75" customHeight="1"/>
    <row r="561" s="372" customFormat="1" ht="15.75" customHeight="1"/>
    <row r="562" s="372" customFormat="1" ht="15.75" customHeight="1"/>
    <row r="563" s="372" customFormat="1" ht="15.75" customHeight="1"/>
    <row r="564" s="372" customFormat="1" ht="15.75" customHeight="1"/>
    <row r="565" s="372" customFormat="1" ht="15.75" customHeight="1"/>
    <row r="566" s="372" customFormat="1" ht="15.75" customHeight="1"/>
    <row r="567" s="372" customFormat="1" ht="15.75" customHeight="1"/>
    <row r="568" s="372" customFormat="1" ht="15.75" customHeight="1"/>
    <row r="569" s="372" customFormat="1" ht="15.75" customHeight="1"/>
    <row r="570" s="372" customFormat="1" ht="15.75" customHeight="1"/>
    <row r="571" s="372" customFormat="1" ht="15.75" customHeight="1"/>
    <row r="572" s="372" customFormat="1" ht="15.75" customHeight="1"/>
    <row r="573" s="372" customFormat="1" ht="15.75" customHeight="1"/>
    <row r="574" s="372" customFormat="1" ht="15.75" customHeight="1"/>
    <row r="575" s="372" customFormat="1" ht="15.75" customHeight="1"/>
    <row r="576" s="372" customFormat="1" ht="15.75" customHeight="1"/>
    <row r="577" s="372" customFormat="1" ht="15.75" customHeight="1"/>
    <row r="578" s="372" customFormat="1" ht="15.75" customHeight="1"/>
    <row r="579" s="372" customFormat="1" ht="15.75" customHeight="1"/>
    <row r="580" s="372" customFormat="1" ht="15.75" customHeight="1"/>
    <row r="581" s="372" customFormat="1" ht="15.75" customHeight="1"/>
    <row r="582" s="372" customFormat="1" ht="15.75" customHeight="1"/>
    <row r="583" s="372" customFormat="1" ht="15.75" customHeight="1"/>
    <row r="584" s="372" customFormat="1" ht="15.75" customHeight="1"/>
    <row r="585" s="372" customFormat="1" ht="15.75" customHeight="1"/>
    <row r="586" s="372" customFormat="1" ht="15.75" customHeight="1"/>
    <row r="587" s="372" customFormat="1" ht="15.75" customHeight="1"/>
    <row r="588" s="372" customFormat="1" ht="15.75" customHeight="1"/>
    <row r="589" s="372" customFormat="1" ht="15.75" customHeight="1"/>
    <row r="590" s="372" customFormat="1" ht="15.75" customHeight="1"/>
    <row r="591" s="372" customFormat="1" ht="15.75" customHeight="1"/>
    <row r="592" s="372" customFormat="1" ht="15.75" customHeight="1"/>
    <row r="593" s="372" customFormat="1" ht="15.75" customHeight="1"/>
    <row r="594" s="372" customFormat="1" ht="15.75" customHeight="1"/>
    <row r="595" s="372" customFormat="1" ht="15.75" customHeight="1"/>
    <row r="596" s="372" customFormat="1" ht="15.75" customHeight="1"/>
    <row r="597" s="372" customFormat="1" ht="15.75" customHeight="1"/>
    <row r="598" s="372" customFormat="1" ht="15.75" customHeight="1"/>
    <row r="599" s="372" customFormat="1" ht="15.75" customHeight="1"/>
    <row r="600" s="372" customFormat="1" ht="15.75" customHeight="1"/>
    <row r="601" s="372" customFormat="1" ht="15.75" customHeight="1"/>
    <row r="602" s="372" customFormat="1" ht="15.75" customHeight="1"/>
    <row r="603" s="372" customFormat="1" ht="15.75" customHeight="1"/>
    <row r="604" s="372" customFormat="1" ht="15.75" customHeight="1"/>
    <row r="605" s="372" customFormat="1" ht="15.75" customHeight="1"/>
    <row r="606" s="372" customFormat="1" ht="15.75" customHeight="1"/>
    <row r="607" s="372" customFormat="1" ht="15.75" customHeight="1"/>
    <row r="608" s="372" customFormat="1" ht="15.75" customHeight="1"/>
    <row r="609" s="372" customFormat="1" ht="15.75" customHeight="1"/>
    <row r="610" s="372" customFormat="1" ht="15.75" customHeight="1"/>
    <row r="611" s="372" customFormat="1" ht="15.75" customHeight="1"/>
    <row r="612" s="372" customFormat="1" ht="15.75" customHeight="1"/>
    <row r="613" s="372" customFormat="1" ht="15.75" customHeight="1"/>
    <row r="614" s="372" customFormat="1" ht="15.75" customHeight="1"/>
    <row r="615" s="372" customFormat="1" ht="15.75" customHeight="1"/>
    <row r="616" s="372" customFormat="1" ht="15.75" customHeight="1"/>
    <row r="617" s="372" customFormat="1" ht="15.75" customHeight="1"/>
    <row r="618" s="372" customFormat="1" ht="15.75" customHeight="1"/>
    <row r="619" s="372" customFormat="1" ht="15.75" customHeight="1"/>
    <row r="620" s="372" customFormat="1" ht="15.75" customHeight="1"/>
    <row r="621" s="372" customFormat="1" ht="15.75" customHeight="1"/>
    <row r="622" s="372" customFormat="1" ht="15.75" customHeight="1"/>
    <row r="623" s="372" customFormat="1" ht="15.75" customHeight="1"/>
    <row r="624" s="372" customFormat="1" ht="15.75" customHeight="1"/>
    <row r="625" s="372" customFormat="1" ht="15.75" customHeight="1"/>
    <row r="626" s="372" customFormat="1" ht="15.75" customHeight="1"/>
    <row r="627" s="372" customFormat="1" ht="15.75" customHeight="1"/>
    <row r="628" s="372" customFormat="1" ht="15.75" customHeight="1"/>
    <row r="629" s="372" customFormat="1" ht="15.75" customHeight="1"/>
    <row r="630" s="372" customFormat="1" ht="15.75" customHeight="1"/>
    <row r="631" s="372" customFormat="1" ht="15.75" customHeight="1"/>
    <row r="632" s="372" customFormat="1" ht="15.75" customHeight="1"/>
    <row r="633" s="372" customFormat="1" ht="15.75" customHeight="1"/>
    <row r="634" s="372" customFormat="1" ht="15.75" customHeight="1"/>
    <row r="635" s="372" customFormat="1" ht="15.75" customHeight="1"/>
    <row r="636" s="372" customFormat="1" ht="15.75" customHeight="1"/>
    <row r="637" s="372" customFormat="1" ht="15.75" customHeight="1"/>
    <row r="638" s="372" customFormat="1" ht="15.75" customHeight="1"/>
    <row r="639" s="372" customFormat="1" ht="15.75" customHeight="1"/>
    <row r="640" s="372" customFormat="1" ht="15.75" customHeight="1"/>
    <row r="641" s="372" customFormat="1" ht="15.75" customHeight="1"/>
    <row r="642" s="372" customFormat="1" ht="15.75" customHeight="1"/>
    <row r="643" s="372" customFormat="1" ht="15.75" customHeight="1"/>
    <row r="644" s="372" customFormat="1" ht="15.75" customHeight="1"/>
    <row r="645" s="372" customFormat="1" ht="15.75" customHeight="1"/>
    <row r="646" s="372" customFormat="1" ht="15.75" customHeight="1"/>
    <row r="647" s="372" customFormat="1" ht="15.75" customHeight="1"/>
    <row r="648" s="372" customFormat="1" ht="15.75" customHeight="1"/>
    <row r="649" s="372" customFormat="1" ht="15.75" customHeight="1"/>
    <row r="650" s="372" customFormat="1" ht="15.75" customHeight="1"/>
    <row r="651" s="372" customFormat="1" ht="15.75" customHeight="1"/>
    <row r="652" s="372" customFormat="1" ht="15.75" customHeight="1"/>
    <row r="653" s="372" customFormat="1" ht="15.75" customHeight="1"/>
    <row r="654" s="372" customFormat="1" ht="15.75" customHeight="1"/>
    <row r="655" s="372" customFormat="1" ht="15.75" customHeight="1"/>
    <row r="656" s="372" customFormat="1" ht="15.75" customHeight="1"/>
    <row r="657" s="372" customFormat="1" ht="15.75" customHeight="1"/>
    <row r="658" s="372" customFormat="1" ht="15.75" customHeight="1"/>
    <row r="659" s="372" customFormat="1" ht="15.75" customHeight="1"/>
    <row r="660" s="372" customFormat="1" ht="15.75" customHeight="1"/>
    <row r="661" s="372" customFormat="1" ht="15.75" customHeight="1"/>
    <row r="662" s="372" customFormat="1" ht="15.75" customHeight="1"/>
    <row r="663" s="372" customFormat="1" ht="15.75" customHeight="1"/>
    <row r="664" s="372" customFormat="1" ht="15.75" customHeight="1"/>
    <row r="665" s="372" customFormat="1" ht="15.75" customHeight="1"/>
    <row r="666" s="372" customFormat="1" ht="15.75" customHeight="1"/>
    <row r="667" s="372" customFormat="1" ht="15.75" customHeight="1"/>
    <row r="668" s="372" customFormat="1" ht="15.75" customHeight="1"/>
    <row r="669" s="372" customFormat="1" ht="15.75" customHeight="1"/>
    <row r="670" s="372" customFormat="1" ht="15.75" customHeight="1"/>
    <row r="671" s="372" customFormat="1" ht="15.75" customHeight="1"/>
    <row r="672" s="372" customFormat="1" ht="15.75" customHeight="1"/>
    <row r="673" s="372" customFormat="1" ht="15.75" customHeight="1"/>
    <row r="674" s="372" customFormat="1" ht="15.75" customHeight="1"/>
    <row r="675" s="372" customFormat="1" ht="15.75" customHeight="1"/>
    <row r="676" s="372" customFormat="1" ht="15.75" customHeight="1"/>
    <row r="677" s="372" customFormat="1" ht="15.75" customHeight="1"/>
    <row r="678" s="372" customFormat="1" ht="15.75" customHeight="1"/>
    <row r="679" s="372" customFormat="1" ht="15.75" customHeight="1"/>
    <row r="680" s="372" customFormat="1" ht="15.75" customHeight="1"/>
    <row r="681" s="372" customFormat="1" ht="15.75" customHeight="1"/>
    <row r="682" s="372" customFormat="1" ht="15.75" customHeight="1"/>
    <row r="683" s="372" customFormat="1" ht="15.75" customHeight="1"/>
    <row r="684" s="372" customFormat="1" ht="15.75" customHeight="1"/>
    <row r="685" s="372" customFormat="1" ht="15.75" customHeight="1"/>
    <row r="686" s="372" customFormat="1" ht="15.75" customHeight="1"/>
    <row r="687" s="372" customFormat="1" ht="15.75" customHeight="1"/>
    <row r="688" s="372" customFormat="1" ht="15.75" customHeight="1"/>
    <row r="689" s="372" customFormat="1" ht="15.75" customHeight="1"/>
    <row r="690" s="372" customFormat="1" ht="15.75" customHeight="1"/>
    <row r="691" s="372" customFormat="1" ht="15.75" customHeight="1"/>
    <row r="692" s="372" customFormat="1" ht="15.75" customHeight="1"/>
    <row r="693" s="372" customFormat="1" ht="15.75" customHeight="1"/>
    <row r="694" s="372" customFormat="1" ht="15.75" customHeight="1"/>
    <row r="695" s="372" customFormat="1" ht="15.75" customHeight="1"/>
    <row r="696" s="372" customFormat="1" ht="15.75" customHeight="1"/>
    <row r="697" s="372" customFormat="1" ht="15.75" customHeight="1"/>
    <row r="698" s="372" customFormat="1" ht="15.75" customHeight="1"/>
    <row r="699" s="372" customFormat="1" ht="15.75" customHeight="1"/>
    <row r="700" s="372" customFormat="1" ht="15.75" customHeight="1"/>
    <row r="701" s="372" customFormat="1" ht="15.75" customHeight="1"/>
    <row r="702" s="372" customFormat="1" ht="15.75" customHeight="1"/>
    <row r="703" s="372" customFormat="1" ht="15.75" customHeight="1"/>
    <row r="704" s="372" customFormat="1" ht="15.75" customHeight="1"/>
    <row r="705" s="372" customFormat="1" ht="15.75" customHeight="1"/>
    <row r="706" s="372" customFormat="1" ht="15.75" customHeight="1"/>
    <row r="707" s="372" customFormat="1" ht="15.75" customHeight="1"/>
    <row r="708" s="372" customFormat="1" ht="15.75" customHeight="1"/>
    <row r="709" s="372" customFormat="1" ht="15.75" customHeight="1"/>
    <row r="710" s="372" customFormat="1" ht="15.75" customHeight="1"/>
    <row r="711" s="372" customFormat="1" ht="15.75" customHeight="1"/>
    <row r="712" s="372" customFormat="1" ht="15.75" customHeight="1"/>
    <row r="713" s="372" customFormat="1" ht="15.75" customHeight="1"/>
    <row r="714" s="372" customFormat="1" ht="15.75" customHeight="1"/>
    <row r="715" s="372" customFormat="1" ht="15.75" customHeight="1"/>
    <row r="716" s="372" customFormat="1" ht="15.75" customHeight="1"/>
    <row r="717" s="372" customFormat="1" ht="15.75" customHeight="1"/>
    <row r="718" s="372" customFormat="1" ht="15.75" customHeight="1"/>
    <row r="719" s="372" customFormat="1" ht="15.75" customHeight="1"/>
    <row r="720" s="372" customFormat="1" ht="15.75" customHeight="1"/>
    <row r="721" s="372" customFormat="1" ht="15.75" customHeight="1"/>
    <row r="722" s="372" customFormat="1" ht="15.75" customHeight="1"/>
    <row r="723" s="372" customFormat="1" ht="15.75" customHeight="1"/>
    <row r="724" s="372" customFormat="1" ht="15.75" customHeight="1"/>
    <row r="725" s="372" customFormat="1" ht="15.75" customHeight="1"/>
    <row r="726" s="372" customFormat="1" ht="15.75" customHeight="1"/>
    <row r="727" s="372" customFormat="1" ht="15.75" customHeight="1"/>
    <row r="728" s="372" customFormat="1" ht="15.75" customHeight="1"/>
    <row r="729" s="372" customFormat="1" ht="15.75" customHeight="1"/>
    <row r="730" s="372" customFormat="1" ht="15.75" customHeight="1"/>
    <row r="731" s="372" customFormat="1" ht="15.75" customHeight="1"/>
    <row r="732" s="372" customFormat="1" ht="15.75" customHeight="1"/>
    <row r="733" s="372" customFormat="1" ht="15.75" customHeight="1"/>
    <row r="734" s="372" customFormat="1" ht="15.75" customHeight="1"/>
    <row r="735" s="372" customFormat="1" ht="15.75" customHeight="1"/>
    <row r="736" s="372" customFormat="1" ht="15.75" customHeight="1"/>
    <row r="737" s="372" customFormat="1" ht="15.75" customHeight="1"/>
    <row r="738" s="372" customFormat="1" ht="15.75" customHeight="1"/>
    <row r="739" s="372" customFormat="1" ht="15.75" customHeight="1"/>
    <row r="740" s="372" customFormat="1" ht="15.75" customHeight="1"/>
    <row r="741" s="372" customFormat="1" ht="15.75" customHeight="1"/>
    <row r="742" s="372" customFormat="1" ht="15.75" customHeight="1"/>
    <row r="743" s="372" customFormat="1" ht="15.75" customHeight="1"/>
    <row r="744" s="372" customFormat="1" ht="15.75" customHeight="1"/>
    <row r="745" s="372" customFormat="1" ht="15.75" customHeight="1"/>
    <row r="746" s="372" customFormat="1" ht="15.75" customHeight="1"/>
    <row r="747" s="372" customFormat="1" ht="15.75" customHeight="1"/>
    <row r="748" s="372" customFormat="1" ht="15.75" customHeight="1"/>
    <row r="749" s="372" customFormat="1" ht="15.75" customHeight="1"/>
    <row r="750" s="372" customFormat="1" ht="15.75" customHeight="1"/>
    <row r="751" s="372" customFormat="1" ht="15.75" customHeight="1"/>
    <row r="752" s="372" customFormat="1" ht="15.75" customHeight="1"/>
    <row r="753" s="372" customFormat="1" ht="15.75" customHeight="1"/>
    <row r="754" s="372" customFormat="1" ht="15.75" customHeight="1"/>
    <row r="755" s="372" customFormat="1" ht="15.75" customHeight="1"/>
    <row r="756" s="372" customFormat="1" ht="15.75" customHeight="1"/>
    <row r="757" s="372" customFormat="1" ht="15.75" customHeight="1"/>
    <row r="758" s="372" customFormat="1" ht="15.75" customHeight="1"/>
    <row r="759" s="372" customFormat="1" ht="15.75" customHeight="1"/>
    <row r="760" s="372" customFormat="1" ht="15.75" customHeight="1"/>
    <row r="761" s="372" customFormat="1" ht="15.75" customHeight="1"/>
    <row r="762" s="372" customFormat="1" ht="15.75" customHeight="1"/>
    <row r="763" s="372" customFormat="1" ht="15.75" customHeight="1"/>
    <row r="764" s="372" customFormat="1" ht="15.75" customHeight="1"/>
    <row r="765" s="372" customFormat="1" ht="15.75" customHeight="1"/>
    <row r="766" s="372" customFormat="1" ht="15.75" customHeight="1"/>
    <row r="767" s="372" customFormat="1" ht="15.75" customHeight="1"/>
    <row r="768" s="372" customFormat="1" ht="15.75" customHeight="1"/>
    <row r="769" s="372" customFormat="1" ht="15.75" customHeight="1"/>
    <row r="770" s="372" customFormat="1" ht="15.75" customHeight="1"/>
    <row r="771" s="372" customFormat="1" ht="15.75" customHeight="1"/>
    <row r="772" s="372" customFormat="1" ht="15.75" customHeight="1"/>
    <row r="773" s="372" customFormat="1" ht="15.75" customHeight="1"/>
    <row r="774" s="372" customFormat="1" ht="15.75" customHeight="1"/>
    <row r="775" s="372" customFormat="1" ht="15.75" customHeight="1"/>
    <row r="776" s="372" customFormat="1" ht="15.75" customHeight="1"/>
    <row r="777" s="372" customFormat="1" ht="15.75" customHeight="1"/>
    <row r="778" s="372" customFormat="1" ht="15.75" customHeight="1"/>
    <row r="779" s="372" customFormat="1" ht="15.75" customHeight="1"/>
    <row r="780" s="372" customFormat="1" ht="15.75" customHeight="1"/>
    <row r="781" s="372" customFormat="1" ht="15.75" customHeight="1"/>
    <row r="782" s="372" customFormat="1" ht="15.75" customHeight="1"/>
    <row r="783" s="372" customFormat="1" ht="15.75" customHeight="1"/>
    <row r="784" s="372" customFormat="1" ht="15.75" customHeight="1"/>
    <row r="785" s="372" customFormat="1" ht="15.75" customHeight="1"/>
    <row r="786" s="372" customFormat="1" ht="15.75" customHeight="1"/>
    <row r="787" s="372" customFormat="1" ht="15.75" customHeight="1"/>
    <row r="788" s="372" customFormat="1" ht="15.75" customHeight="1"/>
    <row r="789" s="372" customFormat="1" ht="15.75" customHeight="1"/>
    <row r="790" s="372" customFormat="1" ht="15.75" customHeight="1"/>
    <row r="791" s="372" customFormat="1" ht="15.75" customHeight="1"/>
    <row r="792" s="372" customFormat="1" ht="15.75" customHeight="1"/>
    <row r="793" s="372" customFormat="1" ht="15.75" customHeight="1"/>
    <row r="794" s="372" customFormat="1" ht="15.75" customHeight="1"/>
    <row r="795" s="372" customFormat="1" ht="15.75" customHeight="1"/>
    <row r="796" s="372" customFormat="1" ht="15.75" customHeight="1"/>
    <row r="797" s="372" customFormat="1" ht="15.75" customHeight="1"/>
    <row r="798" s="372" customFormat="1" ht="15.75" customHeight="1"/>
    <row r="799" s="372" customFormat="1" ht="15.75" customHeight="1"/>
    <row r="800" s="372" customFormat="1" ht="15.75" customHeight="1"/>
    <row r="801" s="372" customFormat="1" ht="15.75" customHeight="1"/>
    <row r="802" s="372" customFormat="1" ht="15.75" customHeight="1"/>
    <row r="803" s="372" customFormat="1" ht="15.75" customHeight="1"/>
    <row r="804" s="372" customFormat="1" ht="15.75" customHeight="1"/>
    <row r="805" s="372" customFormat="1" ht="15.75" customHeight="1"/>
    <row r="806" s="372" customFormat="1" ht="15.75" customHeight="1"/>
    <row r="807" s="372" customFormat="1" ht="15.75" customHeight="1"/>
    <row r="808" s="372" customFormat="1" ht="15.75" customHeight="1"/>
    <row r="809" s="372" customFormat="1" ht="15.75" customHeight="1"/>
    <row r="810" s="372" customFormat="1" ht="15.75" customHeight="1"/>
    <row r="811" s="372" customFormat="1" ht="15.75" customHeight="1"/>
    <row r="812" s="372" customFormat="1" ht="15.75" customHeight="1"/>
    <row r="813" s="372" customFormat="1" ht="15.75" customHeight="1"/>
    <row r="814" s="372" customFormat="1" ht="15.75" customHeight="1"/>
    <row r="815" s="372" customFormat="1" ht="15.75" customHeight="1"/>
    <row r="816" s="372" customFormat="1" ht="15.75" customHeight="1"/>
    <row r="817" s="372" customFormat="1" ht="15.75" customHeight="1"/>
    <row r="818" s="372" customFormat="1" ht="15.75" customHeight="1"/>
    <row r="819" s="372" customFormat="1" ht="15.75" customHeight="1"/>
    <row r="820" s="372" customFormat="1" ht="15.75" customHeight="1"/>
    <row r="821" s="372" customFormat="1" ht="15.75" customHeight="1"/>
    <row r="822" s="372" customFormat="1" ht="15.75" customHeight="1"/>
    <row r="823" s="372" customFormat="1" ht="15.75" customHeight="1"/>
    <row r="824" s="372" customFormat="1" ht="15.75" customHeight="1"/>
    <row r="825" s="372" customFormat="1" ht="15.75" customHeight="1"/>
    <row r="826" s="372" customFormat="1" ht="15.75" customHeight="1"/>
    <row r="827" s="372" customFormat="1" ht="15.75" customHeight="1"/>
    <row r="828" s="372" customFormat="1" ht="15.75" customHeight="1"/>
    <row r="829" s="372" customFormat="1" ht="15.75" customHeight="1"/>
    <row r="830" s="372" customFormat="1" ht="15.75" customHeight="1"/>
    <row r="831" s="372" customFormat="1" ht="15.75" customHeight="1"/>
    <row r="832" s="372" customFormat="1" ht="15.75" customHeight="1"/>
    <row r="833" s="372" customFormat="1" ht="15.75" customHeight="1"/>
    <row r="834" s="372" customFormat="1" ht="15.75" customHeight="1"/>
    <row r="835" s="372" customFormat="1" ht="15.75" customHeight="1"/>
    <row r="836" s="372" customFormat="1" ht="15.75" customHeight="1"/>
    <row r="837" s="372" customFormat="1" ht="15.75" customHeight="1"/>
    <row r="838" s="372" customFormat="1" ht="15.75" customHeight="1"/>
    <row r="839" s="372" customFormat="1" ht="15.75" customHeight="1"/>
    <row r="840" s="372" customFormat="1" ht="15.75" customHeight="1"/>
    <row r="841" s="372" customFormat="1" ht="15.75" customHeight="1"/>
    <row r="842" s="372" customFormat="1" ht="15.75" customHeight="1"/>
    <row r="843" s="372" customFormat="1" ht="15.75" customHeight="1"/>
    <row r="844" s="372" customFormat="1" ht="15.75" customHeight="1"/>
    <row r="845" s="372" customFormat="1" ht="15.75" customHeight="1"/>
    <row r="846" s="372" customFormat="1" ht="15.75" customHeight="1"/>
    <row r="847" s="372" customFormat="1" ht="15.75" customHeight="1"/>
    <row r="848" s="372" customFormat="1" ht="15.75" customHeight="1"/>
    <row r="849" s="372" customFormat="1" ht="15.75" customHeight="1"/>
    <row r="850" s="372" customFormat="1" ht="15.75" customHeight="1"/>
    <row r="851" s="372" customFormat="1" ht="15.75" customHeight="1"/>
    <row r="852" s="372" customFormat="1" ht="15.75" customHeight="1"/>
    <row r="853" s="372" customFormat="1" ht="15.75" customHeight="1"/>
    <row r="854" s="372" customFormat="1" ht="15.75" customHeight="1"/>
    <row r="855" s="372" customFormat="1" ht="15.75" customHeight="1"/>
    <row r="856" s="372" customFormat="1" ht="15.75" customHeight="1"/>
    <row r="857" s="372" customFormat="1" ht="15.75" customHeight="1"/>
    <row r="858" s="372" customFormat="1" ht="15.75" customHeight="1"/>
    <row r="859" s="372" customFormat="1" ht="15.75" customHeight="1"/>
    <row r="860" s="372" customFormat="1" ht="15.75" customHeight="1"/>
    <row r="861" s="372" customFormat="1" ht="15.75" customHeight="1"/>
    <row r="862" s="372" customFormat="1" ht="15.75" customHeight="1"/>
    <row r="863" s="372" customFormat="1" ht="15.75" customHeight="1"/>
    <row r="864" s="372" customFormat="1" ht="15.75" customHeight="1"/>
    <row r="865" s="372" customFormat="1" ht="15.75" customHeight="1"/>
    <row r="866" s="372" customFormat="1" ht="15.75" customHeight="1"/>
    <row r="867" s="372" customFormat="1" ht="15.75" customHeight="1"/>
    <row r="868" s="372" customFormat="1" ht="15.75" customHeight="1"/>
    <row r="869" s="372" customFormat="1" ht="15.75" customHeight="1"/>
    <row r="870" s="372" customFormat="1" ht="15.75" customHeight="1"/>
    <row r="871" s="372" customFormat="1" ht="15.75" customHeight="1"/>
    <row r="872" s="372" customFormat="1" ht="15.75" customHeight="1"/>
    <row r="873" s="372" customFormat="1" ht="15.75" customHeight="1"/>
    <row r="874" s="372" customFormat="1" ht="15.75" customHeight="1"/>
    <row r="875" s="372" customFormat="1" ht="15.75" customHeight="1"/>
    <row r="876" s="372" customFormat="1" ht="15.75" customHeight="1"/>
    <row r="877" s="372" customFormat="1" ht="15.75" customHeight="1"/>
    <row r="878" s="372" customFormat="1" ht="15.75" customHeight="1"/>
    <row r="879" s="372" customFormat="1" ht="15.75" customHeight="1"/>
    <row r="880" s="372" customFormat="1" ht="15.75" customHeight="1"/>
    <row r="881" s="372" customFormat="1" ht="15.75" customHeight="1"/>
    <row r="882" s="372" customFormat="1" ht="15.75" customHeight="1"/>
    <row r="883" s="372" customFormat="1" ht="15.75" customHeight="1"/>
    <row r="884" s="372" customFormat="1" ht="15.75" customHeight="1"/>
    <row r="885" s="372" customFormat="1" ht="15.75" customHeight="1"/>
    <row r="886" s="372" customFormat="1" ht="15.75" customHeight="1"/>
    <row r="887" s="372" customFormat="1" ht="15.75" customHeight="1"/>
    <row r="888" s="372" customFormat="1" ht="15.75" customHeight="1"/>
    <row r="889" s="372" customFormat="1" ht="15.75" customHeight="1"/>
    <row r="890" s="372" customFormat="1" ht="15.75" customHeight="1"/>
    <row r="891" s="372" customFormat="1" ht="15.75" customHeight="1"/>
    <row r="892" s="372" customFormat="1" ht="15.75" customHeight="1"/>
    <row r="893" s="372" customFormat="1" ht="15.75" customHeight="1"/>
    <row r="894" s="372" customFormat="1" ht="15.75" customHeight="1"/>
    <row r="895" s="372" customFormat="1" ht="15.75" customHeight="1"/>
    <row r="896" s="372" customFormat="1" ht="15.75" customHeight="1"/>
    <row r="897" s="372" customFormat="1" ht="15.75" customHeight="1"/>
    <row r="898" s="372" customFormat="1" ht="15.75" customHeight="1"/>
    <row r="899" s="372" customFormat="1" ht="15.75" customHeight="1"/>
    <row r="900" s="372" customFormat="1" ht="15.75" customHeight="1"/>
    <row r="901" s="372" customFormat="1" ht="15.75" customHeight="1"/>
    <row r="902" s="372" customFormat="1" ht="15.75" customHeight="1"/>
    <row r="903" s="372" customFormat="1" ht="15.75" customHeight="1"/>
    <row r="904" s="372" customFormat="1" ht="15.75" customHeight="1"/>
    <row r="905" s="372" customFormat="1" ht="15.75" customHeight="1"/>
    <row r="906" s="372" customFormat="1" ht="15.75" customHeight="1"/>
    <row r="907" s="372" customFormat="1" ht="15.75" customHeight="1"/>
    <row r="908" s="372" customFormat="1" ht="15.75" customHeight="1"/>
    <row r="909" s="372" customFormat="1" ht="15.75" customHeight="1"/>
    <row r="910" s="372" customFormat="1" ht="15.75" customHeight="1"/>
    <row r="911" s="372" customFormat="1" ht="15.75" customHeight="1"/>
    <row r="912" s="372" customFormat="1" ht="15.75" customHeight="1"/>
    <row r="913" s="372" customFormat="1" ht="15.75" customHeight="1"/>
    <row r="914" s="372" customFormat="1" ht="15.75" customHeight="1"/>
    <row r="915" s="372" customFormat="1" ht="15.75" customHeight="1"/>
    <row r="916" s="372" customFormat="1" ht="15.75" customHeight="1"/>
    <row r="917" s="372" customFormat="1" ht="15.75" customHeight="1"/>
    <row r="918" s="372" customFormat="1" ht="15.75" customHeight="1"/>
    <row r="919" s="372" customFormat="1" ht="15.75" customHeight="1"/>
    <row r="920" s="372" customFormat="1" ht="15.75" customHeight="1"/>
    <row r="921" s="372" customFormat="1" ht="15.75" customHeight="1"/>
    <row r="922" s="372" customFormat="1" ht="15.75" customHeight="1"/>
    <row r="923" s="372" customFormat="1" ht="15.75" customHeight="1"/>
    <row r="924" s="372" customFormat="1" ht="15.75" customHeight="1"/>
    <row r="925" s="372" customFormat="1" ht="15.75" customHeight="1"/>
    <row r="926" s="372" customFormat="1" ht="15.75" customHeight="1"/>
    <row r="927" s="372" customFormat="1" ht="15.75" customHeight="1"/>
    <row r="928" s="372" customFormat="1" ht="15.75" customHeight="1"/>
    <row r="929" s="372" customFormat="1" ht="15.75" customHeight="1"/>
    <row r="930" s="372" customFormat="1" ht="15.75" customHeight="1"/>
    <row r="931" s="372" customFormat="1" ht="15.75" customHeight="1"/>
  </sheetData>
  <mergeCells count="27">
    <mergeCell ref="A1:D1"/>
    <mergeCell ref="F1:I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B9:E9"/>
    <mergeCell ref="B10:E10"/>
    <mergeCell ref="B11:E11"/>
    <mergeCell ref="B12:E12"/>
    <mergeCell ref="B34:E34"/>
    <mergeCell ref="B35:E35"/>
    <mergeCell ref="B36:E36"/>
    <mergeCell ref="B37:E37"/>
    <mergeCell ref="B38:E38"/>
    <mergeCell ref="F7:F8"/>
    <mergeCell ref="G7:G8"/>
    <mergeCell ref="H7:H8"/>
    <mergeCell ref="I7:I8"/>
    <mergeCell ref="G2:I6"/>
    <mergeCell ref="B7:E8"/>
  </mergeCells>
  <conditionalFormatting sqref="I32">
    <cfRule type="notContainsBlanks" dxfId="0" priority="2">
      <formula>LEN(TRIM(I32))&gt;0</formula>
    </cfRule>
  </conditionalFormatting>
  <conditionalFormatting sqref="I21:I26">
    <cfRule type="notContainsBlanks" dxfId="0" priority="4">
      <formula>LEN(TRIM(I21))&gt;0</formula>
    </cfRule>
  </conditionalFormatting>
  <conditionalFormatting sqref="I9:I12 I15:I17">
    <cfRule type="notContainsBlanks" dxfId="0" priority="3">
      <formula>LEN(TRIM(I9))&gt;0</formula>
    </cfRule>
  </conditionalFormatting>
  <conditionalFormatting sqref="M9:M32 Q9:Q32">
    <cfRule type="notContainsBlanks" dxfId="0" priority="1">
      <formula>LEN(TRIM(M9))&gt;0</formula>
    </cfRule>
  </conditionalFormatting>
  <pageMargins left="0.75" right="0.75" top="1" bottom="1" header="0.5" footer="0.5"/>
  <pageSetup paperSize="9" scale="98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31"/>
  <sheetViews>
    <sheetView tabSelected="1" view="pageBreakPreview" zoomScaleNormal="100" workbookViewId="0">
      <selection activeCell="G13" sqref="G13:I33"/>
    </sheetView>
  </sheetViews>
  <sheetFormatPr defaultColWidth="11.8153846153846" defaultRowHeight="15" customHeight="1"/>
  <cols>
    <col min="1" max="1" width="3.81538461538462" style="372" customWidth="1"/>
    <col min="2" max="2" width="15.2692307692308" style="372" customWidth="1"/>
    <col min="3" max="3" width="22.6307692307692" style="372" customWidth="1"/>
    <col min="4" max="4" width="11.9461538461538" style="372" customWidth="1"/>
    <col min="5" max="5" width="23.5538461538462" style="373" customWidth="1"/>
    <col min="6" max="6" width="8.45384615384615" style="372" customWidth="1"/>
    <col min="7" max="7" width="8.17692307692308" style="372" customWidth="1"/>
    <col min="8" max="9" width="8.45384615384615" style="372" customWidth="1"/>
    <col min="10" max="12" width="8.09230769230769" style="372" customWidth="1"/>
    <col min="13" max="13" width="5.17692307692308" style="372" customWidth="1"/>
    <col min="14" max="14" width="8.09230769230769" style="372" customWidth="1"/>
    <col min="15" max="16" width="7.9" style="372" customWidth="1"/>
    <col min="17" max="17" width="6.17692307692308" style="372" customWidth="1"/>
    <col min="18" max="18" width="9.45384615384615" style="372" customWidth="1"/>
    <col min="19" max="19" width="26.7230769230769" style="372" customWidth="1"/>
    <col min="20" max="26" width="11.1769230769231" style="372" customWidth="1"/>
    <col min="27" max="16384" width="11.8153846153846" style="372"/>
  </cols>
  <sheetData>
    <row r="1" s="372" customFormat="1" ht="30" customHeight="1" spans="1:9">
      <c r="A1" s="374" t="s">
        <v>0</v>
      </c>
      <c r="B1" s="375"/>
      <c r="C1" s="375"/>
      <c r="D1" s="376"/>
      <c r="E1" s="377" t="s">
        <v>53</v>
      </c>
      <c r="F1" s="378"/>
      <c r="G1" s="375"/>
      <c r="H1" s="375"/>
      <c r="I1" s="376"/>
    </row>
    <row r="2" s="372" customFormat="1" ht="15.75" customHeight="1" spans="1:9">
      <c r="A2" s="379" t="s">
        <v>1</v>
      </c>
      <c r="B2" s="380"/>
      <c r="C2" s="381" t="s">
        <v>54</v>
      </c>
      <c r="D2" s="382" t="s">
        <v>3</v>
      </c>
      <c r="E2" s="383" t="s">
        <v>55</v>
      </c>
      <c r="F2" s="376"/>
      <c r="G2" s="384"/>
      <c r="H2" s="385"/>
      <c r="I2" s="428"/>
    </row>
    <row r="3" s="372" customFormat="1" ht="15.75" customHeight="1" spans="1:9">
      <c r="A3" s="386" t="s">
        <v>5</v>
      </c>
      <c r="B3" s="375"/>
      <c r="C3" s="387"/>
      <c r="D3" s="388" t="s">
        <v>6</v>
      </c>
      <c r="E3" s="383"/>
      <c r="F3" s="376"/>
      <c r="G3" s="389"/>
      <c r="H3" s="384"/>
      <c r="I3" s="429"/>
    </row>
    <row r="4" s="372" customFormat="1" ht="15.75" customHeight="1" spans="1:9">
      <c r="A4" s="386" t="s">
        <v>7</v>
      </c>
      <c r="B4" s="375"/>
      <c r="C4" s="381"/>
      <c r="D4" s="388" t="s">
        <v>8</v>
      </c>
      <c r="E4" s="383" t="s">
        <v>56</v>
      </c>
      <c r="F4" s="376"/>
      <c r="G4" s="389"/>
      <c r="H4" s="384"/>
      <c r="I4" s="429"/>
    </row>
    <row r="5" s="372" customFormat="1" ht="15.75" customHeight="1" spans="1:9">
      <c r="A5" s="386" t="s">
        <v>10</v>
      </c>
      <c r="B5" s="375"/>
      <c r="C5" s="390"/>
      <c r="D5" s="388" t="s">
        <v>11</v>
      </c>
      <c r="E5" s="383" t="s">
        <v>12</v>
      </c>
      <c r="F5" s="376"/>
      <c r="G5" s="389"/>
      <c r="H5" s="384"/>
      <c r="I5" s="429"/>
    </row>
    <row r="6" s="372" customFormat="1" ht="15.75" customHeight="1" spans="1:9">
      <c r="A6" s="386" t="s">
        <v>13</v>
      </c>
      <c r="B6" s="375"/>
      <c r="C6" s="391" t="s">
        <v>57</v>
      </c>
      <c r="D6" s="388" t="s">
        <v>15</v>
      </c>
      <c r="E6" s="383" t="s">
        <v>58</v>
      </c>
      <c r="F6" s="376"/>
      <c r="G6" s="392"/>
      <c r="H6" s="380"/>
      <c r="I6" s="430"/>
    </row>
    <row r="7" s="372" customFormat="1" ht="15.75" customHeight="1" spans="1:9">
      <c r="A7" s="393"/>
      <c r="B7" s="394" t="s">
        <v>17</v>
      </c>
      <c r="C7" s="395"/>
      <c r="D7" s="395"/>
      <c r="E7" s="396"/>
      <c r="F7" s="397" t="s">
        <v>18</v>
      </c>
      <c r="G7" s="398" t="s">
        <v>58</v>
      </c>
      <c r="H7" s="399" t="s">
        <v>59</v>
      </c>
      <c r="I7" s="431" t="s">
        <v>60</v>
      </c>
    </row>
    <row r="8" s="372" customFormat="1" customHeight="1" spans="1:9">
      <c r="A8" s="400"/>
      <c r="B8" s="392"/>
      <c r="C8" s="380"/>
      <c r="D8" s="380"/>
      <c r="E8" s="401"/>
      <c r="F8" s="402"/>
      <c r="G8" s="403"/>
      <c r="H8" s="403"/>
      <c r="I8" s="403"/>
    </row>
    <row r="9" s="372" customFormat="1" ht="15.75" hidden="1" customHeight="1" spans="1:9">
      <c r="A9" s="404">
        <v>1</v>
      </c>
      <c r="B9" s="405" t="s">
        <v>61</v>
      </c>
      <c r="C9" s="375"/>
      <c r="D9" s="375"/>
      <c r="E9" s="406"/>
      <c r="F9" s="407">
        <v>44934</v>
      </c>
      <c r="G9" s="408"/>
      <c r="H9" s="408"/>
      <c r="I9" s="432"/>
    </row>
    <row r="10" s="372" customFormat="1" ht="15.75" hidden="1" customHeight="1" spans="1:9">
      <c r="A10" s="409">
        <f t="shared" ref="A10:A12" si="0">A9+1</f>
        <v>2</v>
      </c>
      <c r="B10" s="410" t="s">
        <v>62</v>
      </c>
      <c r="C10" s="380"/>
      <c r="D10" s="380"/>
      <c r="E10" s="401"/>
      <c r="F10" s="411">
        <v>44930</v>
      </c>
      <c r="G10" s="408"/>
      <c r="H10" s="408"/>
      <c r="I10" s="432"/>
    </row>
    <row r="11" s="372" customFormat="1" ht="15.75" hidden="1" customHeight="1" spans="1:9">
      <c r="A11" s="409">
        <f t="shared" si="0"/>
        <v>3</v>
      </c>
      <c r="B11" s="410" t="s">
        <v>63</v>
      </c>
      <c r="C11" s="380"/>
      <c r="D11" s="380"/>
      <c r="E11" s="401"/>
      <c r="F11" s="411">
        <v>44930</v>
      </c>
      <c r="G11" s="412"/>
      <c r="H11" s="408"/>
      <c r="I11" s="432"/>
    </row>
    <row r="12" s="372" customFormat="1" ht="15.75" hidden="1" customHeight="1" spans="1:9">
      <c r="A12" s="409">
        <f t="shared" si="0"/>
        <v>4</v>
      </c>
      <c r="B12" s="410" t="s">
        <v>64</v>
      </c>
      <c r="C12" s="380"/>
      <c r="D12" s="380"/>
      <c r="E12" s="401"/>
      <c r="F12" s="411">
        <v>44930</v>
      </c>
      <c r="G12" s="408"/>
      <c r="H12" s="408"/>
      <c r="I12" s="432"/>
    </row>
    <row r="13" s="372" customFormat="1" ht="15.75" customHeight="1" spans="1:9">
      <c r="A13" s="409"/>
      <c r="B13" s="413" t="s">
        <v>65</v>
      </c>
      <c r="C13" s="414"/>
      <c r="D13" s="414"/>
      <c r="E13" s="415" t="s">
        <v>66</v>
      </c>
      <c r="F13" s="416">
        <v>44930</v>
      </c>
      <c r="G13" s="417">
        <f>'1X-3X'!G13*2.54</f>
        <v>25.4</v>
      </c>
      <c r="H13" s="417">
        <f>'1X-3X'!H13*2.54</f>
        <v>25.7175</v>
      </c>
      <c r="I13" s="417">
        <f>'1X-3X'!I13*2.54</f>
        <v>26.035</v>
      </c>
    </row>
    <row r="14" s="372" customFormat="1" ht="15.75" customHeight="1" spans="1:9">
      <c r="A14" s="409"/>
      <c r="B14" s="413" t="s">
        <v>67</v>
      </c>
      <c r="C14" s="414"/>
      <c r="D14" s="414"/>
      <c r="E14" s="415" t="s">
        <v>68</v>
      </c>
      <c r="F14" s="418">
        <v>44928</v>
      </c>
      <c r="G14" s="417">
        <f>'1X-3X'!G14*2.54</f>
        <v>111.76</v>
      </c>
      <c r="H14" s="417">
        <f>'1X-3X'!H14*2.54</f>
        <v>112.395</v>
      </c>
      <c r="I14" s="417">
        <f>'1X-3X'!I14*2.54</f>
        <v>113.03</v>
      </c>
    </row>
    <row r="15" s="372" customFormat="1" ht="15.75" hidden="1" customHeight="1" spans="1:9">
      <c r="A15" s="409"/>
      <c r="B15" s="413" t="s">
        <v>69</v>
      </c>
      <c r="C15" s="414"/>
      <c r="D15" s="414"/>
      <c r="E15" s="415" t="s">
        <v>70</v>
      </c>
      <c r="F15" s="419">
        <v>44930</v>
      </c>
      <c r="G15" s="417">
        <f>'1X-3X'!G15*2.54</f>
        <v>0</v>
      </c>
      <c r="H15" s="417">
        <f>'1X-3X'!H15*2.54</f>
        <v>0</v>
      </c>
      <c r="I15" s="417">
        <f>'1X-3X'!I15*2.54</f>
        <v>0</v>
      </c>
    </row>
    <row r="16" s="372" customFormat="1" ht="15.75" hidden="1" customHeight="1" spans="1:9">
      <c r="A16" s="409"/>
      <c r="B16" s="413" t="s">
        <v>71</v>
      </c>
      <c r="C16" s="414"/>
      <c r="D16" s="414"/>
      <c r="E16" s="415" t="s">
        <v>31</v>
      </c>
      <c r="F16" s="419">
        <v>44930</v>
      </c>
      <c r="G16" s="417">
        <f>'1X-3X'!G16*2.54</f>
        <v>0</v>
      </c>
      <c r="H16" s="417">
        <f>'1X-3X'!H16*2.54</f>
        <v>0</v>
      </c>
      <c r="I16" s="417">
        <f>'1X-3X'!I16*2.54</f>
        <v>0</v>
      </c>
    </row>
    <row r="17" s="372" customFormat="1" ht="15.75" hidden="1" customHeight="1" spans="1:9">
      <c r="A17" s="409"/>
      <c r="B17" s="413" t="s">
        <v>72</v>
      </c>
      <c r="C17" s="414"/>
      <c r="D17" s="414"/>
      <c r="E17" s="415" t="s">
        <v>35</v>
      </c>
      <c r="F17" s="419">
        <v>44930</v>
      </c>
      <c r="G17" s="417">
        <f>'1X-3X'!G17*2.54</f>
        <v>0</v>
      </c>
      <c r="H17" s="417">
        <f>'1X-3X'!H17*2.54</f>
        <v>0</v>
      </c>
      <c r="I17" s="417">
        <f>'1X-3X'!I17*2.54</f>
        <v>0</v>
      </c>
    </row>
    <row r="18" s="372" customFormat="1" ht="15.75" customHeight="1" spans="1:9">
      <c r="A18" s="409"/>
      <c r="B18" s="413" t="s">
        <v>73</v>
      </c>
      <c r="C18" s="414"/>
      <c r="D18" s="414"/>
      <c r="E18" s="415" t="s">
        <v>70</v>
      </c>
      <c r="F18" s="411">
        <v>44928</v>
      </c>
      <c r="G18" s="417">
        <f>'1X-3X'!G18*2.54</f>
        <v>108.585</v>
      </c>
      <c r="H18" s="417">
        <f>'1X-3X'!H18*2.54</f>
        <v>114.935</v>
      </c>
      <c r="I18" s="417">
        <f>'1X-3X'!I18*2.54</f>
        <v>121.285</v>
      </c>
    </row>
    <row r="19" s="372" customFormat="1" ht="15.75" customHeight="1" spans="1:9">
      <c r="A19" s="409"/>
      <c r="B19" s="413" t="s">
        <v>74</v>
      </c>
      <c r="C19" s="414"/>
      <c r="D19" s="414"/>
      <c r="E19" s="415" t="s">
        <v>31</v>
      </c>
      <c r="F19" s="411">
        <v>44928</v>
      </c>
      <c r="G19" s="417">
        <f>'1X-3X'!G19*2.54</f>
        <v>113.03</v>
      </c>
      <c r="H19" s="417">
        <f>'1X-3X'!H19*2.54</f>
        <v>119.38</v>
      </c>
      <c r="I19" s="417">
        <f>'1X-3X'!I19*2.54</f>
        <v>125.73</v>
      </c>
    </row>
    <row r="20" s="372" customFormat="1" ht="15.75" customHeight="1" spans="1:9">
      <c r="A20" s="409"/>
      <c r="B20" s="413" t="s">
        <v>34</v>
      </c>
      <c r="C20" s="414"/>
      <c r="D20" s="414"/>
      <c r="E20" s="415" t="s">
        <v>35</v>
      </c>
      <c r="F20" s="411">
        <v>44928</v>
      </c>
      <c r="G20" s="417">
        <f>'1X-3X'!G20*2.54</f>
        <v>102.87</v>
      </c>
      <c r="H20" s="417">
        <f>'1X-3X'!H20*2.54</f>
        <v>109.22</v>
      </c>
      <c r="I20" s="417">
        <f>'1X-3X'!I20*2.54</f>
        <v>115.57</v>
      </c>
    </row>
    <row r="21" s="372" customFormat="1" ht="15.75" hidden="1" customHeight="1" spans="1:9">
      <c r="A21" s="409"/>
      <c r="B21" s="413" t="s">
        <v>75</v>
      </c>
      <c r="C21" s="414"/>
      <c r="D21" s="414"/>
      <c r="E21" s="415" t="s">
        <v>76</v>
      </c>
      <c r="F21" s="420">
        <v>44993</v>
      </c>
      <c r="G21" s="417">
        <f>'1X-3X'!G21*2.54</f>
        <v>0</v>
      </c>
      <c r="H21" s="417">
        <f>'1X-3X'!H21*2.54</f>
        <v>6.35</v>
      </c>
      <c r="I21" s="417">
        <f>'1X-3X'!I21*2.54</f>
        <v>12.7</v>
      </c>
    </row>
    <row r="22" s="372" customFormat="1" ht="15.75" customHeight="1" spans="1:9">
      <c r="A22" s="409"/>
      <c r="B22" s="413" t="s">
        <v>77</v>
      </c>
      <c r="C22" s="414"/>
      <c r="D22" s="414"/>
      <c r="E22" s="415" t="s">
        <v>78</v>
      </c>
      <c r="F22" s="411">
        <v>44928</v>
      </c>
      <c r="G22" s="417">
        <f>'1X-3X'!G22*2.54</f>
        <v>138.43</v>
      </c>
      <c r="H22" s="417">
        <f>'1X-3X'!H22*2.54</f>
        <v>144.78</v>
      </c>
      <c r="I22" s="417">
        <f>'1X-3X'!I22*2.54</f>
        <v>151.13</v>
      </c>
    </row>
    <row r="23" s="372" customFormat="1" ht="15.75" customHeight="1" spans="1:9">
      <c r="A23" s="409"/>
      <c r="B23" s="413" t="s">
        <v>79</v>
      </c>
      <c r="C23" s="414"/>
      <c r="D23" s="414"/>
      <c r="E23" s="415" t="s">
        <v>39</v>
      </c>
      <c r="F23" s="411">
        <v>44928</v>
      </c>
      <c r="G23" s="417">
        <f>'1X-3X'!G23*2.54</f>
        <v>218.44</v>
      </c>
      <c r="H23" s="417">
        <f>'1X-3X'!H23*2.54</f>
        <v>224.79</v>
      </c>
      <c r="I23" s="417">
        <f>'1X-3X'!I23*2.54</f>
        <v>231.14</v>
      </c>
    </row>
    <row r="24" s="372" customFormat="1" ht="15.75" customHeight="1" spans="1:9">
      <c r="A24" s="409"/>
      <c r="B24" s="413" t="s">
        <v>80</v>
      </c>
      <c r="C24" s="414"/>
      <c r="D24" s="414"/>
      <c r="E24" s="415" t="s">
        <v>41</v>
      </c>
      <c r="F24" s="411">
        <v>44928</v>
      </c>
      <c r="G24" s="417">
        <f>'1X-3X'!G24*2.54</f>
        <v>210.82</v>
      </c>
      <c r="H24" s="417">
        <f>'1X-3X'!H24*2.54</f>
        <v>217.17</v>
      </c>
      <c r="I24" s="417">
        <f>'1X-3X'!I24*2.54</f>
        <v>223.52</v>
      </c>
    </row>
    <row r="25" s="372" customFormat="1" ht="15.75" hidden="1" customHeight="1" spans="1:9">
      <c r="A25" s="409"/>
      <c r="B25" s="413" t="s">
        <v>81</v>
      </c>
      <c r="C25" s="414"/>
      <c r="D25" s="414"/>
      <c r="E25" s="415" t="s">
        <v>76</v>
      </c>
      <c r="F25" s="420">
        <v>44934</v>
      </c>
      <c r="G25" s="417">
        <f>'1X-3X'!G25*2.54</f>
        <v>0</v>
      </c>
      <c r="H25" s="417">
        <f>'1X-3X'!H25*2.54</f>
        <v>0</v>
      </c>
      <c r="I25" s="417">
        <f>'1X-3X'!I25*2.54</f>
        <v>0</v>
      </c>
    </row>
    <row r="26" s="372" customFormat="1" ht="15.75" hidden="1" customHeight="1" spans="1:9">
      <c r="A26" s="409"/>
      <c r="B26" s="413" t="s">
        <v>82</v>
      </c>
      <c r="C26" s="414"/>
      <c r="D26" s="414"/>
      <c r="E26" s="415" t="s">
        <v>83</v>
      </c>
      <c r="F26" s="420">
        <v>44934</v>
      </c>
      <c r="G26" s="417">
        <f>'1X-3X'!G26*2.54</f>
        <v>0</v>
      </c>
      <c r="H26" s="417">
        <f>'1X-3X'!H26*2.54</f>
        <v>0</v>
      </c>
      <c r="I26" s="417">
        <f>'1X-3X'!I26*2.54</f>
        <v>0</v>
      </c>
    </row>
    <row r="27" s="372" customFormat="1" ht="15.75" hidden="1" customHeight="1" spans="1:9">
      <c r="A27" s="409"/>
      <c r="B27" s="413" t="s">
        <v>84</v>
      </c>
      <c r="C27" s="414"/>
      <c r="D27" s="414"/>
      <c r="E27" s="415" t="s">
        <v>85</v>
      </c>
      <c r="F27" s="420">
        <v>0.125</v>
      </c>
      <c r="G27" s="417">
        <f>'1X-3X'!G27*2.54</f>
        <v>0</v>
      </c>
      <c r="H27" s="417">
        <f>'1X-3X'!H27*2.54</f>
        <v>0</v>
      </c>
      <c r="I27" s="417">
        <f>'1X-3X'!I27*2.54</f>
        <v>0</v>
      </c>
    </row>
    <row r="28" s="372" customFormat="1" ht="15.75" customHeight="1" spans="1:9">
      <c r="A28" s="409"/>
      <c r="B28" s="413" t="s">
        <v>42</v>
      </c>
      <c r="C28" s="414"/>
      <c r="D28" s="414"/>
      <c r="E28" s="415" t="s">
        <v>43</v>
      </c>
      <c r="F28" s="419">
        <v>0.25</v>
      </c>
      <c r="G28" s="417">
        <f>'1X-3X'!G28*2.54</f>
        <v>78.74</v>
      </c>
      <c r="H28" s="417">
        <f>'1X-3X'!H28*2.54</f>
        <v>78.74</v>
      </c>
      <c r="I28" s="417">
        <f>'1X-3X'!I28*2.54</f>
        <v>78.74</v>
      </c>
    </row>
    <row r="29" s="372" customFormat="1" ht="15.75" customHeight="1" spans="1:9">
      <c r="A29" s="409"/>
      <c r="B29" s="413" t="s">
        <v>86</v>
      </c>
      <c r="C29" s="414"/>
      <c r="D29" s="414"/>
      <c r="E29" s="421" t="s">
        <v>87</v>
      </c>
      <c r="F29" s="420">
        <v>0.125</v>
      </c>
      <c r="G29" s="417">
        <f>'1X-3X'!G29*2.54</f>
        <v>0.9525</v>
      </c>
      <c r="H29" s="417">
        <f>'1X-3X'!H29*2.54</f>
        <v>0.9525</v>
      </c>
      <c r="I29" s="417">
        <f>'1X-3X'!I29*2.54</f>
        <v>0.9525</v>
      </c>
    </row>
    <row r="30" s="372" customFormat="1" ht="15.75" customHeight="1" spans="1:9">
      <c r="A30" s="409"/>
      <c r="B30" s="413" t="s">
        <v>88</v>
      </c>
      <c r="C30" s="414"/>
      <c r="D30" s="414"/>
      <c r="E30" s="421" t="s">
        <v>85</v>
      </c>
      <c r="F30" s="420">
        <v>0.125</v>
      </c>
      <c r="G30" s="417">
        <f>'1X-3X'!G30*2.54</f>
        <v>40.64</v>
      </c>
      <c r="H30" s="417">
        <f>'1X-3X'!H30*2.54</f>
        <v>41.5925</v>
      </c>
      <c r="I30" s="417">
        <f>'1X-3X'!I30*2.54</f>
        <v>42.545</v>
      </c>
    </row>
    <row r="31" s="372" customFormat="1" ht="15.75" customHeight="1" spans="1:9">
      <c r="A31" s="409"/>
      <c r="B31" s="413" t="s">
        <v>89</v>
      </c>
      <c r="C31" s="414"/>
      <c r="D31" s="414"/>
      <c r="E31" s="415" t="s">
        <v>47</v>
      </c>
      <c r="F31" s="422">
        <v>44930</v>
      </c>
      <c r="G31" s="417">
        <f>'1X-3X'!G31*2.54</f>
        <v>6.35</v>
      </c>
      <c r="H31" s="417">
        <f>'1X-3X'!H31*2.54</f>
        <v>6.35</v>
      </c>
      <c r="I31" s="417">
        <f>'1X-3X'!I31*2.54</f>
        <v>6.35</v>
      </c>
    </row>
    <row r="32" s="372" customFormat="1" ht="15.75" customHeight="1" spans="1:9">
      <c r="A32" s="409"/>
      <c r="B32" s="413" t="s">
        <v>48</v>
      </c>
      <c r="C32" s="414"/>
      <c r="D32" s="414"/>
      <c r="E32" s="421" t="s">
        <v>49</v>
      </c>
      <c r="F32" s="419">
        <v>0.25</v>
      </c>
      <c r="G32" s="417">
        <f>'1X-3X'!G32*2.54</f>
        <v>33.02</v>
      </c>
      <c r="H32" s="417">
        <f>'1X-3X'!H32*2.54</f>
        <v>34.29</v>
      </c>
      <c r="I32" s="417">
        <f>'1X-3X'!I32*2.54</f>
        <v>34.29</v>
      </c>
    </row>
    <row r="33" s="372" customFormat="1" ht="15.75" customHeight="1" spans="1:9">
      <c r="A33" s="409"/>
      <c r="B33" s="413"/>
      <c r="C33" s="414"/>
      <c r="D33" s="414"/>
      <c r="E33" s="423"/>
      <c r="F33" s="420"/>
      <c r="G33" s="417">
        <f>'1X-3X'!G33*2.54</f>
        <v>0</v>
      </c>
      <c r="H33" s="417">
        <f>'1X-3X'!H33*2.54</f>
        <v>0</v>
      </c>
      <c r="I33" s="417">
        <f>'1X-3X'!I33*2.54</f>
        <v>0</v>
      </c>
    </row>
    <row r="34" s="372" customFormat="1" ht="15.75" hidden="1" customHeight="1" spans="1:9">
      <c r="A34" s="409"/>
      <c r="B34" s="424" t="s">
        <v>90</v>
      </c>
      <c r="C34" s="380"/>
      <c r="D34" s="380"/>
      <c r="E34" s="401"/>
      <c r="F34" s="425">
        <v>44930</v>
      </c>
      <c r="G34" s="426">
        <v>0</v>
      </c>
      <c r="H34" s="427"/>
      <c r="I34" s="433"/>
    </row>
    <row r="35" s="372" customFormat="1" ht="15.75" hidden="1" customHeight="1" spans="1:9">
      <c r="A35" s="409"/>
      <c r="B35" s="424" t="s">
        <v>91</v>
      </c>
      <c r="C35" s="380"/>
      <c r="D35" s="380"/>
      <c r="E35" s="401"/>
      <c r="F35" s="425">
        <v>44934</v>
      </c>
      <c r="G35" s="426">
        <v>0</v>
      </c>
      <c r="H35" s="427"/>
      <c r="I35" s="433"/>
    </row>
    <row r="36" s="372" customFormat="1" ht="15.75" hidden="1" customHeight="1" spans="1:9">
      <c r="A36" s="409"/>
      <c r="B36" s="424"/>
      <c r="C36" s="380"/>
      <c r="D36" s="380"/>
      <c r="E36" s="401"/>
      <c r="F36" s="425"/>
      <c r="G36" s="426">
        <v>0</v>
      </c>
      <c r="H36" s="427"/>
      <c r="I36" s="433"/>
    </row>
    <row r="37" s="372" customFormat="1" ht="15.75" hidden="1" customHeight="1" spans="1:9">
      <c r="A37" s="409"/>
      <c r="B37" s="424" t="s">
        <v>92</v>
      </c>
      <c r="C37" s="380"/>
      <c r="D37" s="380"/>
      <c r="E37" s="401"/>
      <c r="F37" s="425">
        <v>44934</v>
      </c>
      <c r="G37" s="426">
        <v>0</v>
      </c>
      <c r="H37" s="427"/>
      <c r="I37" s="433"/>
    </row>
    <row r="38" s="372" customFormat="1" ht="15.75" hidden="1" customHeight="1" spans="1:9">
      <c r="A38" s="409">
        <v>62.4</v>
      </c>
      <c r="B38" s="424" t="s">
        <v>93</v>
      </c>
      <c r="C38" s="380"/>
      <c r="D38" s="380"/>
      <c r="E38" s="401"/>
      <c r="F38" s="425">
        <v>44934</v>
      </c>
      <c r="G38" s="426">
        <v>0</v>
      </c>
      <c r="H38" s="427"/>
      <c r="I38" s="433"/>
    </row>
    <row r="39" s="372" customFormat="1" ht="15.75" customHeight="1"/>
    <row r="40" s="372" customFormat="1" ht="15.75" customHeight="1"/>
    <row r="41" s="372" customFormat="1" ht="15.75" customHeight="1"/>
    <row r="42" s="372" customFormat="1" ht="15.75" customHeight="1"/>
    <row r="43" s="372" customFormat="1" ht="15.75" customHeight="1"/>
    <row r="44" s="372" customFormat="1" ht="15.75" customHeight="1"/>
    <row r="45" s="372" customFormat="1" ht="15.75" customHeight="1"/>
    <row r="46" s="372" customFormat="1" ht="15.75" customHeight="1"/>
    <row r="47" s="372" customFormat="1" ht="15.75" customHeight="1"/>
    <row r="48" s="372" customFormat="1" ht="15.75" customHeight="1"/>
    <row r="49" s="372" customFormat="1" ht="15.75" customHeight="1"/>
    <row r="50" s="372" customFormat="1" ht="15.75" customHeight="1"/>
    <row r="51" s="372" customFormat="1" ht="15.75" customHeight="1"/>
    <row r="52" s="372" customFormat="1" ht="15.75" customHeight="1"/>
    <row r="53" s="372" customFormat="1" ht="15.75" customHeight="1"/>
    <row r="54" s="372" customFormat="1" ht="15.75" customHeight="1"/>
    <row r="55" s="372" customFormat="1" ht="15.75" customHeight="1"/>
    <row r="56" s="372" customFormat="1" ht="15.75" customHeight="1"/>
    <row r="57" s="372" customFormat="1" ht="15.75" customHeight="1"/>
    <row r="58" s="372" customFormat="1" ht="15.75" customHeight="1"/>
    <row r="59" s="372" customFormat="1" ht="15.75" customHeight="1"/>
    <row r="60" s="372" customFormat="1" ht="15.75" customHeight="1"/>
    <row r="61" s="372" customFormat="1" ht="15.75" customHeight="1"/>
    <row r="62" s="372" customFormat="1" ht="15.75" customHeight="1"/>
    <row r="63" s="372" customFormat="1" ht="15.75" customHeight="1"/>
    <row r="64" s="372" customFormat="1" ht="15.75" customHeight="1"/>
    <row r="65" s="372" customFormat="1" ht="15.75" customHeight="1"/>
    <row r="66" s="372" customFormat="1" ht="15.75" customHeight="1"/>
    <row r="67" s="372" customFormat="1" ht="15.75" customHeight="1"/>
    <row r="68" s="372" customFormat="1" ht="15.75" customHeight="1"/>
    <row r="69" s="372" customFormat="1" ht="15.75" customHeight="1"/>
    <row r="70" s="372" customFormat="1" ht="15.75" customHeight="1"/>
    <row r="71" s="372" customFormat="1" ht="15.75" customHeight="1"/>
    <row r="72" s="372" customFormat="1" ht="15.75" customHeight="1"/>
    <row r="73" s="372" customFormat="1" ht="15.75" customHeight="1"/>
    <row r="74" s="372" customFormat="1" ht="15.75" customHeight="1"/>
    <row r="75" s="372" customFormat="1" ht="15.75" customHeight="1"/>
    <row r="76" s="372" customFormat="1" ht="15.75" customHeight="1"/>
    <row r="77" s="372" customFormat="1" ht="15.75" customHeight="1"/>
    <row r="78" s="372" customFormat="1" ht="15.75" customHeight="1"/>
    <row r="79" s="372" customFormat="1" ht="15.75" customHeight="1"/>
    <row r="80" s="372" customFormat="1" ht="15.75" customHeight="1"/>
    <row r="81" s="372" customFormat="1" ht="15.75" customHeight="1"/>
    <row r="82" s="372" customFormat="1" ht="15.75" customHeight="1"/>
    <row r="83" s="372" customFormat="1" ht="15.75" customHeight="1"/>
    <row r="84" s="372" customFormat="1" ht="15.75" customHeight="1"/>
    <row r="85" s="372" customFormat="1" ht="15.75" customHeight="1"/>
    <row r="86" s="372" customFormat="1" ht="15.75" customHeight="1"/>
    <row r="87" s="372" customFormat="1" ht="15.75" customHeight="1"/>
    <row r="88" s="372" customFormat="1" ht="15.75" customHeight="1"/>
    <row r="89" s="372" customFormat="1" ht="15.75" customHeight="1"/>
    <row r="90" s="372" customFormat="1" ht="15.75" customHeight="1"/>
    <row r="91" s="372" customFormat="1" ht="15.75" customHeight="1"/>
    <row r="92" s="372" customFormat="1" ht="15.75" customHeight="1"/>
    <row r="93" s="372" customFormat="1" ht="15.75" customHeight="1"/>
    <row r="94" s="372" customFormat="1" ht="15.75" customHeight="1"/>
    <row r="95" s="372" customFormat="1" ht="15.75" customHeight="1"/>
    <row r="96" s="372" customFormat="1" ht="15.75" customHeight="1"/>
    <row r="97" s="372" customFormat="1" ht="15.75" customHeight="1"/>
    <row r="98" s="372" customFormat="1" ht="15.75" customHeight="1"/>
    <row r="99" s="372" customFormat="1" ht="15.75" customHeight="1"/>
    <row r="100" s="372" customFormat="1" ht="15.75" customHeight="1"/>
    <row r="101" s="372" customFormat="1" ht="15.75" customHeight="1"/>
    <row r="102" s="372" customFormat="1" ht="15.75" customHeight="1"/>
    <row r="103" s="372" customFormat="1" ht="15.75" customHeight="1"/>
    <row r="104" s="372" customFormat="1" ht="15.75" customHeight="1"/>
    <row r="105" s="372" customFormat="1" ht="15.75" customHeight="1"/>
    <row r="106" s="372" customFormat="1" ht="15.75" customHeight="1"/>
    <row r="107" s="372" customFormat="1" ht="15.75" customHeight="1"/>
    <row r="108" s="372" customFormat="1" ht="15.75" customHeight="1"/>
    <row r="109" s="372" customFormat="1" ht="15.75" customHeight="1"/>
    <row r="110" s="372" customFormat="1" ht="15.75" customHeight="1"/>
    <row r="111" s="372" customFormat="1" ht="15.75" customHeight="1"/>
    <row r="112" s="372" customFormat="1" ht="15.75" customHeight="1"/>
    <row r="113" s="372" customFormat="1" ht="15.75" customHeight="1"/>
    <row r="114" s="372" customFormat="1" ht="15.75" customHeight="1"/>
    <row r="115" s="372" customFormat="1" ht="15.75" customHeight="1"/>
    <row r="116" s="372" customFormat="1" ht="15.75" customHeight="1"/>
    <row r="117" s="372" customFormat="1" ht="15.75" customHeight="1"/>
    <row r="118" s="372" customFormat="1" ht="15.75" customHeight="1"/>
    <row r="119" s="372" customFormat="1" ht="15.75" customHeight="1"/>
    <row r="120" s="372" customFormat="1" ht="15.75" customHeight="1"/>
    <row r="121" s="372" customFormat="1" ht="15.75" customHeight="1"/>
    <row r="122" s="372" customFormat="1" ht="15.75" customHeight="1"/>
    <row r="123" s="372" customFormat="1" ht="15.75" customHeight="1"/>
    <row r="124" s="372" customFormat="1" ht="15.75" customHeight="1"/>
    <row r="125" s="372" customFormat="1" ht="15.75" customHeight="1"/>
    <row r="126" s="372" customFormat="1" ht="15.75" customHeight="1"/>
    <row r="127" s="372" customFormat="1" ht="15.75" customHeight="1"/>
    <row r="128" s="372" customFormat="1" ht="15.75" customHeight="1"/>
    <row r="129" s="372" customFormat="1" ht="15.75" customHeight="1"/>
    <row r="130" s="372" customFormat="1" ht="15.75" customHeight="1"/>
    <row r="131" s="372" customFormat="1" ht="15.75" customHeight="1"/>
    <row r="132" s="372" customFormat="1" ht="15.75" customHeight="1"/>
    <row r="133" s="372" customFormat="1" ht="15.75" customHeight="1"/>
    <row r="134" s="372" customFormat="1" ht="15.75" customHeight="1"/>
    <row r="135" s="372" customFormat="1" ht="15.75" customHeight="1"/>
    <row r="136" s="372" customFormat="1" ht="15.75" customHeight="1"/>
    <row r="137" s="372" customFormat="1" ht="15.75" customHeight="1"/>
    <row r="138" s="372" customFormat="1" ht="15.75" customHeight="1"/>
    <row r="139" s="372" customFormat="1" ht="15.75" customHeight="1"/>
    <row r="140" s="372" customFormat="1" ht="15.75" customHeight="1"/>
    <row r="141" s="372" customFormat="1" ht="15.75" customHeight="1"/>
    <row r="142" s="372" customFormat="1" ht="15.75" customHeight="1"/>
    <row r="143" s="372" customFormat="1" ht="15.75" customHeight="1"/>
    <row r="144" s="372" customFormat="1" ht="15.75" customHeight="1"/>
    <row r="145" s="372" customFormat="1" ht="15.75" customHeight="1"/>
    <row r="146" s="372" customFormat="1" ht="15.75" customHeight="1"/>
    <row r="147" s="372" customFormat="1" ht="15.75" customHeight="1"/>
    <row r="148" s="372" customFormat="1" ht="15.75" customHeight="1"/>
    <row r="149" s="372" customFormat="1" ht="15.75" customHeight="1"/>
    <row r="150" s="372" customFormat="1" ht="15.75" customHeight="1"/>
    <row r="151" s="372" customFormat="1" ht="15.75" customHeight="1"/>
    <row r="152" s="372" customFormat="1" ht="15.75" customHeight="1"/>
    <row r="153" s="372" customFormat="1" ht="15.75" customHeight="1"/>
    <row r="154" s="372" customFormat="1" ht="15.75" customHeight="1"/>
    <row r="155" s="372" customFormat="1" ht="15.75" customHeight="1"/>
    <row r="156" s="372" customFormat="1" ht="15.75" customHeight="1"/>
    <row r="157" s="372" customFormat="1" ht="15.75" customHeight="1"/>
    <row r="158" s="372" customFormat="1" ht="15.75" customHeight="1"/>
    <row r="159" s="372" customFormat="1" ht="15.75" customHeight="1"/>
    <row r="160" s="372" customFormat="1" ht="15.75" customHeight="1"/>
    <row r="161" s="372" customFormat="1" ht="15.75" customHeight="1"/>
    <row r="162" s="372" customFormat="1" ht="15.75" customHeight="1"/>
    <row r="163" s="372" customFormat="1" ht="15.75" customHeight="1"/>
    <row r="164" s="372" customFormat="1" ht="15.75" customHeight="1"/>
    <row r="165" s="372" customFormat="1" ht="15.75" customHeight="1"/>
    <row r="166" s="372" customFormat="1" ht="15.75" customHeight="1"/>
    <row r="167" s="372" customFormat="1" ht="15.75" customHeight="1"/>
    <row r="168" s="372" customFormat="1" ht="15.75" customHeight="1"/>
    <row r="169" s="372" customFormat="1" ht="15.75" customHeight="1"/>
    <row r="170" s="372" customFormat="1" ht="15.75" customHeight="1"/>
    <row r="171" s="372" customFormat="1" ht="15.75" customHeight="1"/>
    <row r="172" s="372" customFormat="1" ht="15.75" customHeight="1"/>
    <row r="173" s="372" customFormat="1" ht="15.75" customHeight="1"/>
    <row r="174" s="372" customFormat="1" ht="15.75" customHeight="1"/>
    <row r="175" s="372" customFormat="1" ht="15.75" customHeight="1"/>
    <row r="176" s="372" customFormat="1" ht="15.75" customHeight="1"/>
    <row r="177" s="372" customFormat="1" ht="15.75" customHeight="1"/>
    <row r="178" s="372" customFormat="1" ht="15.75" customHeight="1"/>
    <row r="179" s="372" customFormat="1" ht="15.75" customHeight="1"/>
    <row r="180" s="372" customFormat="1" ht="15.75" customHeight="1"/>
    <row r="181" s="372" customFormat="1" ht="15.75" customHeight="1"/>
    <row r="182" s="372" customFormat="1" ht="15.75" customHeight="1"/>
    <row r="183" s="372" customFormat="1" ht="15.75" customHeight="1"/>
    <row r="184" s="372" customFormat="1" ht="15.75" customHeight="1"/>
    <row r="185" s="372" customFormat="1" ht="15.75" customHeight="1"/>
    <row r="186" s="372" customFormat="1" ht="15.75" customHeight="1"/>
    <row r="187" s="372" customFormat="1" ht="15.75" customHeight="1"/>
    <row r="188" s="372" customFormat="1" ht="15.75" customHeight="1"/>
    <row r="189" s="372" customFormat="1" ht="15.75" customHeight="1"/>
    <row r="190" s="372" customFormat="1" ht="15.75" customHeight="1"/>
    <row r="191" s="372" customFormat="1" ht="15.75" customHeight="1"/>
    <row r="192" s="372" customFormat="1" ht="15.75" customHeight="1"/>
    <row r="193" s="372" customFormat="1" ht="15.75" customHeight="1"/>
    <row r="194" s="372" customFormat="1" ht="15.75" customHeight="1"/>
    <row r="195" s="372" customFormat="1" ht="15.75" customHeight="1"/>
    <row r="196" s="372" customFormat="1" ht="15.75" customHeight="1"/>
    <row r="197" s="372" customFormat="1" ht="15.75" customHeight="1"/>
    <row r="198" s="372" customFormat="1" ht="15.75" customHeight="1"/>
    <row r="199" s="372" customFormat="1" ht="15.75" customHeight="1"/>
    <row r="200" s="372" customFormat="1" ht="15.75" customHeight="1"/>
    <row r="201" s="372" customFormat="1" ht="15.75" customHeight="1"/>
    <row r="202" s="372" customFormat="1" ht="15.75" customHeight="1"/>
    <row r="203" s="372" customFormat="1" ht="15.75" customHeight="1"/>
    <row r="204" s="372" customFormat="1" ht="15.75" customHeight="1"/>
    <row r="205" s="372" customFormat="1" ht="15.75" customHeight="1"/>
    <row r="206" s="372" customFormat="1" ht="15.75" customHeight="1"/>
    <row r="207" s="372" customFormat="1" ht="15.75" customHeight="1"/>
    <row r="208" s="372" customFormat="1" ht="15.75" customHeight="1"/>
    <row r="209" s="372" customFormat="1" ht="15.75" customHeight="1"/>
    <row r="210" s="372" customFormat="1" ht="15.75" customHeight="1"/>
    <row r="211" s="372" customFormat="1" ht="15.75" customHeight="1"/>
    <row r="212" s="372" customFormat="1" ht="15.75" customHeight="1"/>
    <row r="213" s="372" customFormat="1" ht="15.75" customHeight="1"/>
    <row r="214" s="372" customFormat="1" ht="15.75" customHeight="1"/>
    <row r="215" s="372" customFormat="1" ht="15.75" customHeight="1"/>
    <row r="216" s="372" customFormat="1" ht="15.75" customHeight="1"/>
    <row r="217" s="372" customFormat="1" ht="15.75" customHeight="1"/>
    <row r="218" s="372" customFormat="1" ht="15.75" customHeight="1"/>
    <row r="219" s="372" customFormat="1" ht="15.75" customHeight="1"/>
    <row r="220" s="372" customFormat="1" ht="15.75" customHeight="1"/>
    <row r="221" s="372" customFormat="1" ht="15.75" customHeight="1"/>
    <row r="222" s="372" customFormat="1" ht="15.75" customHeight="1"/>
    <row r="223" s="372" customFormat="1" ht="15.75" customHeight="1"/>
    <row r="224" s="372" customFormat="1" ht="15.75" customHeight="1"/>
    <row r="225" s="372" customFormat="1" ht="15.75" customHeight="1"/>
    <row r="226" s="372" customFormat="1" ht="15.75" customHeight="1"/>
    <row r="227" s="372" customFormat="1" ht="15.75" customHeight="1"/>
    <row r="228" s="372" customFormat="1" ht="15.75" customHeight="1"/>
    <row r="229" s="372" customFormat="1" ht="15.75" customHeight="1"/>
    <row r="230" s="372" customFormat="1" ht="15.75" customHeight="1"/>
    <row r="231" s="372" customFormat="1" ht="15.75" customHeight="1"/>
    <row r="232" s="372" customFormat="1" ht="15.75" customHeight="1"/>
    <row r="233" s="372" customFormat="1" ht="15.75" customHeight="1"/>
    <row r="234" s="372" customFormat="1" ht="15.75" customHeight="1"/>
    <row r="235" s="372" customFormat="1" ht="15.75" customHeight="1"/>
    <row r="236" s="372" customFormat="1" ht="15.75" customHeight="1"/>
    <row r="237" s="372" customFormat="1" ht="15.75" customHeight="1"/>
    <row r="238" s="372" customFormat="1" ht="15.75" customHeight="1"/>
    <row r="239" s="372" customFormat="1" ht="15.75" customHeight="1"/>
    <row r="240" s="372" customFormat="1" ht="15.75" customHeight="1"/>
    <row r="241" s="372" customFormat="1" ht="15.75" customHeight="1"/>
    <row r="242" s="372" customFormat="1" ht="15.75" customHeight="1"/>
    <row r="243" s="372" customFormat="1" ht="15.75" customHeight="1"/>
    <row r="244" s="372" customFormat="1" ht="15.75" customHeight="1"/>
    <row r="245" s="372" customFormat="1" ht="15.75" customHeight="1"/>
    <row r="246" s="372" customFormat="1" ht="15.75" customHeight="1"/>
    <row r="247" s="372" customFormat="1" ht="15.75" customHeight="1"/>
    <row r="248" s="372" customFormat="1" ht="15.75" customHeight="1"/>
    <row r="249" s="372" customFormat="1" ht="15.75" customHeight="1"/>
    <row r="250" s="372" customFormat="1" ht="15.75" customHeight="1"/>
    <row r="251" s="372" customFormat="1" ht="15.75" customHeight="1"/>
    <row r="252" s="372" customFormat="1" ht="15.75" customHeight="1"/>
    <row r="253" s="372" customFormat="1" ht="15.75" customHeight="1"/>
    <row r="254" s="372" customFormat="1" ht="15.75" customHeight="1"/>
    <row r="255" s="372" customFormat="1" ht="15.75" customHeight="1"/>
    <row r="256" s="372" customFormat="1" ht="15.75" customHeight="1"/>
    <row r="257" s="372" customFormat="1" ht="15.75" customHeight="1"/>
    <row r="258" s="372" customFormat="1" ht="15.75" customHeight="1"/>
    <row r="259" s="372" customFormat="1" ht="15.75" customHeight="1"/>
    <row r="260" s="372" customFormat="1" ht="15.75" customHeight="1"/>
    <row r="261" s="372" customFormat="1" ht="15.75" customHeight="1"/>
    <row r="262" s="372" customFormat="1" ht="15.75" customHeight="1"/>
    <row r="263" s="372" customFormat="1" ht="15.75" customHeight="1"/>
    <row r="264" s="372" customFormat="1" ht="15.75" customHeight="1"/>
    <row r="265" s="372" customFormat="1" ht="15.75" customHeight="1"/>
    <row r="266" s="372" customFormat="1" ht="15.75" customHeight="1"/>
    <row r="267" s="372" customFormat="1" ht="15.75" customHeight="1"/>
    <row r="268" s="372" customFormat="1" ht="15.75" customHeight="1"/>
    <row r="269" s="372" customFormat="1" ht="15.75" customHeight="1"/>
    <row r="270" s="372" customFormat="1" ht="15.75" customHeight="1"/>
    <row r="271" s="372" customFormat="1" ht="15.75" customHeight="1"/>
    <row r="272" s="372" customFormat="1" ht="15.75" customHeight="1"/>
    <row r="273" s="372" customFormat="1" ht="15.75" customHeight="1"/>
    <row r="274" s="372" customFormat="1" ht="15.75" customHeight="1"/>
    <row r="275" s="372" customFormat="1" ht="15.75" customHeight="1"/>
    <row r="276" s="372" customFormat="1" ht="15.75" customHeight="1"/>
    <row r="277" s="372" customFormat="1" ht="15.75" customHeight="1"/>
    <row r="278" s="372" customFormat="1" ht="15.75" customHeight="1"/>
    <row r="279" s="372" customFormat="1" ht="15.75" customHeight="1"/>
    <row r="280" s="372" customFormat="1" ht="15.75" customHeight="1"/>
    <row r="281" s="372" customFormat="1" ht="15.75" customHeight="1"/>
    <row r="282" s="372" customFormat="1" ht="15.75" customHeight="1"/>
    <row r="283" s="372" customFormat="1" ht="15.75" customHeight="1"/>
    <row r="284" s="372" customFormat="1" ht="15.75" customHeight="1"/>
    <row r="285" s="372" customFormat="1" ht="15.75" customHeight="1"/>
    <row r="286" s="372" customFormat="1" ht="15.75" customHeight="1"/>
    <row r="287" s="372" customFormat="1" ht="15.75" customHeight="1"/>
    <row r="288" s="372" customFormat="1" ht="15.75" customHeight="1"/>
    <row r="289" s="372" customFormat="1" ht="15.75" customHeight="1"/>
    <row r="290" s="372" customFormat="1" ht="15.75" customHeight="1"/>
    <row r="291" s="372" customFormat="1" ht="15.75" customHeight="1"/>
    <row r="292" s="372" customFormat="1" ht="15.75" customHeight="1"/>
    <row r="293" s="372" customFormat="1" ht="15.75" customHeight="1"/>
    <row r="294" s="372" customFormat="1" ht="15.75" customHeight="1"/>
    <row r="295" s="372" customFormat="1" ht="15.75" customHeight="1"/>
    <row r="296" s="372" customFormat="1" ht="15.75" customHeight="1"/>
    <row r="297" s="372" customFormat="1" ht="15.75" customHeight="1"/>
    <row r="298" s="372" customFormat="1" ht="15.75" customHeight="1"/>
    <row r="299" s="372" customFormat="1" ht="15.75" customHeight="1"/>
    <row r="300" s="372" customFormat="1" ht="15.75" customHeight="1"/>
    <row r="301" s="372" customFormat="1" ht="15.75" customHeight="1"/>
    <row r="302" s="372" customFormat="1" ht="15.75" customHeight="1"/>
    <row r="303" s="372" customFormat="1" ht="15.75" customHeight="1"/>
    <row r="304" s="372" customFormat="1" ht="15.75" customHeight="1"/>
    <row r="305" s="372" customFormat="1" ht="15.75" customHeight="1"/>
    <row r="306" s="372" customFormat="1" ht="15.75" customHeight="1"/>
    <row r="307" s="372" customFormat="1" ht="15.75" customHeight="1"/>
    <row r="308" s="372" customFormat="1" ht="15.75" customHeight="1"/>
    <row r="309" s="372" customFormat="1" ht="15.75" customHeight="1"/>
    <row r="310" s="372" customFormat="1" ht="15.75" customHeight="1"/>
    <row r="311" s="372" customFormat="1" ht="15.75" customHeight="1"/>
    <row r="312" s="372" customFormat="1" ht="15.75" customHeight="1"/>
    <row r="313" s="372" customFormat="1" ht="15.75" customHeight="1"/>
    <row r="314" s="372" customFormat="1" ht="15.75" customHeight="1"/>
    <row r="315" s="372" customFormat="1" ht="15.75" customHeight="1"/>
    <row r="316" s="372" customFormat="1" ht="15.75" customHeight="1"/>
    <row r="317" s="372" customFormat="1" ht="15.75" customHeight="1"/>
    <row r="318" s="372" customFormat="1" ht="15.75" customHeight="1"/>
    <row r="319" s="372" customFormat="1" ht="15.75" customHeight="1"/>
    <row r="320" s="372" customFormat="1" ht="15.75" customHeight="1"/>
    <row r="321" s="372" customFormat="1" ht="15.75" customHeight="1"/>
    <row r="322" s="372" customFormat="1" ht="15.75" customHeight="1"/>
    <row r="323" s="372" customFormat="1" ht="15.75" customHeight="1"/>
    <row r="324" s="372" customFormat="1" ht="15.75" customHeight="1"/>
    <row r="325" s="372" customFormat="1" ht="15.75" customHeight="1"/>
    <row r="326" s="372" customFormat="1" ht="15.75" customHeight="1"/>
    <row r="327" s="372" customFormat="1" ht="15.75" customHeight="1"/>
    <row r="328" s="372" customFormat="1" ht="15.75" customHeight="1"/>
    <row r="329" s="372" customFormat="1" ht="15.75" customHeight="1"/>
    <row r="330" s="372" customFormat="1" ht="15.75" customHeight="1"/>
    <row r="331" s="372" customFormat="1" ht="15.75" customHeight="1"/>
    <row r="332" s="372" customFormat="1" ht="15.75" customHeight="1"/>
    <row r="333" s="372" customFormat="1" ht="15.75" customHeight="1"/>
    <row r="334" s="372" customFormat="1" ht="15.75" customHeight="1"/>
    <row r="335" s="372" customFormat="1" ht="15.75" customHeight="1"/>
    <row r="336" s="372" customFormat="1" ht="15.75" customHeight="1"/>
    <row r="337" s="372" customFormat="1" ht="15.75" customHeight="1"/>
    <row r="338" s="372" customFormat="1" ht="15.75" customHeight="1"/>
    <row r="339" s="372" customFormat="1" ht="15.75" customHeight="1"/>
    <row r="340" s="372" customFormat="1" ht="15.75" customHeight="1"/>
    <row r="341" s="372" customFormat="1" ht="15.75" customHeight="1"/>
    <row r="342" s="372" customFormat="1" ht="15.75" customHeight="1"/>
    <row r="343" s="372" customFormat="1" ht="15.75" customHeight="1"/>
    <row r="344" s="372" customFormat="1" ht="15.75" customHeight="1"/>
    <row r="345" s="372" customFormat="1" ht="15.75" customHeight="1"/>
    <row r="346" s="372" customFormat="1" ht="15.75" customHeight="1"/>
    <row r="347" s="372" customFormat="1" ht="15.75" customHeight="1"/>
    <row r="348" s="372" customFormat="1" ht="15.75" customHeight="1"/>
    <row r="349" s="372" customFormat="1" ht="15.75" customHeight="1"/>
    <row r="350" s="372" customFormat="1" ht="15.75" customHeight="1"/>
    <row r="351" s="372" customFormat="1" ht="15.75" customHeight="1"/>
    <row r="352" s="372" customFormat="1" ht="15.75" customHeight="1"/>
    <row r="353" s="372" customFormat="1" ht="15.75" customHeight="1"/>
    <row r="354" s="372" customFormat="1" ht="15.75" customHeight="1"/>
    <row r="355" s="372" customFormat="1" ht="15.75" customHeight="1"/>
    <row r="356" s="372" customFormat="1" ht="15.75" customHeight="1"/>
    <row r="357" s="372" customFormat="1" ht="15.75" customHeight="1"/>
    <row r="358" s="372" customFormat="1" ht="15.75" customHeight="1"/>
    <row r="359" s="372" customFormat="1" ht="15.75" customHeight="1"/>
    <row r="360" s="372" customFormat="1" ht="15.75" customHeight="1"/>
    <row r="361" s="372" customFormat="1" ht="15.75" customHeight="1"/>
    <row r="362" s="372" customFormat="1" ht="15.75" customHeight="1"/>
    <row r="363" s="372" customFormat="1" ht="15.75" customHeight="1"/>
    <row r="364" s="372" customFormat="1" ht="15.75" customHeight="1"/>
    <row r="365" s="372" customFormat="1" ht="15.75" customHeight="1"/>
    <row r="366" s="372" customFormat="1" ht="15.75" customHeight="1"/>
    <row r="367" s="372" customFormat="1" ht="15.75" customHeight="1"/>
    <row r="368" s="372" customFormat="1" ht="15.75" customHeight="1"/>
    <row r="369" s="372" customFormat="1" ht="15.75" customHeight="1"/>
    <row r="370" s="372" customFormat="1" ht="15.75" customHeight="1"/>
    <row r="371" s="372" customFormat="1" ht="15.75" customHeight="1"/>
    <row r="372" s="372" customFormat="1" ht="15.75" customHeight="1"/>
    <row r="373" s="372" customFormat="1" ht="15.75" customHeight="1"/>
    <row r="374" s="372" customFormat="1" ht="15.75" customHeight="1"/>
    <row r="375" s="372" customFormat="1" ht="15.75" customHeight="1"/>
    <row r="376" s="372" customFormat="1" ht="15.75" customHeight="1"/>
    <row r="377" s="372" customFormat="1" ht="15.75" customHeight="1"/>
    <row r="378" s="372" customFormat="1" ht="15.75" customHeight="1"/>
    <row r="379" s="372" customFormat="1" ht="15.75" customHeight="1"/>
    <row r="380" s="372" customFormat="1" ht="15.75" customHeight="1"/>
    <row r="381" s="372" customFormat="1" ht="15.75" customHeight="1"/>
    <row r="382" s="372" customFormat="1" ht="15.75" customHeight="1"/>
    <row r="383" s="372" customFormat="1" ht="15.75" customHeight="1"/>
    <row r="384" s="372" customFormat="1" ht="15.75" customHeight="1"/>
    <row r="385" s="372" customFormat="1" ht="15.75" customHeight="1"/>
    <row r="386" s="372" customFormat="1" ht="15.75" customHeight="1"/>
    <row r="387" s="372" customFormat="1" ht="15.75" customHeight="1"/>
    <row r="388" s="372" customFormat="1" ht="15.75" customHeight="1"/>
    <row r="389" s="372" customFormat="1" ht="15.75" customHeight="1"/>
    <row r="390" s="372" customFormat="1" ht="15.75" customHeight="1"/>
    <row r="391" s="372" customFormat="1" ht="15.75" customHeight="1"/>
    <row r="392" s="372" customFormat="1" ht="15.75" customHeight="1"/>
    <row r="393" s="372" customFormat="1" ht="15.75" customHeight="1"/>
    <row r="394" s="372" customFormat="1" ht="15.75" customHeight="1"/>
    <row r="395" s="372" customFormat="1" ht="15.75" customHeight="1"/>
    <row r="396" s="372" customFormat="1" ht="15.75" customHeight="1"/>
    <row r="397" s="372" customFormat="1" ht="15.75" customHeight="1"/>
    <row r="398" s="372" customFormat="1" ht="15.75" customHeight="1"/>
    <row r="399" s="372" customFormat="1" ht="15.75" customHeight="1"/>
    <row r="400" s="372" customFormat="1" ht="15.75" customHeight="1"/>
    <row r="401" s="372" customFormat="1" ht="15.75" customHeight="1"/>
    <row r="402" s="372" customFormat="1" ht="15.75" customHeight="1"/>
    <row r="403" s="372" customFormat="1" ht="15.75" customHeight="1"/>
    <row r="404" s="372" customFormat="1" ht="15.75" customHeight="1"/>
    <row r="405" s="372" customFormat="1" ht="15.75" customHeight="1"/>
    <row r="406" s="372" customFormat="1" ht="15.75" customHeight="1"/>
    <row r="407" s="372" customFormat="1" ht="15.75" customHeight="1"/>
    <row r="408" s="372" customFormat="1" ht="15.75" customHeight="1"/>
    <row r="409" s="372" customFormat="1" ht="15.75" customHeight="1"/>
    <row r="410" s="372" customFormat="1" ht="15.75" customHeight="1"/>
    <row r="411" s="372" customFormat="1" ht="15.75" customHeight="1"/>
    <row r="412" s="372" customFormat="1" ht="15.75" customHeight="1"/>
    <row r="413" s="372" customFormat="1" ht="15.75" customHeight="1"/>
    <row r="414" s="372" customFormat="1" ht="15.75" customHeight="1"/>
    <row r="415" s="372" customFormat="1" ht="15.75" customHeight="1"/>
    <row r="416" s="372" customFormat="1" ht="15.75" customHeight="1"/>
    <row r="417" s="372" customFormat="1" ht="15.75" customHeight="1"/>
    <row r="418" s="372" customFormat="1" ht="15.75" customHeight="1"/>
    <row r="419" s="372" customFormat="1" ht="15.75" customHeight="1"/>
    <row r="420" s="372" customFormat="1" ht="15.75" customHeight="1"/>
    <row r="421" s="372" customFormat="1" ht="15.75" customHeight="1"/>
    <row r="422" s="372" customFormat="1" ht="15.75" customHeight="1"/>
    <row r="423" s="372" customFormat="1" ht="15.75" customHeight="1"/>
    <row r="424" s="372" customFormat="1" ht="15.75" customHeight="1"/>
    <row r="425" s="372" customFormat="1" ht="15.75" customHeight="1"/>
    <row r="426" s="372" customFormat="1" ht="15.75" customHeight="1"/>
    <row r="427" s="372" customFormat="1" ht="15.75" customHeight="1"/>
    <row r="428" s="372" customFormat="1" ht="15.75" customHeight="1"/>
    <row r="429" s="372" customFormat="1" ht="15.75" customHeight="1"/>
    <row r="430" s="372" customFormat="1" ht="15.75" customHeight="1"/>
    <row r="431" s="372" customFormat="1" ht="15.75" customHeight="1"/>
    <row r="432" s="372" customFormat="1" ht="15.75" customHeight="1"/>
    <row r="433" s="372" customFormat="1" ht="15.75" customHeight="1"/>
    <row r="434" s="372" customFormat="1" ht="15.75" customHeight="1"/>
    <row r="435" s="372" customFormat="1" ht="15.75" customHeight="1"/>
    <row r="436" s="372" customFormat="1" ht="15.75" customHeight="1"/>
    <row r="437" s="372" customFormat="1" ht="15.75" customHeight="1"/>
    <row r="438" s="372" customFormat="1" ht="15.75" customHeight="1"/>
    <row r="439" s="372" customFormat="1" ht="15.75" customHeight="1"/>
    <row r="440" s="372" customFormat="1" ht="15.75" customHeight="1"/>
    <row r="441" s="372" customFormat="1" ht="15.75" customHeight="1"/>
    <row r="442" s="372" customFormat="1" ht="15.75" customHeight="1"/>
    <row r="443" s="372" customFormat="1" ht="15.75" customHeight="1"/>
    <row r="444" s="372" customFormat="1" ht="15.75" customHeight="1"/>
    <row r="445" s="372" customFormat="1" ht="15.75" customHeight="1"/>
    <row r="446" s="372" customFormat="1" ht="15.75" customHeight="1"/>
    <row r="447" s="372" customFormat="1" ht="15.75" customHeight="1"/>
    <row r="448" s="372" customFormat="1" ht="15.75" customHeight="1"/>
    <row r="449" s="372" customFormat="1" ht="15.75" customHeight="1"/>
    <row r="450" s="372" customFormat="1" ht="15.75" customHeight="1"/>
    <row r="451" s="372" customFormat="1" ht="15.75" customHeight="1"/>
    <row r="452" s="372" customFormat="1" ht="15.75" customHeight="1"/>
    <row r="453" s="372" customFormat="1" ht="15.75" customHeight="1"/>
    <row r="454" s="372" customFormat="1" ht="15.75" customHeight="1"/>
    <row r="455" s="372" customFormat="1" ht="15.75" customHeight="1"/>
    <row r="456" s="372" customFormat="1" ht="15.75" customHeight="1"/>
    <row r="457" s="372" customFormat="1" ht="15.75" customHeight="1"/>
    <row r="458" s="372" customFormat="1" ht="15.75" customHeight="1"/>
    <row r="459" s="372" customFormat="1" ht="15.75" customHeight="1"/>
    <row r="460" s="372" customFormat="1" ht="15.75" customHeight="1"/>
    <row r="461" s="372" customFormat="1" ht="15.75" customHeight="1"/>
    <row r="462" s="372" customFormat="1" ht="15.75" customHeight="1"/>
    <row r="463" s="372" customFormat="1" ht="15.75" customHeight="1"/>
    <row r="464" s="372" customFormat="1" ht="15.75" customHeight="1"/>
    <row r="465" s="372" customFormat="1" ht="15.75" customHeight="1"/>
    <row r="466" s="372" customFormat="1" ht="15.75" customHeight="1"/>
    <row r="467" s="372" customFormat="1" ht="15.75" customHeight="1"/>
    <row r="468" s="372" customFormat="1" ht="15.75" customHeight="1"/>
    <row r="469" s="372" customFormat="1" ht="15.75" customHeight="1"/>
    <row r="470" s="372" customFormat="1" ht="15.75" customHeight="1"/>
    <row r="471" s="372" customFormat="1" ht="15.75" customHeight="1"/>
    <row r="472" s="372" customFormat="1" ht="15.75" customHeight="1"/>
    <row r="473" s="372" customFormat="1" ht="15.75" customHeight="1"/>
    <row r="474" s="372" customFormat="1" ht="15.75" customHeight="1"/>
    <row r="475" s="372" customFormat="1" ht="15.75" customHeight="1"/>
    <row r="476" s="372" customFormat="1" ht="15.75" customHeight="1"/>
    <row r="477" s="372" customFormat="1" ht="15.75" customHeight="1"/>
    <row r="478" s="372" customFormat="1" ht="15.75" customHeight="1"/>
    <row r="479" s="372" customFormat="1" ht="15.75" customHeight="1"/>
    <row r="480" s="372" customFormat="1" ht="15.75" customHeight="1"/>
    <row r="481" s="372" customFormat="1" ht="15.75" customHeight="1"/>
    <row r="482" s="372" customFormat="1" ht="15.75" customHeight="1"/>
    <row r="483" s="372" customFormat="1" ht="15.75" customHeight="1"/>
    <row r="484" s="372" customFormat="1" ht="15.75" customHeight="1"/>
    <row r="485" s="372" customFormat="1" ht="15.75" customHeight="1"/>
    <row r="486" s="372" customFormat="1" ht="15.75" customHeight="1"/>
    <row r="487" s="372" customFormat="1" ht="15.75" customHeight="1"/>
    <row r="488" s="372" customFormat="1" ht="15.75" customHeight="1"/>
    <row r="489" s="372" customFormat="1" ht="15.75" customHeight="1"/>
    <row r="490" s="372" customFormat="1" ht="15.75" customHeight="1"/>
    <row r="491" s="372" customFormat="1" ht="15.75" customHeight="1"/>
    <row r="492" s="372" customFormat="1" ht="15.75" customHeight="1"/>
    <row r="493" s="372" customFormat="1" ht="15.75" customHeight="1"/>
    <row r="494" s="372" customFormat="1" ht="15.75" customHeight="1"/>
    <row r="495" s="372" customFormat="1" ht="15.75" customHeight="1"/>
    <row r="496" s="372" customFormat="1" ht="15.75" customHeight="1"/>
    <row r="497" s="372" customFormat="1" ht="15.75" customHeight="1"/>
    <row r="498" s="372" customFormat="1" ht="15.75" customHeight="1"/>
    <row r="499" s="372" customFormat="1" ht="15.75" customHeight="1"/>
    <row r="500" s="372" customFormat="1" ht="15.75" customHeight="1"/>
    <row r="501" s="372" customFormat="1" ht="15.75" customHeight="1"/>
    <row r="502" s="372" customFormat="1" ht="15.75" customHeight="1"/>
    <row r="503" s="372" customFormat="1" ht="15.75" customHeight="1"/>
    <row r="504" s="372" customFormat="1" ht="15.75" customHeight="1"/>
    <row r="505" s="372" customFormat="1" ht="15.75" customHeight="1"/>
    <row r="506" s="372" customFormat="1" ht="15.75" customHeight="1"/>
    <row r="507" s="372" customFormat="1" ht="15.75" customHeight="1"/>
    <row r="508" s="372" customFormat="1" ht="15.75" customHeight="1"/>
    <row r="509" s="372" customFormat="1" ht="15.75" customHeight="1"/>
    <row r="510" s="372" customFormat="1" ht="15.75" customHeight="1"/>
    <row r="511" s="372" customFormat="1" ht="15.75" customHeight="1"/>
    <row r="512" s="372" customFormat="1" ht="15.75" customHeight="1"/>
    <row r="513" s="372" customFormat="1" ht="15.75" customHeight="1"/>
    <row r="514" s="372" customFormat="1" ht="15.75" customHeight="1"/>
    <row r="515" s="372" customFormat="1" ht="15.75" customHeight="1"/>
    <row r="516" s="372" customFormat="1" ht="15.75" customHeight="1"/>
    <row r="517" s="372" customFormat="1" ht="15.75" customHeight="1"/>
    <row r="518" s="372" customFormat="1" ht="15.75" customHeight="1"/>
    <row r="519" s="372" customFormat="1" ht="15.75" customHeight="1"/>
    <row r="520" s="372" customFormat="1" ht="15.75" customHeight="1"/>
    <row r="521" s="372" customFormat="1" ht="15.75" customHeight="1"/>
    <row r="522" s="372" customFormat="1" ht="15.75" customHeight="1"/>
    <row r="523" s="372" customFormat="1" ht="15.75" customHeight="1"/>
    <row r="524" s="372" customFormat="1" ht="15.75" customHeight="1"/>
    <row r="525" s="372" customFormat="1" ht="15.75" customHeight="1"/>
    <row r="526" s="372" customFormat="1" ht="15.75" customHeight="1"/>
    <row r="527" s="372" customFormat="1" ht="15.75" customHeight="1"/>
    <row r="528" s="372" customFormat="1" ht="15.75" customHeight="1"/>
    <row r="529" s="372" customFormat="1" ht="15.75" customHeight="1"/>
    <row r="530" s="372" customFormat="1" ht="15.75" customHeight="1"/>
    <row r="531" s="372" customFormat="1" ht="15.75" customHeight="1"/>
    <row r="532" s="372" customFormat="1" ht="15.75" customHeight="1"/>
    <row r="533" s="372" customFormat="1" ht="15.75" customHeight="1"/>
    <row r="534" s="372" customFormat="1" ht="15.75" customHeight="1"/>
    <row r="535" s="372" customFormat="1" ht="15.75" customHeight="1"/>
    <row r="536" s="372" customFormat="1" ht="15.75" customHeight="1"/>
    <row r="537" s="372" customFormat="1" ht="15.75" customHeight="1"/>
    <row r="538" s="372" customFormat="1" ht="15.75" customHeight="1"/>
    <row r="539" s="372" customFormat="1" ht="15.75" customHeight="1"/>
    <row r="540" s="372" customFormat="1" ht="15.75" customHeight="1"/>
    <row r="541" s="372" customFormat="1" ht="15.75" customHeight="1"/>
    <row r="542" s="372" customFormat="1" ht="15.75" customHeight="1"/>
    <row r="543" s="372" customFormat="1" ht="15.75" customHeight="1"/>
    <row r="544" s="372" customFormat="1" ht="15.75" customHeight="1"/>
    <row r="545" s="372" customFormat="1" ht="15.75" customHeight="1"/>
    <row r="546" s="372" customFormat="1" ht="15.75" customHeight="1"/>
    <row r="547" s="372" customFormat="1" ht="15.75" customHeight="1"/>
    <row r="548" s="372" customFormat="1" ht="15.75" customHeight="1"/>
    <row r="549" s="372" customFormat="1" ht="15.75" customHeight="1"/>
    <row r="550" s="372" customFormat="1" ht="15.75" customHeight="1"/>
    <row r="551" s="372" customFormat="1" ht="15.75" customHeight="1"/>
    <row r="552" s="372" customFormat="1" ht="15.75" customHeight="1"/>
    <row r="553" s="372" customFormat="1" ht="15.75" customHeight="1"/>
    <row r="554" s="372" customFormat="1" ht="15.75" customHeight="1"/>
    <row r="555" s="372" customFormat="1" ht="15.75" customHeight="1"/>
    <row r="556" s="372" customFormat="1" ht="15.75" customHeight="1"/>
    <row r="557" s="372" customFormat="1" ht="15.75" customHeight="1"/>
    <row r="558" s="372" customFormat="1" ht="15.75" customHeight="1"/>
    <row r="559" s="372" customFormat="1" ht="15.75" customHeight="1"/>
    <row r="560" s="372" customFormat="1" ht="15.75" customHeight="1"/>
    <row r="561" s="372" customFormat="1" ht="15.75" customHeight="1"/>
    <row r="562" s="372" customFormat="1" ht="15.75" customHeight="1"/>
    <row r="563" s="372" customFormat="1" ht="15.75" customHeight="1"/>
    <row r="564" s="372" customFormat="1" ht="15.75" customHeight="1"/>
    <row r="565" s="372" customFormat="1" ht="15.75" customHeight="1"/>
    <row r="566" s="372" customFormat="1" ht="15.75" customHeight="1"/>
    <row r="567" s="372" customFormat="1" ht="15.75" customHeight="1"/>
    <row r="568" s="372" customFormat="1" ht="15.75" customHeight="1"/>
    <row r="569" s="372" customFormat="1" ht="15.75" customHeight="1"/>
    <row r="570" s="372" customFormat="1" ht="15.75" customHeight="1"/>
    <row r="571" s="372" customFormat="1" ht="15.75" customHeight="1"/>
    <row r="572" s="372" customFormat="1" ht="15.75" customHeight="1"/>
    <row r="573" s="372" customFormat="1" ht="15.75" customHeight="1"/>
    <row r="574" s="372" customFormat="1" ht="15.75" customHeight="1"/>
    <row r="575" s="372" customFormat="1" ht="15.75" customHeight="1"/>
    <row r="576" s="372" customFormat="1" ht="15.75" customHeight="1"/>
    <row r="577" s="372" customFormat="1" ht="15.75" customHeight="1"/>
    <row r="578" s="372" customFormat="1" ht="15.75" customHeight="1"/>
    <row r="579" s="372" customFormat="1" ht="15.75" customHeight="1"/>
    <row r="580" s="372" customFormat="1" ht="15.75" customHeight="1"/>
    <row r="581" s="372" customFormat="1" ht="15.75" customHeight="1"/>
    <row r="582" s="372" customFormat="1" ht="15.75" customHeight="1"/>
    <row r="583" s="372" customFormat="1" ht="15.75" customHeight="1"/>
    <row r="584" s="372" customFormat="1" ht="15.75" customHeight="1"/>
    <row r="585" s="372" customFormat="1" ht="15.75" customHeight="1"/>
    <row r="586" s="372" customFormat="1" ht="15.75" customHeight="1"/>
    <row r="587" s="372" customFormat="1" ht="15.75" customHeight="1"/>
    <row r="588" s="372" customFormat="1" ht="15.75" customHeight="1"/>
    <row r="589" s="372" customFormat="1" ht="15.75" customHeight="1"/>
    <row r="590" s="372" customFormat="1" ht="15.75" customHeight="1"/>
    <row r="591" s="372" customFormat="1" ht="15.75" customHeight="1"/>
    <row r="592" s="372" customFormat="1" ht="15.75" customHeight="1"/>
    <row r="593" s="372" customFormat="1" ht="15.75" customHeight="1"/>
    <row r="594" s="372" customFormat="1" ht="15.75" customHeight="1"/>
    <row r="595" s="372" customFormat="1" ht="15.75" customHeight="1"/>
    <row r="596" s="372" customFormat="1" ht="15.75" customHeight="1"/>
    <row r="597" s="372" customFormat="1" ht="15.75" customHeight="1"/>
    <row r="598" s="372" customFormat="1" ht="15.75" customHeight="1"/>
    <row r="599" s="372" customFormat="1" ht="15.75" customHeight="1"/>
    <row r="600" s="372" customFormat="1" ht="15.75" customHeight="1"/>
    <row r="601" s="372" customFormat="1" ht="15.75" customHeight="1"/>
    <row r="602" s="372" customFormat="1" ht="15.75" customHeight="1"/>
    <row r="603" s="372" customFormat="1" ht="15.75" customHeight="1"/>
    <row r="604" s="372" customFormat="1" ht="15.75" customHeight="1"/>
    <row r="605" s="372" customFormat="1" ht="15.75" customHeight="1"/>
    <row r="606" s="372" customFormat="1" ht="15.75" customHeight="1"/>
    <row r="607" s="372" customFormat="1" ht="15.75" customHeight="1"/>
    <row r="608" s="372" customFormat="1" ht="15.75" customHeight="1"/>
    <row r="609" s="372" customFormat="1" ht="15.75" customHeight="1"/>
    <row r="610" s="372" customFormat="1" ht="15.75" customHeight="1"/>
    <row r="611" s="372" customFormat="1" ht="15.75" customHeight="1"/>
    <row r="612" s="372" customFormat="1" ht="15.75" customHeight="1"/>
    <row r="613" s="372" customFormat="1" ht="15.75" customHeight="1"/>
    <row r="614" s="372" customFormat="1" ht="15.75" customHeight="1"/>
    <row r="615" s="372" customFormat="1" ht="15.75" customHeight="1"/>
    <row r="616" s="372" customFormat="1" ht="15.75" customHeight="1"/>
    <row r="617" s="372" customFormat="1" ht="15.75" customHeight="1"/>
    <row r="618" s="372" customFormat="1" ht="15.75" customHeight="1"/>
    <row r="619" s="372" customFormat="1" ht="15.75" customHeight="1"/>
    <row r="620" s="372" customFormat="1" ht="15.75" customHeight="1"/>
    <row r="621" s="372" customFormat="1" ht="15.75" customHeight="1"/>
    <row r="622" s="372" customFormat="1" ht="15.75" customHeight="1"/>
    <row r="623" s="372" customFormat="1" ht="15.75" customHeight="1"/>
    <row r="624" s="372" customFormat="1" ht="15.75" customHeight="1"/>
    <row r="625" s="372" customFormat="1" ht="15.75" customHeight="1"/>
    <row r="626" s="372" customFormat="1" ht="15.75" customHeight="1"/>
    <row r="627" s="372" customFormat="1" ht="15.75" customHeight="1"/>
    <row r="628" s="372" customFormat="1" ht="15.75" customHeight="1"/>
    <row r="629" s="372" customFormat="1" ht="15.75" customHeight="1"/>
    <row r="630" s="372" customFormat="1" ht="15.75" customHeight="1"/>
    <row r="631" s="372" customFormat="1" ht="15.75" customHeight="1"/>
    <row r="632" s="372" customFormat="1" ht="15.75" customHeight="1"/>
    <row r="633" s="372" customFormat="1" ht="15.75" customHeight="1"/>
    <row r="634" s="372" customFormat="1" ht="15.75" customHeight="1"/>
    <row r="635" s="372" customFormat="1" ht="15.75" customHeight="1"/>
    <row r="636" s="372" customFormat="1" ht="15.75" customHeight="1"/>
    <row r="637" s="372" customFormat="1" ht="15.75" customHeight="1"/>
    <row r="638" s="372" customFormat="1" ht="15.75" customHeight="1"/>
    <row r="639" s="372" customFormat="1" ht="15.75" customHeight="1"/>
    <row r="640" s="372" customFormat="1" ht="15.75" customHeight="1"/>
    <row r="641" s="372" customFormat="1" ht="15.75" customHeight="1"/>
    <row r="642" s="372" customFormat="1" ht="15.75" customHeight="1"/>
    <row r="643" s="372" customFormat="1" ht="15.75" customHeight="1"/>
    <row r="644" s="372" customFormat="1" ht="15.75" customHeight="1"/>
    <row r="645" s="372" customFormat="1" ht="15.75" customHeight="1"/>
    <row r="646" s="372" customFormat="1" ht="15.75" customHeight="1"/>
    <row r="647" s="372" customFormat="1" ht="15.75" customHeight="1"/>
    <row r="648" s="372" customFormat="1" ht="15.75" customHeight="1"/>
    <row r="649" s="372" customFormat="1" ht="15.75" customHeight="1"/>
    <row r="650" s="372" customFormat="1" ht="15.75" customHeight="1"/>
    <row r="651" s="372" customFormat="1" ht="15.75" customHeight="1"/>
    <row r="652" s="372" customFormat="1" ht="15.75" customHeight="1"/>
    <row r="653" s="372" customFormat="1" ht="15.75" customHeight="1"/>
    <row r="654" s="372" customFormat="1" ht="15.75" customHeight="1"/>
    <row r="655" s="372" customFormat="1" ht="15.75" customHeight="1"/>
    <row r="656" s="372" customFormat="1" ht="15.75" customHeight="1"/>
    <row r="657" s="372" customFormat="1" ht="15.75" customHeight="1"/>
    <row r="658" s="372" customFormat="1" ht="15.75" customHeight="1"/>
    <row r="659" s="372" customFormat="1" ht="15.75" customHeight="1"/>
    <row r="660" s="372" customFormat="1" ht="15.75" customHeight="1"/>
    <row r="661" s="372" customFormat="1" ht="15.75" customHeight="1"/>
    <row r="662" s="372" customFormat="1" ht="15.75" customHeight="1"/>
    <row r="663" s="372" customFormat="1" ht="15.75" customHeight="1"/>
    <row r="664" s="372" customFormat="1" ht="15.75" customHeight="1"/>
    <row r="665" s="372" customFormat="1" ht="15.75" customHeight="1"/>
    <row r="666" s="372" customFormat="1" ht="15.75" customHeight="1"/>
    <row r="667" s="372" customFormat="1" ht="15.75" customHeight="1"/>
    <row r="668" s="372" customFormat="1" ht="15.75" customHeight="1"/>
    <row r="669" s="372" customFormat="1" ht="15.75" customHeight="1"/>
    <row r="670" s="372" customFormat="1" ht="15.75" customHeight="1"/>
    <row r="671" s="372" customFormat="1" ht="15.75" customHeight="1"/>
    <row r="672" s="372" customFormat="1" ht="15.75" customHeight="1"/>
    <row r="673" s="372" customFormat="1" ht="15.75" customHeight="1"/>
    <row r="674" s="372" customFormat="1" ht="15.75" customHeight="1"/>
    <row r="675" s="372" customFormat="1" ht="15.75" customHeight="1"/>
    <row r="676" s="372" customFormat="1" ht="15.75" customHeight="1"/>
    <row r="677" s="372" customFormat="1" ht="15.75" customHeight="1"/>
    <row r="678" s="372" customFormat="1" ht="15.75" customHeight="1"/>
    <row r="679" s="372" customFormat="1" ht="15.75" customHeight="1"/>
    <row r="680" s="372" customFormat="1" ht="15.75" customHeight="1"/>
    <row r="681" s="372" customFormat="1" ht="15.75" customHeight="1"/>
    <row r="682" s="372" customFormat="1" ht="15.75" customHeight="1"/>
    <row r="683" s="372" customFormat="1" ht="15.75" customHeight="1"/>
    <row r="684" s="372" customFormat="1" ht="15.75" customHeight="1"/>
    <row r="685" s="372" customFormat="1" ht="15.75" customHeight="1"/>
    <row r="686" s="372" customFormat="1" ht="15.75" customHeight="1"/>
    <row r="687" s="372" customFormat="1" ht="15.75" customHeight="1"/>
    <row r="688" s="372" customFormat="1" ht="15.75" customHeight="1"/>
    <row r="689" s="372" customFormat="1" ht="15.75" customHeight="1"/>
    <row r="690" s="372" customFormat="1" ht="15.75" customHeight="1"/>
    <row r="691" s="372" customFormat="1" ht="15.75" customHeight="1"/>
    <row r="692" s="372" customFormat="1" ht="15.75" customHeight="1"/>
    <row r="693" s="372" customFormat="1" ht="15.75" customHeight="1"/>
    <row r="694" s="372" customFormat="1" ht="15.75" customHeight="1"/>
    <row r="695" s="372" customFormat="1" ht="15.75" customHeight="1"/>
    <row r="696" s="372" customFormat="1" ht="15.75" customHeight="1"/>
    <row r="697" s="372" customFormat="1" ht="15.75" customHeight="1"/>
    <row r="698" s="372" customFormat="1" ht="15.75" customHeight="1"/>
    <row r="699" s="372" customFormat="1" ht="15.75" customHeight="1"/>
    <row r="700" s="372" customFormat="1" ht="15.75" customHeight="1"/>
    <row r="701" s="372" customFormat="1" ht="15.75" customHeight="1"/>
    <row r="702" s="372" customFormat="1" ht="15.75" customHeight="1"/>
    <row r="703" s="372" customFormat="1" ht="15.75" customHeight="1"/>
    <row r="704" s="372" customFormat="1" ht="15.75" customHeight="1"/>
    <row r="705" s="372" customFormat="1" ht="15.75" customHeight="1"/>
    <row r="706" s="372" customFormat="1" ht="15.75" customHeight="1"/>
    <row r="707" s="372" customFormat="1" ht="15.75" customHeight="1"/>
    <row r="708" s="372" customFormat="1" ht="15.75" customHeight="1"/>
    <row r="709" s="372" customFormat="1" ht="15.75" customHeight="1"/>
    <row r="710" s="372" customFormat="1" ht="15.75" customHeight="1"/>
    <row r="711" s="372" customFormat="1" ht="15.75" customHeight="1"/>
    <row r="712" s="372" customFormat="1" ht="15.75" customHeight="1"/>
    <row r="713" s="372" customFormat="1" ht="15.75" customHeight="1"/>
    <row r="714" s="372" customFormat="1" ht="15.75" customHeight="1"/>
    <row r="715" s="372" customFormat="1" ht="15.75" customHeight="1"/>
    <row r="716" s="372" customFormat="1" ht="15.75" customHeight="1"/>
    <row r="717" s="372" customFormat="1" ht="15.75" customHeight="1"/>
    <row r="718" s="372" customFormat="1" ht="15.75" customHeight="1"/>
    <row r="719" s="372" customFormat="1" ht="15.75" customHeight="1"/>
    <row r="720" s="372" customFormat="1" ht="15.75" customHeight="1"/>
    <row r="721" s="372" customFormat="1" ht="15.75" customHeight="1"/>
    <row r="722" s="372" customFormat="1" ht="15.75" customHeight="1"/>
    <row r="723" s="372" customFormat="1" ht="15.75" customHeight="1"/>
    <row r="724" s="372" customFormat="1" ht="15.75" customHeight="1"/>
    <row r="725" s="372" customFormat="1" ht="15.75" customHeight="1"/>
    <row r="726" s="372" customFormat="1" ht="15.75" customHeight="1"/>
    <row r="727" s="372" customFormat="1" ht="15.75" customHeight="1"/>
    <row r="728" s="372" customFormat="1" ht="15.75" customHeight="1"/>
    <row r="729" s="372" customFormat="1" ht="15.75" customHeight="1"/>
    <row r="730" s="372" customFormat="1" ht="15.75" customHeight="1"/>
    <row r="731" s="372" customFormat="1" ht="15.75" customHeight="1"/>
    <row r="732" s="372" customFormat="1" ht="15.75" customHeight="1"/>
    <row r="733" s="372" customFormat="1" ht="15.75" customHeight="1"/>
    <row r="734" s="372" customFormat="1" ht="15.75" customHeight="1"/>
    <row r="735" s="372" customFormat="1" ht="15.75" customHeight="1"/>
    <row r="736" s="372" customFormat="1" ht="15.75" customHeight="1"/>
    <row r="737" s="372" customFormat="1" ht="15.75" customHeight="1"/>
    <row r="738" s="372" customFormat="1" ht="15.75" customHeight="1"/>
    <row r="739" s="372" customFormat="1" ht="15.75" customHeight="1"/>
    <row r="740" s="372" customFormat="1" ht="15.75" customHeight="1"/>
    <row r="741" s="372" customFormat="1" ht="15.75" customHeight="1"/>
    <row r="742" s="372" customFormat="1" ht="15.75" customHeight="1"/>
    <row r="743" s="372" customFormat="1" ht="15.75" customHeight="1"/>
    <row r="744" s="372" customFormat="1" ht="15.75" customHeight="1"/>
    <row r="745" s="372" customFormat="1" ht="15.75" customHeight="1"/>
    <row r="746" s="372" customFormat="1" ht="15.75" customHeight="1"/>
    <row r="747" s="372" customFormat="1" ht="15.75" customHeight="1"/>
    <row r="748" s="372" customFormat="1" ht="15.75" customHeight="1"/>
    <row r="749" s="372" customFormat="1" ht="15.75" customHeight="1"/>
    <row r="750" s="372" customFormat="1" ht="15.75" customHeight="1"/>
    <row r="751" s="372" customFormat="1" ht="15.75" customHeight="1"/>
    <row r="752" s="372" customFormat="1" ht="15.75" customHeight="1"/>
    <row r="753" s="372" customFormat="1" ht="15.75" customHeight="1"/>
    <row r="754" s="372" customFormat="1" ht="15.75" customHeight="1"/>
    <row r="755" s="372" customFormat="1" ht="15.75" customHeight="1"/>
    <row r="756" s="372" customFormat="1" ht="15.75" customHeight="1"/>
    <row r="757" s="372" customFormat="1" ht="15.75" customHeight="1"/>
    <row r="758" s="372" customFormat="1" ht="15.75" customHeight="1"/>
    <row r="759" s="372" customFormat="1" ht="15.75" customHeight="1"/>
    <row r="760" s="372" customFormat="1" ht="15.75" customHeight="1"/>
    <row r="761" s="372" customFormat="1" ht="15.75" customHeight="1"/>
    <row r="762" s="372" customFormat="1" ht="15.75" customHeight="1"/>
    <row r="763" s="372" customFormat="1" ht="15.75" customHeight="1"/>
    <row r="764" s="372" customFormat="1" ht="15.75" customHeight="1"/>
    <row r="765" s="372" customFormat="1" ht="15.75" customHeight="1"/>
    <row r="766" s="372" customFormat="1" ht="15.75" customHeight="1"/>
    <row r="767" s="372" customFormat="1" ht="15.75" customHeight="1"/>
    <row r="768" s="372" customFormat="1" ht="15.75" customHeight="1"/>
    <row r="769" s="372" customFormat="1" ht="15.75" customHeight="1"/>
    <row r="770" s="372" customFormat="1" ht="15.75" customHeight="1"/>
    <row r="771" s="372" customFormat="1" ht="15.75" customHeight="1"/>
    <row r="772" s="372" customFormat="1" ht="15.75" customHeight="1"/>
    <row r="773" s="372" customFormat="1" ht="15.75" customHeight="1"/>
    <row r="774" s="372" customFormat="1" ht="15.75" customHeight="1"/>
    <row r="775" s="372" customFormat="1" ht="15.75" customHeight="1"/>
    <row r="776" s="372" customFormat="1" ht="15.75" customHeight="1"/>
    <row r="777" s="372" customFormat="1" ht="15.75" customHeight="1"/>
    <row r="778" s="372" customFormat="1" ht="15.75" customHeight="1"/>
    <row r="779" s="372" customFormat="1" ht="15.75" customHeight="1"/>
    <row r="780" s="372" customFormat="1" ht="15.75" customHeight="1"/>
    <row r="781" s="372" customFormat="1" ht="15.75" customHeight="1"/>
    <row r="782" s="372" customFormat="1" ht="15.75" customHeight="1"/>
    <row r="783" s="372" customFormat="1" ht="15.75" customHeight="1"/>
    <row r="784" s="372" customFormat="1" ht="15.75" customHeight="1"/>
    <row r="785" s="372" customFormat="1" ht="15.75" customHeight="1"/>
    <row r="786" s="372" customFormat="1" ht="15.75" customHeight="1"/>
    <row r="787" s="372" customFormat="1" ht="15.75" customHeight="1"/>
    <row r="788" s="372" customFormat="1" ht="15.75" customHeight="1"/>
    <row r="789" s="372" customFormat="1" ht="15.75" customHeight="1"/>
    <row r="790" s="372" customFormat="1" ht="15.75" customHeight="1"/>
    <row r="791" s="372" customFormat="1" ht="15.75" customHeight="1"/>
    <row r="792" s="372" customFormat="1" ht="15.75" customHeight="1"/>
    <row r="793" s="372" customFormat="1" ht="15.75" customHeight="1"/>
    <row r="794" s="372" customFormat="1" ht="15.75" customHeight="1"/>
    <row r="795" s="372" customFormat="1" ht="15.75" customHeight="1"/>
    <row r="796" s="372" customFormat="1" ht="15.75" customHeight="1"/>
    <row r="797" s="372" customFormat="1" ht="15.75" customHeight="1"/>
    <row r="798" s="372" customFormat="1" ht="15.75" customHeight="1"/>
    <row r="799" s="372" customFormat="1" ht="15.75" customHeight="1"/>
    <row r="800" s="372" customFormat="1" ht="15.75" customHeight="1"/>
    <row r="801" s="372" customFormat="1" ht="15.75" customHeight="1"/>
    <row r="802" s="372" customFormat="1" ht="15.75" customHeight="1"/>
    <row r="803" s="372" customFormat="1" ht="15.75" customHeight="1"/>
    <row r="804" s="372" customFormat="1" ht="15.75" customHeight="1"/>
    <row r="805" s="372" customFormat="1" ht="15.75" customHeight="1"/>
    <row r="806" s="372" customFormat="1" ht="15.75" customHeight="1"/>
    <row r="807" s="372" customFormat="1" ht="15.75" customHeight="1"/>
    <row r="808" s="372" customFormat="1" ht="15.75" customHeight="1"/>
    <row r="809" s="372" customFormat="1" ht="15.75" customHeight="1"/>
    <row r="810" s="372" customFormat="1" ht="15.75" customHeight="1"/>
    <row r="811" s="372" customFormat="1" ht="15.75" customHeight="1"/>
    <row r="812" s="372" customFormat="1" ht="15.75" customHeight="1"/>
    <row r="813" s="372" customFormat="1" ht="15.75" customHeight="1"/>
    <row r="814" s="372" customFormat="1" ht="15.75" customHeight="1"/>
    <row r="815" s="372" customFormat="1" ht="15.75" customHeight="1"/>
    <row r="816" s="372" customFormat="1" ht="15.75" customHeight="1"/>
    <row r="817" s="372" customFormat="1" ht="15.75" customHeight="1"/>
    <row r="818" s="372" customFormat="1" ht="15.75" customHeight="1"/>
    <row r="819" s="372" customFormat="1" ht="15.75" customHeight="1"/>
    <row r="820" s="372" customFormat="1" ht="15.75" customHeight="1"/>
    <row r="821" s="372" customFormat="1" ht="15.75" customHeight="1"/>
    <row r="822" s="372" customFormat="1" ht="15.75" customHeight="1"/>
    <row r="823" s="372" customFormat="1" ht="15.75" customHeight="1"/>
    <row r="824" s="372" customFormat="1" ht="15.75" customHeight="1"/>
    <row r="825" s="372" customFormat="1" ht="15.75" customHeight="1"/>
    <row r="826" s="372" customFormat="1" ht="15.75" customHeight="1"/>
    <row r="827" s="372" customFormat="1" ht="15.75" customHeight="1"/>
    <row r="828" s="372" customFormat="1" ht="15.75" customHeight="1"/>
    <row r="829" s="372" customFormat="1" ht="15.75" customHeight="1"/>
    <row r="830" s="372" customFormat="1" ht="15.75" customHeight="1"/>
    <row r="831" s="372" customFormat="1" ht="15.75" customHeight="1"/>
    <row r="832" s="372" customFormat="1" ht="15.75" customHeight="1"/>
    <row r="833" s="372" customFormat="1" ht="15.75" customHeight="1"/>
    <row r="834" s="372" customFormat="1" ht="15.75" customHeight="1"/>
    <row r="835" s="372" customFormat="1" ht="15.75" customHeight="1"/>
    <row r="836" s="372" customFormat="1" ht="15.75" customHeight="1"/>
    <row r="837" s="372" customFormat="1" ht="15.75" customHeight="1"/>
    <row r="838" s="372" customFormat="1" ht="15.75" customHeight="1"/>
    <row r="839" s="372" customFormat="1" ht="15.75" customHeight="1"/>
    <row r="840" s="372" customFormat="1" ht="15.75" customHeight="1"/>
    <row r="841" s="372" customFormat="1" ht="15.75" customHeight="1"/>
    <row r="842" s="372" customFormat="1" ht="15.75" customHeight="1"/>
    <row r="843" s="372" customFormat="1" ht="15.75" customHeight="1"/>
    <row r="844" s="372" customFormat="1" ht="15.75" customHeight="1"/>
    <row r="845" s="372" customFormat="1" ht="15.75" customHeight="1"/>
    <row r="846" s="372" customFormat="1" ht="15.75" customHeight="1"/>
    <row r="847" s="372" customFormat="1" ht="15.75" customHeight="1"/>
    <row r="848" s="372" customFormat="1" ht="15.75" customHeight="1"/>
    <row r="849" s="372" customFormat="1" ht="15.75" customHeight="1"/>
    <row r="850" s="372" customFormat="1" ht="15.75" customHeight="1"/>
    <row r="851" s="372" customFormat="1" ht="15.75" customHeight="1"/>
    <row r="852" s="372" customFormat="1" ht="15.75" customHeight="1"/>
    <row r="853" s="372" customFormat="1" ht="15.75" customHeight="1"/>
    <row r="854" s="372" customFormat="1" ht="15.75" customHeight="1"/>
    <row r="855" s="372" customFormat="1" ht="15.75" customHeight="1"/>
    <row r="856" s="372" customFormat="1" ht="15.75" customHeight="1"/>
    <row r="857" s="372" customFormat="1" ht="15.75" customHeight="1"/>
    <row r="858" s="372" customFormat="1" ht="15.75" customHeight="1"/>
    <row r="859" s="372" customFormat="1" ht="15.75" customHeight="1"/>
    <row r="860" s="372" customFormat="1" ht="15.75" customHeight="1"/>
    <row r="861" s="372" customFormat="1" ht="15.75" customHeight="1"/>
    <row r="862" s="372" customFormat="1" ht="15.75" customHeight="1"/>
    <row r="863" s="372" customFormat="1" ht="15.75" customHeight="1"/>
    <row r="864" s="372" customFormat="1" ht="15.75" customHeight="1"/>
    <row r="865" s="372" customFormat="1" ht="15.75" customHeight="1"/>
    <row r="866" s="372" customFormat="1" ht="15.75" customHeight="1"/>
    <row r="867" s="372" customFormat="1" ht="15.75" customHeight="1"/>
    <row r="868" s="372" customFormat="1" ht="15.75" customHeight="1"/>
    <row r="869" s="372" customFormat="1" ht="15.75" customHeight="1"/>
    <row r="870" s="372" customFormat="1" ht="15.75" customHeight="1"/>
    <row r="871" s="372" customFormat="1" ht="15.75" customHeight="1"/>
    <row r="872" s="372" customFormat="1" ht="15.75" customHeight="1"/>
    <row r="873" s="372" customFormat="1" ht="15.75" customHeight="1"/>
    <row r="874" s="372" customFormat="1" ht="15.75" customHeight="1"/>
    <row r="875" s="372" customFormat="1" ht="15.75" customHeight="1"/>
    <row r="876" s="372" customFormat="1" ht="15.75" customHeight="1"/>
    <row r="877" s="372" customFormat="1" ht="15.75" customHeight="1"/>
    <row r="878" s="372" customFormat="1" ht="15.75" customHeight="1"/>
    <row r="879" s="372" customFormat="1" ht="15.75" customHeight="1"/>
    <row r="880" s="372" customFormat="1" ht="15.75" customHeight="1"/>
    <row r="881" s="372" customFormat="1" ht="15.75" customHeight="1"/>
    <row r="882" s="372" customFormat="1" ht="15.75" customHeight="1"/>
    <row r="883" s="372" customFormat="1" ht="15.75" customHeight="1"/>
    <row r="884" s="372" customFormat="1" ht="15.75" customHeight="1"/>
    <row r="885" s="372" customFormat="1" ht="15.75" customHeight="1"/>
    <row r="886" s="372" customFormat="1" ht="15.75" customHeight="1"/>
    <row r="887" s="372" customFormat="1" ht="15.75" customHeight="1"/>
    <row r="888" s="372" customFormat="1" ht="15.75" customHeight="1"/>
    <row r="889" s="372" customFormat="1" ht="15.75" customHeight="1"/>
    <row r="890" s="372" customFormat="1" ht="15.75" customHeight="1"/>
    <row r="891" s="372" customFormat="1" ht="15.75" customHeight="1"/>
    <row r="892" s="372" customFormat="1" ht="15.75" customHeight="1"/>
    <row r="893" s="372" customFormat="1" ht="15.75" customHeight="1"/>
    <row r="894" s="372" customFormat="1" ht="15.75" customHeight="1"/>
    <row r="895" s="372" customFormat="1" ht="15.75" customHeight="1"/>
    <row r="896" s="372" customFormat="1" ht="15.75" customHeight="1"/>
    <row r="897" s="372" customFormat="1" ht="15.75" customHeight="1"/>
    <row r="898" s="372" customFormat="1" ht="15.75" customHeight="1"/>
    <row r="899" s="372" customFormat="1" ht="15.75" customHeight="1"/>
    <row r="900" s="372" customFormat="1" ht="15.75" customHeight="1"/>
    <row r="901" s="372" customFormat="1" ht="15.75" customHeight="1"/>
    <row r="902" s="372" customFormat="1" ht="15.75" customHeight="1"/>
    <row r="903" s="372" customFormat="1" ht="15.75" customHeight="1"/>
    <row r="904" s="372" customFormat="1" ht="15.75" customHeight="1"/>
    <row r="905" s="372" customFormat="1" ht="15.75" customHeight="1"/>
    <row r="906" s="372" customFormat="1" ht="15.75" customHeight="1"/>
    <row r="907" s="372" customFormat="1" ht="15.75" customHeight="1"/>
    <row r="908" s="372" customFormat="1" ht="15.75" customHeight="1"/>
    <row r="909" s="372" customFormat="1" ht="15.75" customHeight="1"/>
    <row r="910" s="372" customFormat="1" ht="15.75" customHeight="1"/>
    <row r="911" s="372" customFormat="1" ht="15.75" customHeight="1"/>
    <row r="912" s="372" customFormat="1" ht="15.75" customHeight="1"/>
    <row r="913" s="372" customFormat="1" ht="15.75" customHeight="1"/>
    <row r="914" s="372" customFormat="1" ht="15.75" customHeight="1"/>
    <row r="915" s="372" customFormat="1" ht="15.75" customHeight="1"/>
    <row r="916" s="372" customFormat="1" ht="15.75" customHeight="1"/>
    <row r="917" s="372" customFormat="1" ht="15.75" customHeight="1"/>
    <row r="918" s="372" customFormat="1" ht="15.75" customHeight="1"/>
    <row r="919" s="372" customFormat="1" ht="15.75" customHeight="1"/>
    <row r="920" s="372" customFormat="1" ht="15.75" customHeight="1"/>
    <row r="921" s="372" customFormat="1" ht="15.75" customHeight="1"/>
    <row r="922" s="372" customFormat="1" ht="15.75" customHeight="1"/>
    <row r="923" s="372" customFormat="1" ht="15.75" customHeight="1"/>
    <row r="924" s="372" customFormat="1" ht="15.75" customHeight="1"/>
    <row r="925" s="372" customFormat="1" ht="15.75" customHeight="1"/>
    <row r="926" s="372" customFormat="1" ht="15.75" customHeight="1"/>
    <row r="927" s="372" customFormat="1" ht="15.75" customHeight="1"/>
    <row r="928" s="372" customFormat="1" ht="15.75" customHeight="1"/>
    <row r="929" s="372" customFormat="1" ht="15.75" customHeight="1"/>
    <row r="930" s="372" customFormat="1" ht="15.75" customHeight="1"/>
    <row r="931" s="372" customFormat="1" ht="15.75" customHeight="1"/>
  </sheetData>
  <mergeCells count="27">
    <mergeCell ref="A1:D1"/>
    <mergeCell ref="F1:I1"/>
    <mergeCell ref="A2:B2"/>
    <mergeCell ref="E2:F2"/>
    <mergeCell ref="A3:B3"/>
    <mergeCell ref="E3:F3"/>
    <mergeCell ref="A4:B4"/>
    <mergeCell ref="E4:F4"/>
    <mergeCell ref="A5:B5"/>
    <mergeCell ref="E5:F5"/>
    <mergeCell ref="A6:B6"/>
    <mergeCell ref="E6:F6"/>
    <mergeCell ref="B9:E9"/>
    <mergeCell ref="B10:E10"/>
    <mergeCell ref="B11:E11"/>
    <mergeCell ref="B12:E12"/>
    <mergeCell ref="B34:E34"/>
    <mergeCell ref="B35:E35"/>
    <mergeCell ref="B36:E36"/>
    <mergeCell ref="B37:E37"/>
    <mergeCell ref="B38:E38"/>
    <mergeCell ref="F7:F8"/>
    <mergeCell ref="G7:G8"/>
    <mergeCell ref="H7:H8"/>
    <mergeCell ref="I7:I8"/>
    <mergeCell ref="G2:I6"/>
    <mergeCell ref="B7:E8"/>
  </mergeCells>
  <conditionalFormatting sqref="I9:I12">
    <cfRule type="notContainsBlanks" dxfId="0" priority="3">
      <formula>LEN(TRIM(I9))&gt;0</formula>
    </cfRule>
  </conditionalFormatting>
  <conditionalFormatting sqref="M9:M32 Q9:Q32">
    <cfRule type="notContainsBlanks" dxfId="0" priority="1">
      <formula>LEN(TRIM(M9))&gt;0</formula>
    </cfRule>
  </conditionalFormatting>
  <pageMargins left="0.75" right="0.75" top="1" bottom="1" header="0.5" footer="0.5"/>
  <pageSetup paperSize="9" scale="98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L1000"/>
  <sheetViews>
    <sheetView workbookViewId="0">
      <selection activeCell="A1" sqref="A1:L1"/>
    </sheetView>
  </sheetViews>
  <sheetFormatPr defaultColWidth="10.0923076923077" defaultRowHeight="15" customHeight="1"/>
  <cols>
    <col min="1" max="2" width="9.45384615384615" customWidth="1"/>
    <col min="3" max="3" width="34.5384615384615" customWidth="1"/>
    <col min="4" max="4" width="24.0923076923077" customWidth="1"/>
    <col min="5" max="5" width="6.9" customWidth="1"/>
    <col min="6" max="6" width="9.09230769230769" customWidth="1"/>
    <col min="9" max="9" width="9.09230769230769" customWidth="1"/>
    <col min="10" max="11" width="7.45384615384615" customWidth="1"/>
    <col min="12" max="12" width="52.5384615384615" customWidth="1"/>
    <col min="13" max="26" width="9.45384615384615" customWidth="1"/>
  </cols>
  <sheetData>
    <row r="1" ht="34.5" customHeight="1" spans="1:12">
      <c r="A1" s="140"/>
      <c r="B1" s="2"/>
      <c r="C1" s="2"/>
      <c r="D1" s="2"/>
      <c r="E1" s="2"/>
      <c r="F1" s="2"/>
      <c r="G1" s="2"/>
      <c r="H1" s="2"/>
      <c r="I1" s="2"/>
      <c r="J1" s="2"/>
      <c r="K1" s="2"/>
      <c r="L1" s="49"/>
    </row>
    <row r="2" ht="12.75" customHeight="1" spans="1:12">
      <c r="A2" s="141" t="s">
        <v>94</v>
      </c>
      <c r="B2" s="4"/>
      <c r="C2" s="142" t="e">
        <f>#REF!</f>
        <v>#REF!</v>
      </c>
      <c r="D2" s="143"/>
      <c r="E2" s="144"/>
      <c r="F2" s="145" t="s">
        <v>5</v>
      </c>
      <c r="G2" s="4"/>
      <c r="H2" s="146" t="s">
        <v>95</v>
      </c>
      <c r="I2" s="218"/>
      <c r="J2" s="218"/>
      <c r="K2" s="218"/>
      <c r="L2" s="219"/>
    </row>
    <row r="3" ht="12.75" customHeight="1" spans="1:12">
      <c r="A3" s="141" t="s">
        <v>96</v>
      </c>
      <c r="B3" s="4"/>
      <c r="C3" s="147" t="e">
        <f>#REF!</f>
        <v>#REF!</v>
      </c>
      <c r="D3" s="148"/>
      <c r="E3" s="149"/>
      <c r="F3" s="145" t="s">
        <v>97</v>
      </c>
      <c r="G3" s="4"/>
      <c r="H3" s="146"/>
      <c r="I3" s="148"/>
      <c r="J3" s="148"/>
      <c r="K3" s="148"/>
      <c r="L3" s="220"/>
    </row>
    <row r="4" ht="12.75" customHeight="1" spans="1:12">
      <c r="A4" s="141" t="s">
        <v>98</v>
      </c>
      <c r="B4" s="4"/>
      <c r="C4" s="147" t="e">
        <f>#REF!</f>
        <v>#REF!</v>
      </c>
      <c r="D4" s="148"/>
      <c r="E4" s="149"/>
      <c r="F4" s="145" t="s">
        <v>3</v>
      </c>
      <c r="G4" s="4"/>
      <c r="H4" s="150" t="e">
        <f>#REF!</f>
        <v>#REF!</v>
      </c>
      <c r="I4" s="148"/>
      <c r="J4" s="148"/>
      <c r="K4" s="148"/>
      <c r="L4" s="220"/>
    </row>
    <row r="5" ht="12.75" customHeight="1" spans="1:12">
      <c r="A5" s="141" t="s">
        <v>99</v>
      </c>
      <c r="B5" s="4"/>
      <c r="C5" s="147" t="e">
        <f>#REF!</f>
        <v>#REF!</v>
      </c>
      <c r="D5" s="148"/>
      <c r="E5" s="149"/>
      <c r="F5" s="145" t="s">
        <v>100</v>
      </c>
      <c r="G5" s="4"/>
      <c r="H5" s="147" t="s">
        <v>101</v>
      </c>
      <c r="I5" s="148"/>
      <c r="J5" s="148"/>
      <c r="K5" s="148"/>
      <c r="L5" s="220"/>
    </row>
    <row r="6" ht="12.75" customHeight="1" spans="1:12">
      <c r="A6" s="141" t="s">
        <v>102</v>
      </c>
      <c r="B6" s="4"/>
      <c r="C6" s="147" t="e">
        <f>#REF!</f>
        <v>#REF!</v>
      </c>
      <c r="D6" s="148"/>
      <c r="E6" s="149"/>
      <c r="F6" s="145" t="s">
        <v>15</v>
      </c>
      <c r="G6" s="4"/>
      <c r="H6" s="142" t="s">
        <v>103</v>
      </c>
      <c r="I6" s="143"/>
      <c r="J6" s="143"/>
      <c r="K6" s="143"/>
      <c r="L6" s="221"/>
    </row>
    <row r="7" ht="12.75" customHeight="1" spans="1:12">
      <c r="A7" s="141" t="s">
        <v>104</v>
      </c>
      <c r="B7" s="4"/>
      <c r="C7" s="142" t="e">
        <f>#REF!</f>
        <v>#REF!</v>
      </c>
      <c r="D7" s="143"/>
      <c r="E7" s="144"/>
      <c r="F7" s="145" t="s">
        <v>105</v>
      </c>
      <c r="G7" s="4"/>
      <c r="H7" s="147"/>
      <c r="I7" s="148"/>
      <c r="J7" s="148"/>
      <c r="K7" s="148"/>
      <c r="L7" s="220"/>
    </row>
    <row r="8" ht="33" customHeight="1" spans="1:12">
      <c r="A8" s="152" t="s">
        <v>106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58"/>
    </row>
    <row r="9" ht="12.75" customHeight="1" spans="1:12">
      <c r="A9" s="154" t="s">
        <v>107</v>
      </c>
      <c r="B9" s="154" t="s">
        <v>108</v>
      </c>
      <c r="C9" s="120"/>
      <c r="D9" s="257" t="s">
        <v>109</v>
      </c>
      <c r="E9" s="155" t="s">
        <v>110</v>
      </c>
      <c r="F9" s="153" t="s">
        <v>111</v>
      </c>
      <c r="G9" s="157" t="s">
        <v>112</v>
      </c>
      <c r="H9" s="259" t="s">
        <v>113</v>
      </c>
      <c r="I9" s="289" t="s">
        <v>114</v>
      </c>
      <c r="J9" s="370"/>
      <c r="K9" s="2"/>
      <c r="L9" s="49"/>
    </row>
    <row r="10" customHeight="1" spans="1:12">
      <c r="A10" s="260"/>
      <c r="B10" s="160"/>
      <c r="C10" s="358"/>
      <c r="D10" s="162"/>
      <c r="E10" s="261"/>
      <c r="F10" s="359"/>
      <c r="G10" s="297"/>
      <c r="H10" s="166">
        <f t="shared" ref="H10:H49" si="0">G10-F10</f>
        <v>0</v>
      </c>
      <c r="I10" s="291"/>
      <c r="J10" s="48"/>
      <c r="L10" s="253"/>
    </row>
    <row r="11" customHeight="1" spans="1:12">
      <c r="A11" s="84"/>
      <c r="B11" s="85" t="s">
        <v>115</v>
      </c>
      <c r="C11" s="56"/>
      <c r="D11" s="172"/>
      <c r="E11" s="173"/>
      <c r="F11" s="360">
        <v>46.5</v>
      </c>
      <c r="G11" s="89"/>
      <c r="H11" s="166">
        <f t="shared" si="0"/>
        <v>-46.5</v>
      </c>
      <c r="I11" s="89"/>
      <c r="J11" s="48"/>
      <c r="L11" s="253"/>
    </row>
    <row r="12" customHeight="1" spans="1:12">
      <c r="A12" s="84"/>
      <c r="B12" s="85" t="s">
        <v>116</v>
      </c>
      <c r="C12" s="56"/>
      <c r="D12" s="172"/>
      <c r="E12" s="173"/>
      <c r="F12" s="360">
        <v>46.5</v>
      </c>
      <c r="G12" s="89"/>
      <c r="H12" s="166">
        <f t="shared" si="0"/>
        <v>-46.5</v>
      </c>
      <c r="I12" s="89"/>
      <c r="J12" s="48"/>
      <c r="L12" s="253"/>
    </row>
    <row r="13" customHeight="1" spans="1:12">
      <c r="A13" s="84"/>
      <c r="B13" s="85"/>
      <c r="C13" s="56"/>
      <c r="D13" s="172"/>
      <c r="E13" s="173"/>
      <c r="F13" s="360"/>
      <c r="G13" s="89"/>
      <c r="H13" s="166">
        <f t="shared" si="0"/>
        <v>0</v>
      </c>
      <c r="I13" s="89"/>
      <c r="J13" s="48"/>
      <c r="L13" s="253"/>
    </row>
    <row r="14" customHeight="1" spans="1:12">
      <c r="A14" s="84"/>
      <c r="B14" s="85" t="s">
        <v>117</v>
      </c>
      <c r="C14" s="56"/>
      <c r="D14" s="172"/>
      <c r="E14" s="173"/>
      <c r="F14" s="360">
        <v>9.25</v>
      </c>
      <c r="G14" s="89"/>
      <c r="H14" s="166">
        <f t="shared" si="0"/>
        <v>-9.25</v>
      </c>
      <c r="I14" s="89"/>
      <c r="J14" s="48"/>
      <c r="L14" s="253"/>
    </row>
    <row r="15" customHeight="1" spans="1:12">
      <c r="A15" s="84"/>
      <c r="B15" s="85" t="s">
        <v>118</v>
      </c>
      <c r="C15" s="56"/>
      <c r="D15" s="172"/>
      <c r="E15" s="173"/>
      <c r="F15" s="360">
        <v>6</v>
      </c>
      <c r="G15" s="89"/>
      <c r="H15" s="166">
        <f t="shared" si="0"/>
        <v>-6</v>
      </c>
      <c r="I15" s="89"/>
      <c r="J15" s="48"/>
      <c r="L15" s="253"/>
    </row>
    <row r="16" customHeight="1" spans="1:12">
      <c r="A16" s="84"/>
      <c r="B16" s="85" t="s">
        <v>119</v>
      </c>
      <c r="C16" s="185"/>
      <c r="D16" s="172"/>
      <c r="E16" s="173"/>
      <c r="F16" s="360">
        <v>6</v>
      </c>
      <c r="G16" s="89"/>
      <c r="H16" s="166">
        <f t="shared" si="0"/>
        <v>-6</v>
      </c>
      <c r="I16" s="89"/>
      <c r="J16" s="48"/>
      <c r="L16" s="253"/>
    </row>
    <row r="17" customHeight="1" spans="1:12">
      <c r="A17" s="84"/>
      <c r="B17" s="85"/>
      <c r="C17" s="56"/>
      <c r="D17" s="172"/>
      <c r="E17" s="173"/>
      <c r="F17" s="360"/>
      <c r="G17" s="89"/>
      <c r="H17" s="166">
        <f t="shared" si="0"/>
        <v>0</v>
      </c>
      <c r="I17" s="89"/>
      <c r="J17" s="48"/>
      <c r="L17" s="253"/>
    </row>
    <row r="18" customHeight="1" spans="1:12">
      <c r="A18" s="84"/>
      <c r="B18" s="85" t="s">
        <v>120</v>
      </c>
      <c r="C18" s="56"/>
      <c r="D18" s="172"/>
      <c r="E18" s="173"/>
      <c r="F18" s="360">
        <v>37</v>
      </c>
      <c r="G18" s="89"/>
      <c r="H18" s="166">
        <f t="shared" si="0"/>
        <v>-37</v>
      </c>
      <c r="I18" s="89"/>
      <c r="J18" s="48"/>
      <c r="L18" s="253"/>
    </row>
    <row r="19" customHeight="1" spans="1:12">
      <c r="A19" s="84"/>
      <c r="B19" s="85" t="s">
        <v>121</v>
      </c>
      <c r="C19" s="56"/>
      <c r="D19" s="172"/>
      <c r="E19" s="173"/>
      <c r="F19" s="360">
        <v>3.5</v>
      </c>
      <c r="G19" s="89"/>
      <c r="H19" s="166">
        <f t="shared" si="0"/>
        <v>-3.5</v>
      </c>
      <c r="I19" s="89"/>
      <c r="J19" s="48"/>
      <c r="L19" s="253"/>
    </row>
    <row r="20" customHeight="1" spans="1:12">
      <c r="A20" s="84"/>
      <c r="B20" s="85" t="s">
        <v>122</v>
      </c>
      <c r="C20" s="56"/>
      <c r="D20" s="172"/>
      <c r="E20" s="173"/>
      <c r="F20" s="360">
        <v>33.5</v>
      </c>
      <c r="G20" s="89"/>
      <c r="H20" s="166">
        <f t="shared" si="0"/>
        <v>-33.5</v>
      </c>
      <c r="I20" s="89"/>
      <c r="J20" s="48"/>
      <c r="L20" s="253"/>
    </row>
    <row r="21" ht="12.75" customHeight="1" spans="1:12">
      <c r="A21" s="84"/>
      <c r="B21" s="85" t="s">
        <v>123</v>
      </c>
      <c r="C21" s="56"/>
      <c r="D21" s="172"/>
      <c r="E21" s="173"/>
      <c r="F21" s="360">
        <v>30</v>
      </c>
      <c r="G21" s="89"/>
      <c r="H21" s="166">
        <f t="shared" si="0"/>
        <v>-30</v>
      </c>
      <c r="I21" s="89"/>
      <c r="J21" s="48"/>
      <c r="L21" s="253"/>
    </row>
    <row r="22" ht="12.75" customHeight="1" spans="1:12">
      <c r="A22" s="84"/>
      <c r="B22" s="85" t="s">
        <v>124</v>
      </c>
      <c r="C22" s="56"/>
      <c r="D22" s="172"/>
      <c r="E22" s="173"/>
      <c r="F22" s="360">
        <v>8</v>
      </c>
      <c r="G22" s="89"/>
      <c r="H22" s="166">
        <f t="shared" si="0"/>
        <v>-8</v>
      </c>
      <c r="I22" s="89"/>
      <c r="J22" s="48"/>
      <c r="L22" s="253"/>
    </row>
    <row r="23" ht="12.75" customHeight="1" spans="1:12">
      <c r="A23" s="84"/>
      <c r="B23" s="85" t="s">
        <v>125</v>
      </c>
      <c r="C23" s="56"/>
      <c r="D23" s="172"/>
      <c r="E23" s="173"/>
      <c r="F23" s="360">
        <v>40</v>
      </c>
      <c r="G23" s="89"/>
      <c r="H23" s="166">
        <f t="shared" si="0"/>
        <v>-40</v>
      </c>
      <c r="I23" s="89"/>
      <c r="J23" s="48"/>
      <c r="L23" s="253"/>
    </row>
    <row r="24" ht="12.75" customHeight="1" spans="1:12">
      <c r="A24" s="84"/>
      <c r="B24" s="85" t="s">
        <v>126</v>
      </c>
      <c r="C24" s="56"/>
      <c r="D24" s="172"/>
      <c r="E24" s="173"/>
      <c r="F24" s="360">
        <v>90</v>
      </c>
      <c r="G24" s="89"/>
      <c r="H24" s="166">
        <f t="shared" si="0"/>
        <v>-90</v>
      </c>
      <c r="I24" s="89"/>
      <c r="J24" s="48"/>
      <c r="L24" s="253"/>
    </row>
    <row r="25" ht="12.75" customHeight="1" spans="1:12">
      <c r="A25" s="84"/>
      <c r="B25" s="85" t="s">
        <v>127</v>
      </c>
      <c r="C25" s="56"/>
      <c r="D25" s="172"/>
      <c r="E25" s="173"/>
      <c r="F25" s="360">
        <v>3</v>
      </c>
      <c r="G25" s="89"/>
      <c r="H25" s="166">
        <f t="shared" si="0"/>
        <v>-3</v>
      </c>
      <c r="I25" s="89"/>
      <c r="J25" s="48"/>
      <c r="L25" s="253"/>
    </row>
    <row r="26" ht="12.75" customHeight="1" spans="1:12">
      <c r="A26" s="84"/>
      <c r="B26" s="85"/>
      <c r="C26" s="56"/>
      <c r="D26" s="172"/>
      <c r="E26" s="361"/>
      <c r="F26" s="360"/>
      <c r="G26" s="89"/>
      <c r="H26" s="166">
        <f t="shared" si="0"/>
        <v>0</v>
      </c>
      <c r="I26" s="89"/>
      <c r="J26" s="48"/>
      <c r="L26" s="253"/>
    </row>
    <row r="27" ht="12.75" customHeight="1" spans="1:12">
      <c r="A27" s="84"/>
      <c r="B27" s="85" t="s">
        <v>128</v>
      </c>
      <c r="C27" s="56"/>
      <c r="D27" s="172"/>
      <c r="E27" s="173"/>
      <c r="F27" s="360">
        <v>0</v>
      </c>
      <c r="G27" s="89"/>
      <c r="H27" s="166">
        <f t="shared" si="0"/>
        <v>0</v>
      </c>
      <c r="I27" s="89"/>
      <c r="J27" s="48"/>
      <c r="L27" s="253"/>
    </row>
    <row r="28" ht="12.75" customHeight="1" spans="1:12">
      <c r="A28" s="84"/>
      <c r="B28" s="85" t="s">
        <v>129</v>
      </c>
      <c r="C28" s="56"/>
      <c r="D28" s="172"/>
      <c r="E28" s="173"/>
      <c r="F28" s="360">
        <v>10</v>
      </c>
      <c r="G28" s="89"/>
      <c r="H28" s="166">
        <f t="shared" si="0"/>
        <v>-10</v>
      </c>
      <c r="I28" s="89"/>
      <c r="J28" s="48"/>
      <c r="L28" s="253"/>
    </row>
    <row r="29" ht="12.75" customHeight="1" spans="1:12">
      <c r="A29" s="84"/>
      <c r="B29" s="85" t="s">
        <v>130</v>
      </c>
      <c r="C29" s="56"/>
      <c r="D29" s="172"/>
      <c r="E29" s="173"/>
      <c r="F29" s="360">
        <v>7.5</v>
      </c>
      <c r="G29" s="89"/>
      <c r="H29" s="166">
        <f t="shared" si="0"/>
        <v>-7.5</v>
      </c>
      <c r="I29" s="89"/>
      <c r="J29" s="48"/>
      <c r="L29" s="253"/>
    </row>
    <row r="30" ht="12.75" customHeight="1" spans="1:12">
      <c r="A30" s="84"/>
      <c r="B30" s="85" t="s">
        <v>131</v>
      </c>
      <c r="C30" s="56"/>
      <c r="D30" s="172"/>
      <c r="E30" s="173"/>
      <c r="F30" s="360">
        <v>0.25</v>
      </c>
      <c r="G30" s="89"/>
      <c r="H30" s="166">
        <f t="shared" si="0"/>
        <v>-0.25</v>
      </c>
      <c r="I30" s="89"/>
      <c r="J30" s="48"/>
      <c r="L30" s="253"/>
    </row>
    <row r="31" ht="12.75" customHeight="1" spans="1:12">
      <c r="A31" s="84"/>
      <c r="B31" s="85" t="s">
        <v>132</v>
      </c>
      <c r="C31" s="56"/>
      <c r="D31" s="172"/>
      <c r="E31" s="173"/>
      <c r="F31" s="360">
        <v>14.5</v>
      </c>
      <c r="G31" s="89"/>
      <c r="H31" s="166">
        <f t="shared" si="0"/>
        <v>-14.5</v>
      </c>
      <c r="I31" s="89"/>
      <c r="J31" s="48"/>
      <c r="L31" s="253"/>
    </row>
    <row r="32" customHeight="1" spans="1:12">
      <c r="A32" s="84"/>
      <c r="B32" s="85" t="s">
        <v>133</v>
      </c>
      <c r="C32" s="56"/>
      <c r="D32" s="172"/>
      <c r="E32" s="173"/>
      <c r="F32" s="360">
        <v>2.5</v>
      </c>
      <c r="G32" s="89"/>
      <c r="H32" s="166">
        <f t="shared" si="0"/>
        <v>-2.5</v>
      </c>
      <c r="I32" s="89"/>
      <c r="J32" s="48"/>
      <c r="L32" s="253"/>
    </row>
    <row r="33" customHeight="1" spans="1:12">
      <c r="A33" s="84"/>
      <c r="B33" s="85" t="s">
        <v>134</v>
      </c>
      <c r="C33" s="56"/>
      <c r="D33" s="172"/>
      <c r="E33" s="173"/>
      <c r="F33" s="360">
        <v>11</v>
      </c>
      <c r="G33" s="89"/>
      <c r="H33" s="166">
        <f t="shared" si="0"/>
        <v>-11</v>
      </c>
      <c r="I33" s="89"/>
      <c r="J33" s="48"/>
      <c r="L33" s="253"/>
    </row>
    <row r="34" customHeight="1" spans="1:12">
      <c r="A34" s="84"/>
      <c r="B34" s="85" t="s">
        <v>135</v>
      </c>
      <c r="C34" s="56"/>
      <c r="D34" s="172"/>
      <c r="E34" s="173"/>
      <c r="F34" s="360">
        <v>12</v>
      </c>
      <c r="G34" s="89"/>
      <c r="H34" s="166">
        <f t="shared" si="0"/>
        <v>-12</v>
      </c>
      <c r="I34" s="89"/>
      <c r="J34" s="48"/>
      <c r="L34" s="253"/>
    </row>
    <row r="35" ht="12.75" customHeight="1" spans="1:12">
      <c r="A35" s="84"/>
      <c r="B35" s="85"/>
      <c r="C35" s="56"/>
      <c r="D35" s="172"/>
      <c r="E35" s="173"/>
      <c r="F35" s="360"/>
      <c r="G35" s="89"/>
      <c r="H35" s="166">
        <f t="shared" si="0"/>
        <v>0</v>
      </c>
      <c r="I35" s="89"/>
      <c r="J35" s="48"/>
      <c r="L35" s="253"/>
    </row>
    <row r="36" customHeight="1" spans="1:12">
      <c r="A36" s="205"/>
      <c r="B36" s="85" t="s">
        <v>136</v>
      </c>
      <c r="C36" s="56"/>
      <c r="D36" s="206"/>
      <c r="E36" s="207"/>
      <c r="F36" s="362">
        <v>28</v>
      </c>
      <c r="G36" s="250"/>
      <c r="H36" s="166">
        <f t="shared" si="0"/>
        <v>-28</v>
      </c>
      <c r="I36" s="250"/>
      <c r="J36" s="48"/>
      <c r="L36" s="253"/>
    </row>
    <row r="37" customHeight="1" spans="1:12">
      <c r="A37" s="205"/>
      <c r="B37" s="84"/>
      <c r="C37" s="56"/>
      <c r="D37" s="206"/>
      <c r="E37" s="207"/>
      <c r="F37" s="363"/>
      <c r="G37" s="250"/>
      <c r="H37" s="166">
        <f t="shared" si="0"/>
        <v>0</v>
      </c>
      <c r="I37" s="250"/>
      <c r="J37" s="48"/>
      <c r="L37" s="253"/>
    </row>
    <row r="38" customHeight="1" spans="1:12">
      <c r="A38" s="205"/>
      <c r="B38" s="210" t="s">
        <v>137</v>
      </c>
      <c r="C38" s="56"/>
      <c r="D38" s="206"/>
      <c r="E38" s="207"/>
      <c r="F38" s="363"/>
      <c r="G38" s="250"/>
      <c r="H38" s="166">
        <f t="shared" si="0"/>
        <v>0</v>
      </c>
      <c r="I38" s="250"/>
      <c r="J38" s="48"/>
      <c r="L38" s="253"/>
    </row>
    <row r="39" customHeight="1" spans="1:12">
      <c r="A39" s="205"/>
      <c r="B39" s="85" t="s">
        <v>138</v>
      </c>
      <c r="C39" s="56"/>
      <c r="D39" s="206"/>
      <c r="E39" s="207"/>
      <c r="F39" s="360">
        <v>45.5</v>
      </c>
      <c r="G39" s="250"/>
      <c r="H39" s="166">
        <f t="shared" si="0"/>
        <v>-45.5</v>
      </c>
      <c r="I39" s="250"/>
      <c r="J39" s="48"/>
      <c r="L39" s="253"/>
    </row>
    <row r="40" customHeight="1" spans="1:12">
      <c r="A40" s="205"/>
      <c r="B40" s="85" t="s">
        <v>139</v>
      </c>
      <c r="C40" s="185"/>
      <c r="D40" s="212"/>
      <c r="E40" s="213"/>
      <c r="F40" s="360">
        <v>45.5</v>
      </c>
      <c r="G40" s="250"/>
      <c r="H40" s="166">
        <f t="shared" si="0"/>
        <v>-45.5</v>
      </c>
      <c r="I40" s="250"/>
      <c r="J40" s="48"/>
      <c r="L40" s="253"/>
    </row>
    <row r="41" customHeight="1" spans="1:12">
      <c r="A41" s="205"/>
      <c r="B41" s="85" t="s">
        <v>140</v>
      </c>
      <c r="C41" s="185"/>
      <c r="D41" s="212"/>
      <c r="E41" s="213"/>
      <c r="F41" s="364">
        <v>80</v>
      </c>
      <c r="G41" s="250"/>
      <c r="H41" s="166">
        <f t="shared" si="0"/>
        <v>-80</v>
      </c>
      <c r="I41" s="250"/>
      <c r="J41" s="48"/>
      <c r="L41" s="253"/>
    </row>
    <row r="42" customHeight="1" spans="1:12">
      <c r="A42" s="205"/>
      <c r="B42" s="85"/>
      <c r="C42" s="185"/>
      <c r="D42" s="212"/>
      <c r="E42" s="213"/>
      <c r="F42" s="364"/>
      <c r="G42" s="250"/>
      <c r="H42" s="166">
        <f t="shared" si="0"/>
        <v>0</v>
      </c>
      <c r="I42" s="250"/>
      <c r="J42" s="48"/>
      <c r="L42" s="253"/>
    </row>
    <row r="43" customHeight="1" spans="1:12">
      <c r="A43" s="205"/>
      <c r="B43" s="85"/>
      <c r="C43" s="185"/>
      <c r="D43" s="212"/>
      <c r="E43" s="213"/>
      <c r="F43" s="364"/>
      <c r="G43" s="250"/>
      <c r="H43" s="166">
        <f t="shared" si="0"/>
        <v>0</v>
      </c>
      <c r="I43" s="250"/>
      <c r="J43" s="48"/>
      <c r="L43" s="253"/>
    </row>
    <row r="44" customHeight="1" spans="1:12">
      <c r="A44" s="205"/>
      <c r="B44" s="85"/>
      <c r="C44" s="185"/>
      <c r="D44" s="212"/>
      <c r="E44" s="213"/>
      <c r="F44" s="364"/>
      <c r="G44" s="250"/>
      <c r="H44" s="166">
        <f t="shared" si="0"/>
        <v>0</v>
      </c>
      <c r="I44" s="250"/>
      <c r="J44" s="48"/>
      <c r="L44" s="253"/>
    </row>
    <row r="45" customHeight="1" spans="1:12">
      <c r="A45" s="205"/>
      <c r="B45" s="85"/>
      <c r="C45" s="185"/>
      <c r="D45" s="212"/>
      <c r="E45" s="213"/>
      <c r="F45" s="364"/>
      <c r="G45" s="250"/>
      <c r="H45" s="166">
        <f t="shared" si="0"/>
        <v>0</v>
      </c>
      <c r="I45" s="250"/>
      <c r="J45" s="48"/>
      <c r="L45" s="253"/>
    </row>
    <row r="46" customHeight="1" spans="1:12">
      <c r="A46" s="205"/>
      <c r="B46" s="85"/>
      <c r="C46" s="185"/>
      <c r="D46" s="212"/>
      <c r="E46" s="213"/>
      <c r="F46" s="364"/>
      <c r="G46" s="250"/>
      <c r="H46" s="166">
        <f t="shared" si="0"/>
        <v>0</v>
      </c>
      <c r="I46" s="250"/>
      <c r="J46" s="48"/>
      <c r="L46" s="253"/>
    </row>
    <row r="47" customHeight="1" spans="1:12">
      <c r="A47" s="205"/>
      <c r="B47" s="85"/>
      <c r="C47" s="185"/>
      <c r="D47" s="212"/>
      <c r="E47" s="213"/>
      <c r="F47" s="364"/>
      <c r="G47" s="250"/>
      <c r="H47" s="166">
        <f t="shared" si="0"/>
        <v>0</v>
      </c>
      <c r="I47" s="250"/>
      <c r="J47" s="48"/>
      <c r="L47" s="253"/>
    </row>
    <row r="48" customHeight="1" spans="1:12">
      <c r="A48" s="205"/>
      <c r="B48" s="85"/>
      <c r="C48" s="185"/>
      <c r="D48" s="212"/>
      <c r="E48" s="213"/>
      <c r="F48" s="364"/>
      <c r="G48" s="250"/>
      <c r="H48" s="166">
        <f t="shared" si="0"/>
        <v>0</v>
      </c>
      <c r="I48" s="250"/>
      <c r="J48" s="48"/>
      <c r="L48" s="253"/>
    </row>
    <row r="49" customHeight="1" spans="1:12">
      <c r="A49" s="96"/>
      <c r="B49" s="97"/>
      <c r="C49" s="365"/>
      <c r="D49" s="366"/>
      <c r="E49" s="367"/>
      <c r="F49" s="368"/>
      <c r="G49" s="101"/>
      <c r="H49" s="369">
        <f t="shared" si="0"/>
        <v>0</v>
      </c>
      <c r="I49" s="101"/>
      <c r="J49" s="371"/>
      <c r="K49" s="255"/>
      <c r="L49" s="256"/>
    </row>
    <row r="50" ht="12.75" customHeight="1" spans="1:12">
      <c r="A50" s="215" t="s">
        <v>141</v>
      </c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120"/>
    </row>
    <row r="51" ht="12.75" customHeight="1" spans="1:12">
      <c r="A51" s="216"/>
      <c r="B51" s="2"/>
      <c r="C51" s="2"/>
      <c r="D51" s="2"/>
      <c r="E51" s="2"/>
      <c r="F51" s="2"/>
      <c r="G51" s="2"/>
      <c r="H51" s="2"/>
      <c r="I51" s="2"/>
      <c r="J51" s="2"/>
      <c r="K51" s="2"/>
      <c r="L51" s="49"/>
    </row>
    <row r="52" ht="12.75" customHeight="1" spans="1:12">
      <c r="A52" s="217"/>
      <c r="L52" s="253"/>
    </row>
    <row r="53" ht="12.75" customHeight="1" spans="1:12">
      <c r="A53" s="217"/>
      <c r="L53" s="253"/>
    </row>
    <row r="54" ht="12.75" customHeight="1" spans="1:12">
      <c r="A54" s="217"/>
      <c r="L54" s="253"/>
    </row>
    <row r="55" ht="12.75" customHeight="1" spans="1:12">
      <c r="A55" s="217"/>
      <c r="L55" s="253"/>
    </row>
    <row r="56" ht="12.75" customHeight="1" spans="1:12">
      <c r="A56" s="217"/>
      <c r="L56" s="253"/>
    </row>
    <row r="57" ht="12.75" customHeight="1" spans="1:12">
      <c r="A57" s="217"/>
      <c r="L57" s="253"/>
    </row>
    <row r="58" ht="12.75" customHeight="1" spans="1:12">
      <c r="A58" s="217"/>
      <c r="L58" s="253"/>
    </row>
    <row r="59" ht="12.75" customHeight="1" spans="1:12">
      <c r="A59" s="217"/>
      <c r="L59" s="253"/>
    </row>
    <row r="60" ht="12.75" customHeight="1" spans="1:12">
      <c r="A60" s="217"/>
      <c r="L60" s="253"/>
    </row>
    <row r="61" ht="12.75" customHeight="1" spans="1:12">
      <c r="A61" s="217"/>
      <c r="L61" s="253"/>
    </row>
    <row r="62" ht="12.75" customHeight="1" spans="1:12">
      <c r="A62" s="217"/>
      <c r="L62" s="253"/>
    </row>
    <row r="63" ht="12.75" customHeight="1" spans="1:12">
      <c r="A63" s="217"/>
      <c r="L63" s="253"/>
    </row>
    <row r="64" ht="12.75" customHeight="1" spans="1:12">
      <c r="A64" s="217"/>
      <c r="L64" s="253"/>
    </row>
    <row r="65" ht="12.75" customHeight="1" spans="1:12">
      <c r="A65" s="217"/>
      <c r="L65" s="253"/>
    </row>
    <row r="66" ht="12.75" customHeight="1" spans="1:12">
      <c r="A66" s="217"/>
      <c r="L66" s="253"/>
    </row>
    <row r="67" ht="12.75" customHeight="1" spans="1:12">
      <c r="A67" s="217"/>
      <c r="L67" s="253"/>
    </row>
    <row r="68" ht="12.75" customHeight="1" spans="1:12">
      <c r="A68" s="217"/>
      <c r="L68" s="253"/>
    </row>
    <row r="69" ht="12.75" customHeight="1" spans="1:12">
      <c r="A69" s="217"/>
      <c r="L69" s="253"/>
    </row>
    <row r="70" ht="12.75" customHeight="1" spans="1:12">
      <c r="A70" s="217"/>
      <c r="L70" s="253"/>
    </row>
    <row r="71" ht="12.75" customHeight="1" spans="1:12">
      <c r="A71" s="217"/>
      <c r="L71" s="253"/>
    </row>
    <row r="72" ht="12.75" customHeight="1" spans="1:12">
      <c r="A72" s="217"/>
      <c r="L72" s="253"/>
    </row>
    <row r="73" ht="12.75" customHeight="1" spans="1:12">
      <c r="A73" s="217"/>
      <c r="L73" s="253"/>
    </row>
    <row r="74" ht="12.75" customHeight="1" spans="1:12">
      <c r="A74" s="217"/>
      <c r="L74" s="253"/>
    </row>
    <row r="75" ht="12.75" customHeight="1" spans="1:12">
      <c r="A75" s="217"/>
      <c r="L75" s="253"/>
    </row>
    <row r="76" ht="12.75" customHeight="1" spans="1:12">
      <c r="A76" s="217"/>
      <c r="L76" s="253"/>
    </row>
    <row r="77" ht="12.75" customHeight="1" spans="1:12">
      <c r="A77" s="217"/>
      <c r="L77" s="253"/>
    </row>
    <row r="78" ht="12.75" customHeight="1" spans="1:12">
      <c r="A78" s="217"/>
      <c r="L78" s="253"/>
    </row>
    <row r="79" ht="12.75" customHeight="1" spans="1:12">
      <c r="A79" s="217"/>
      <c r="L79" s="253"/>
    </row>
    <row r="80" ht="12.75" customHeight="1" spans="1:12">
      <c r="A80" s="217"/>
      <c r="L80" s="253"/>
    </row>
    <row r="81" ht="12.75" customHeight="1" spans="1:12">
      <c r="A81" s="217"/>
      <c r="L81" s="253"/>
    </row>
    <row r="82" ht="12.75" customHeight="1" spans="1:12">
      <c r="A82" s="217"/>
      <c r="L82" s="253"/>
    </row>
    <row r="83" ht="12.75" customHeight="1" spans="1:12">
      <c r="A83" s="217"/>
      <c r="L83" s="253"/>
    </row>
    <row r="84" ht="12.75" customHeight="1" spans="1:12">
      <c r="A84" s="217"/>
      <c r="L84" s="253"/>
    </row>
    <row r="85" ht="12.75" customHeight="1" spans="1:12">
      <c r="A85" s="217"/>
      <c r="L85" s="253"/>
    </row>
    <row r="86" ht="12.75" customHeight="1" spans="1:12">
      <c r="A86" s="217"/>
      <c r="L86" s="253"/>
    </row>
    <row r="87" ht="12.75" customHeight="1" spans="1:12">
      <c r="A87" s="217"/>
      <c r="L87" s="253"/>
    </row>
    <row r="88" ht="12.75" customHeight="1" spans="1:12">
      <c r="A88" s="217"/>
      <c r="L88" s="253"/>
    </row>
    <row r="89" ht="12.75" customHeight="1" spans="1:12">
      <c r="A89" s="217"/>
      <c r="L89" s="253"/>
    </row>
    <row r="90" ht="12.75" customHeight="1" spans="1:12">
      <c r="A90" s="217"/>
      <c r="L90" s="253"/>
    </row>
    <row r="91" ht="12.75" customHeight="1" spans="1:12">
      <c r="A91" s="217"/>
      <c r="L91" s="253"/>
    </row>
    <row r="92" ht="12.75" customHeight="1" spans="1:12">
      <c r="A92" s="217"/>
      <c r="L92" s="253"/>
    </row>
    <row r="93" ht="12.75" customHeight="1" spans="1:12">
      <c r="A93" s="217"/>
      <c r="L93" s="253"/>
    </row>
    <row r="94" ht="12.75" customHeight="1" spans="1:12">
      <c r="A94" s="217"/>
      <c r="L94" s="253"/>
    </row>
    <row r="95" ht="12.75" customHeight="1" spans="1:12">
      <c r="A95" s="217"/>
      <c r="L95" s="253"/>
    </row>
    <row r="96" ht="12.75" customHeight="1" spans="1:12">
      <c r="A96" s="217"/>
      <c r="L96" s="253"/>
    </row>
    <row r="97" ht="12.75" customHeight="1" spans="1:12">
      <c r="A97" s="217"/>
      <c r="L97" s="253"/>
    </row>
    <row r="98" ht="12.75" customHeight="1" spans="1:12">
      <c r="A98" s="217"/>
      <c r="L98" s="253"/>
    </row>
    <row r="99" ht="12.75" customHeight="1" spans="1:12">
      <c r="A99" s="217"/>
      <c r="L99" s="253"/>
    </row>
    <row r="100" ht="12.75" customHeight="1" spans="1:12">
      <c r="A100" s="217"/>
      <c r="L100" s="253"/>
    </row>
    <row r="101" ht="12.75" customHeight="1" spans="1:12">
      <c r="A101" s="217"/>
      <c r="L101" s="253"/>
    </row>
    <row r="102" ht="12.75" customHeight="1" spans="1:12">
      <c r="A102" s="217"/>
      <c r="L102" s="253"/>
    </row>
    <row r="103" ht="12.75" customHeight="1" spans="1:12">
      <c r="A103" s="217"/>
      <c r="L103" s="253"/>
    </row>
    <row r="104" ht="12.75" customHeight="1" spans="1:12">
      <c r="A104" s="217"/>
      <c r="L104" s="253"/>
    </row>
    <row r="105" ht="12.75" customHeight="1" spans="1:12">
      <c r="A105" s="217"/>
      <c r="L105" s="253"/>
    </row>
    <row r="106" ht="12.75" customHeight="1" spans="1:12">
      <c r="A106" s="217"/>
      <c r="L106" s="253"/>
    </row>
    <row r="107" ht="12.75" customHeight="1" spans="1:12">
      <c r="A107" s="254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256"/>
    </row>
    <row r="108" ht="12.75" customHeight="1" spans="1:12">
      <c r="A108" s="215" t="s">
        <v>142</v>
      </c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120"/>
    </row>
    <row r="109" ht="12.75" customHeight="1" spans="1:12">
      <c r="A109" s="216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49"/>
    </row>
    <row r="110" ht="12.75" customHeight="1" spans="1:12">
      <c r="A110" s="217"/>
      <c r="L110" s="253"/>
    </row>
    <row r="111" ht="12.75" customHeight="1" spans="1:12">
      <c r="A111" s="217"/>
      <c r="L111" s="253"/>
    </row>
    <row r="112" ht="12.75" customHeight="1" spans="1:12">
      <c r="A112" s="217"/>
      <c r="L112" s="253"/>
    </row>
    <row r="113" ht="12.75" customHeight="1" spans="1:12">
      <c r="A113" s="217"/>
      <c r="L113" s="253"/>
    </row>
    <row r="114" ht="12.75" customHeight="1" spans="1:12">
      <c r="A114" s="217"/>
      <c r="L114" s="253"/>
    </row>
    <row r="115" ht="12.75" customHeight="1" spans="1:12">
      <c r="A115" s="217"/>
      <c r="L115" s="253"/>
    </row>
    <row r="116" ht="12.75" customHeight="1" spans="1:12">
      <c r="A116" s="217"/>
      <c r="L116" s="253"/>
    </row>
    <row r="117" ht="12.75" customHeight="1" spans="1:12">
      <c r="A117" s="217"/>
      <c r="L117" s="253"/>
    </row>
    <row r="118" ht="12.75" customHeight="1" spans="1:12">
      <c r="A118" s="217"/>
      <c r="L118" s="253"/>
    </row>
    <row r="119" ht="12.75" customHeight="1" spans="1:12">
      <c r="A119" s="217"/>
      <c r="L119" s="253"/>
    </row>
    <row r="120" ht="12.75" customHeight="1" spans="1:12">
      <c r="A120" s="217"/>
      <c r="L120" s="253"/>
    </row>
    <row r="121" ht="12.75" customHeight="1" spans="1:12">
      <c r="A121" s="217"/>
      <c r="L121" s="253"/>
    </row>
    <row r="122" ht="12.75" customHeight="1" spans="1:12">
      <c r="A122" s="217"/>
      <c r="L122" s="253"/>
    </row>
    <row r="123" ht="12.75" customHeight="1" spans="1:12">
      <c r="A123" s="217"/>
      <c r="L123" s="253"/>
    </row>
    <row r="124" ht="12.75" customHeight="1" spans="1:12">
      <c r="A124" s="217"/>
      <c r="L124" s="253"/>
    </row>
    <row r="125" ht="12.75" customHeight="1" spans="1:12">
      <c r="A125" s="217"/>
      <c r="L125" s="253"/>
    </row>
    <row r="126" ht="12.75" customHeight="1" spans="1:12">
      <c r="A126" s="217"/>
      <c r="L126" s="253"/>
    </row>
    <row r="127" ht="12.75" customHeight="1" spans="1:12">
      <c r="A127" s="217"/>
      <c r="L127" s="253"/>
    </row>
    <row r="128" ht="12.75" customHeight="1" spans="1:12">
      <c r="A128" s="217"/>
      <c r="L128" s="253"/>
    </row>
    <row r="129" ht="12.75" customHeight="1" spans="1:12">
      <c r="A129" s="217"/>
      <c r="L129" s="253"/>
    </row>
    <row r="130" ht="12.75" customHeight="1" spans="1:12">
      <c r="A130" s="217"/>
      <c r="L130" s="253"/>
    </row>
    <row r="131" ht="12.75" customHeight="1" spans="1:12">
      <c r="A131" s="217"/>
      <c r="L131" s="253"/>
    </row>
    <row r="132" ht="12.75" customHeight="1" spans="1:12">
      <c r="A132" s="217"/>
      <c r="L132" s="253"/>
    </row>
    <row r="133" ht="12.75" customHeight="1" spans="1:12">
      <c r="A133" s="217"/>
      <c r="L133" s="253"/>
    </row>
    <row r="134" ht="12.75" customHeight="1" spans="1:12">
      <c r="A134" s="217"/>
      <c r="L134" s="253"/>
    </row>
    <row r="135" ht="12.75" customHeight="1" spans="1:12">
      <c r="A135" s="217"/>
      <c r="L135" s="253"/>
    </row>
    <row r="136" ht="12.75" customHeight="1" spans="1:12">
      <c r="A136" s="217"/>
      <c r="L136" s="253"/>
    </row>
    <row r="137" ht="12.75" customHeight="1" spans="1:12">
      <c r="A137" s="217"/>
      <c r="L137" s="253"/>
    </row>
    <row r="138" ht="12.75" customHeight="1" spans="1:12">
      <c r="A138" s="217"/>
      <c r="L138" s="253"/>
    </row>
    <row r="139" ht="12.75" customHeight="1" spans="1:12">
      <c r="A139" s="217"/>
      <c r="L139" s="253"/>
    </row>
    <row r="140" ht="12.75" customHeight="1" spans="1:12">
      <c r="A140" s="217"/>
      <c r="L140" s="253"/>
    </row>
    <row r="141" ht="12.75" customHeight="1" spans="1:12">
      <c r="A141" s="217"/>
      <c r="L141" s="253"/>
    </row>
    <row r="142" ht="12.75" customHeight="1" spans="1:12">
      <c r="A142" s="217"/>
      <c r="L142" s="253"/>
    </row>
    <row r="143" ht="12.75" customHeight="1" spans="1:12">
      <c r="A143" s="217"/>
      <c r="L143" s="253"/>
    </row>
    <row r="144" ht="12.75" customHeight="1" spans="1:12">
      <c r="A144" s="217"/>
      <c r="L144" s="253"/>
    </row>
    <row r="145" ht="12.75" customHeight="1" spans="1:12">
      <c r="A145" s="217"/>
      <c r="L145" s="253"/>
    </row>
    <row r="146" ht="12.75" customHeight="1" spans="1:12">
      <c r="A146" s="217"/>
      <c r="L146" s="253"/>
    </row>
    <row r="147" ht="12.75" customHeight="1" spans="1:12">
      <c r="A147" s="217"/>
      <c r="L147" s="253"/>
    </row>
    <row r="148" ht="12.75" customHeight="1" spans="1:12">
      <c r="A148" s="217"/>
      <c r="L148" s="253"/>
    </row>
    <row r="149" ht="12.75" customHeight="1" spans="1:12">
      <c r="A149" s="217"/>
      <c r="L149" s="253"/>
    </row>
    <row r="150" ht="12.75" customHeight="1" spans="1:12">
      <c r="A150" s="217"/>
      <c r="L150" s="253"/>
    </row>
    <row r="151" ht="12.75" customHeight="1" spans="1:12">
      <c r="A151" s="217"/>
      <c r="L151" s="253"/>
    </row>
    <row r="152" ht="12.75" customHeight="1" spans="1:12">
      <c r="A152" s="217"/>
      <c r="L152" s="253"/>
    </row>
    <row r="153" ht="12.75" customHeight="1" spans="1:12">
      <c r="A153" s="217"/>
      <c r="L153" s="253"/>
    </row>
    <row r="154" ht="12.75" customHeight="1" spans="1:12">
      <c r="A154" s="217"/>
      <c r="L154" s="253"/>
    </row>
    <row r="155" ht="12.75" customHeight="1" spans="1:12">
      <c r="A155" s="217"/>
      <c r="L155" s="253"/>
    </row>
    <row r="156" ht="12.75" customHeight="1" spans="1:12">
      <c r="A156" s="217"/>
      <c r="L156" s="253"/>
    </row>
    <row r="157" ht="12.75" customHeight="1" spans="1:12">
      <c r="A157" s="217"/>
      <c r="L157" s="253"/>
    </row>
    <row r="158" ht="12.75" customHeight="1" spans="1:12">
      <c r="A158" s="217"/>
      <c r="L158" s="253"/>
    </row>
    <row r="159" ht="12.75" customHeight="1" spans="1:12">
      <c r="A159" s="217"/>
      <c r="L159" s="253"/>
    </row>
    <row r="160" ht="12.75" customHeight="1" spans="1:12">
      <c r="A160" s="217"/>
      <c r="L160" s="253"/>
    </row>
    <row r="161" ht="12.75" customHeight="1" spans="1:12">
      <c r="A161" s="217"/>
      <c r="L161" s="253"/>
    </row>
    <row r="162" ht="12.75" customHeight="1" spans="1:12">
      <c r="A162" s="217"/>
      <c r="L162" s="253"/>
    </row>
    <row r="163" ht="12.75" customHeight="1" spans="1:12">
      <c r="A163" s="217"/>
      <c r="L163" s="253"/>
    </row>
    <row r="164" ht="12.75" customHeight="1" spans="1:12">
      <c r="A164" s="217"/>
      <c r="L164" s="253"/>
    </row>
    <row r="165" ht="12.75" customHeight="1" spans="1:12">
      <c r="A165" s="254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6"/>
    </row>
    <row r="166" ht="12.75" customHeight="1" spans="1:12">
      <c r="A166" s="215" t="s">
        <v>142</v>
      </c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120"/>
    </row>
    <row r="167" ht="12.75" customHeight="1" spans="1:12">
      <c r="A167" s="216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49"/>
    </row>
    <row r="168" ht="12.75" customHeight="1" spans="1:12">
      <c r="A168" s="217"/>
      <c r="L168" s="253"/>
    </row>
    <row r="169" ht="12.75" customHeight="1" spans="1:12">
      <c r="A169" s="217"/>
      <c r="L169" s="253"/>
    </row>
    <row r="170" ht="12.75" customHeight="1" spans="1:12">
      <c r="A170" s="217"/>
      <c r="L170" s="253"/>
    </row>
    <row r="171" ht="12.75" customHeight="1" spans="1:12">
      <c r="A171" s="217"/>
      <c r="L171" s="253"/>
    </row>
    <row r="172" ht="12.75" customHeight="1" spans="1:12">
      <c r="A172" s="217"/>
      <c r="L172" s="253"/>
    </row>
    <row r="173" ht="12.75" customHeight="1" spans="1:12">
      <c r="A173" s="217"/>
      <c r="L173" s="253"/>
    </row>
    <row r="174" ht="12.75" customHeight="1" spans="1:12">
      <c r="A174" s="217"/>
      <c r="L174" s="253"/>
    </row>
    <row r="175" ht="12.75" customHeight="1" spans="1:12">
      <c r="A175" s="217"/>
      <c r="L175" s="253"/>
    </row>
    <row r="176" ht="12.75" customHeight="1" spans="1:12">
      <c r="A176" s="217"/>
      <c r="L176" s="253"/>
    </row>
    <row r="177" ht="12.75" customHeight="1" spans="1:12">
      <c r="A177" s="217"/>
      <c r="L177" s="253"/>
    </row>
    <row r="178" ht="12.75" customHeight="1" spans="1:12">
      <c r="A178" s="217"/>
      <c r="L178" s="253"/>
    </row>
    <row r="179" ht="12.75" customHeight="1" spans="1:12">
      <c r="A179" s="217"/>
      <c r="L179" s="253"/>
    </row>
    <row r="180" ht="12.75" customHeight="1" spans="1:12">
      <c r="A180" s="217"/>
      <c r="L180" s="253"/>
    </row>
    <row r="181" ht="12.75" customHeight="1" spans="1:12">
      <c r="A181" s="217"/>
      <c r="L181" s="253"/>
    </row>
    <row r="182" ht="12.75" customHeight="1" spans="1:12">
      <c r="A182" s="217"/>
      <c r="L182" s="253"/>
    </row>
    <row r="183" ht="12.75" customHeight="1" spans="1:12">
      <c r="A183" s="217"/>
      <c r="L183" s="253"/>
    </row>
    <row r="184" ht="12.75" customHeight="1" spans="1:12">
      <c r="A184" s="217"/>
      <c r="L184" s="253"/>
    </row>
    <row r="185" ht="12.75" customHeight="1" spans="1:12">
      <c r="A185" s="217"/>
      <c r="L185" s="253"/>
    </row>
    <row r="186" ht="12.75" customHeight="1" spans="1:12">
      <c r="A186" s="217"/>
      <c r="L186" s="253"/>
    </row>
    <row r="187" ht="12.75" customHeight="1" spans="1:12">
      <c r="A187" s="217"/>
      <c r="L187" s="253"/>
    </row>
    <row r="188" ht="12.75" customHeight="1" spans="1:12">
      <c r="A188" s="217"/>
      <c r="L188" s="253"/>
    </row>
    <row r="189" ht="12.75" customHeight="1" spans="1:12">
      <c r="A189" s="217"/>
      <c r="L189" s="253"/>
    </row>
    <row r="190" ht="12.75" customHeight="1" spans="1:12">
      <c r="A190" s="217"/>
      <c r="L190" s="253"/>
    </row>
    <row r="191" ht="12.75" customHeight="1" spans="1:12">
      <c r="A191" s="217"/>
      <c r="L191" s="253"/>
    </row>
    <row r="192" ht="12.75" customHeight="1" spans="1:12">
      <c r="A192" s="217"/>
      <c r="L192" s="253"/>
    </row>
    <row r="193" ht="12.75" customHeight="1" spans="1:12">
      <c r="A193" s="217"/>
      <c r="L193" s="253"/>
    </row>
    <row r="194" ht="12.75" customHeight="1" spans="1:12">
      <c r="A194" s="217"/>
      <c r="L194" s="253"/>
    </row>
    <row r="195" ht="12.75" customHeight="1" spans="1:12">
      <c r="A195" s="217"/>
      <c r="L195" s="253"/>
    </row>
    <row r="196" ht="12.75" customHeight="1" spans="1:12">
      <c r="A196" s="217"/>
      <c r="L196" s="253"/>
    </row>
    <row r="197" ht="12.75" customHeight="1" spans="1:12">
      <c r="A197" s="217"/>
      <c r="L197" s="253"/>
    </row>
    <row r="198" ht="12.75" customHeight="1" spans="1:12">
      <c r="A198" s="217"/>
      <c r="L198" s="253"/>
    </row>
    <row r="199" ht="12.75" customHeight="1" spans="1:12">
      <c r="A199" s="217"/>
      <c r="L199" s="253"/>
    </row>
    <row r="200" ht="12.75" customHeight="1" spans="1:12">
      <c r="A200" s="217"/>
      <c r="L200" s="253"/>
    </row>
    <row r="201" ht="12.75" customHeight="1" spans="1:12">
      <c r="A201" s="217"/>
      <c r="L201" s="253"/>
    </row>
    <row r="202" ht="12.75" customHeight="1" spans="1:12">
      <c r="A202" s="217"/>
      <c r="L202" s="253"/>
    </row>
    <row r="203" ht="12.75" customHeight="1" spans="1:12">
      <c r="A203" s="217"/>
      <c r="L203" s="253"/>
    </row>
    <row r="204" ht="12.75" customHeight="1" spans="1:12">
      <c r="A204" s="217"/>
      <c r="L204" s="253"/>
    </row>
    <row r="205" ht="12.75" customHeight="1" spans="1:12">
      <c r="A205" s="217"/>
      <c r="L205" s="253"/>
    </row>
    <row r="206" ht="12.75" customHeight="1" spans="1:12">
      <c r="A206" s="217"/>
      <c r="L206" s="253"/>
    </row>
    <row r="207" ht="12.75" customHeight="1" spans="1:12">
      <c r="A207" s="217"/>
      <c r="L207" s="253"/>
    </row>
    <row r="208" ht="12.75" customHeight="1" spans="1:12">
      <c r="A208" s="217"/>
      <c r="L208" s="253"/>
    </row>
    <row r="209" ht="12.75" customHeight="1" spans="1:12">
      <c r="A209" s="217"/>
      <c r="L209" s="253"/>
    </row>
    <row r="210" ht="12.75" customHeight="1" spans="1:12">
      <c r="A210" s="217"/>
      <c r="L210" s="253"/>
    </row>
    <row r="211" ht="12.75" customHeight="1" spans="1:12">
      <c r="A211" s="217"/>
      <c r="L211" s="253"/>
    </row>
    <row r="212" ht="12.75" customHeight="1" spans="1:12">
      <c r="A212" s="217"/>
      <c r="L212" s="253"/>
    </row>
    <row r="213" ht="12.75" customHeight="1" spans="1:12">
      <c r="A213" s="217"/>
      <c r="L213" s="253"/>
    </row>
    <row r="214" ht="12.75" customHeight="1" spans="1:12">
      <c r="A214" s="217"/>
      <c r="L214" s="253"/>
    </row>
    <row r="215" ht="12.75" customHeight="1" spans="1:12">
      <c r="A215" s="217"/>
      <c r="L215" s="253"/>
    </row>
    <row r="216" ht="12.75" customHeight="1" spans="1:12">
      <c r="A216" s="217"/>
      <c r="L216" s="253"/>
    </row>
    <row r="217" ht="12.75" customHeight="1" spans="1:12">
      <c r="A217" s="217"/>
      <c r="L217" s="253"/>
    </row>
    <row r="218" ht="12.75" customHeight="1" spans="1:12">
      <c r="A218" s="217"/>
      <c r="L218" s="253"/>
    </row>
    <row r="219" ht="12.75" customHeight="1" spans="1:12">
      <c r="A219" s="217"/>
      <c r="L219" s="253"/>
    </row>
    <row r="220" ht="12.75" customHeight="1" spans="1:12">
      <c r="A220" s="217"/>
      <c r="L220" s="253"/>
    </row>
    <row r="221" ht="12.75" customHeight="1" spans="1:12">
      <c r="A221" s="217"/>
      <c r="L221" s="253"/>
    </row>
    <row r="222" ht="12.75" customHeight="1" spans="1:12">
      <c r="A222" s="217"/>
      <c r="L222" s="253"/>
    </row>
    <row r="223" ht="12.75" customHeight="1" spans="1:12">
      <c r="A223" s="254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6"/>
    </row>
    <row r="224" ht="12.75" customHeight="1" spans="1:12">
      <c r="A224" s="215" t="s">
        <v>142</v>
      </c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120"/>
    </row>
    <row r="225" ht="12.75" customHeight="1" spans="1:12">
      <c r="A225" s="216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49"/>
    </row>
    <row r="226" ht="12.75" customHeight="1" spans="1:12">
      <c r="A226" s="217"/>
      <c r="L226" s="253"/>
    </row>
    <row r="227" ht="12.75" customHeight="1" spans="1:12">
      <c r="A227" s="217"/>
      <c r="L227" s="253"/>
    </row>
    <row r="228" ht="12.75" customHeight="1" spans="1:12">
      <c r="A228" s="217"/>
      <c r="L228" s="253"/>
    </row>
    <row r="229" ht="12.75" customHeight="1" spans="1:12">
      <c r="A229" s="217"/>
      <c r="L229" s="253"/>
    </row>
    <row r="230" ht="12.75" customHeight="1" spans="1:12">
      <c r="A230" s="217"/>
      <c r="L230" s="253"/>
    </row>
    <row r="231" ht="12.75" customHeight="1" spans="1:12">
      <c r="A231" s="217"/>
      <c r="L231" s="253"/>
    </row>
    <row r="232" ht="12.75" customHeight="1" spans="1:12">
      <c r="A232" s="217"/>
      <c r="L232" s="253"/>
    </row>
    <row r="233" ht="12.75" customHeight="1" spans="1:12">
      <c r="A233" s="217"/>
      <c r="L233" s="253"/>
    </row>
    <row r="234" ht="12.75" customHeight="1" spans="1:12">
      <c r="A234" s="217"/>
      <c r="L234" s="253"/>
    </row>
    <row r="235" ht="12.75" customHeight="1" spans="1:12">
      <c r="A235" s="217"/>
      <c r="L235" s="253"/>
    </row>
    <row r="236" ht="12.75" customHeight="1" spans="1:12">
      <c r="A236" s="217"/>
      <c r="L236" s="253"/>
    </row>
    <row r="237" ht="12.75" customHeight="1" spans="1:12">
      <c r="A237" s="217"/>
      <c r="L237" s="253"/>
    </row>
    <row r="238" ht="12.75" customHeight="1" spans="1:12">
      <c r="A238" s="217"/>
      <c r="L238" s="253"/>
    </row>
    <row r="239" ht="12.75" customHeight="1" spans="1:12">
      <c r="A239" s="217"/>
      <c r="L239" s="253"/>
    </row>
    <row r="240" ht="12.75" customHeight="1" spans="1:12">
      <c r="A240" s="217"/>
      <c r="L240" s="253"/>
    </row>
    <row r="241" ht="12.75" customHeight="1" spans="1:12">
      <c r="A241" s="217"/>
      <c r="L241" s="253"/>
    </row>
    <row r="242" ht="12.75" customHeight="1" spans="1:12">
      <c r="A242" s="217"/>
      <c r="L242" s="253"/>
    </row>
    <row r="243" ht="12.75" customHeight="1" spans="1:12">
      <c r="A243" s="217"/>
      <c r="L243" s="253"/>
    </row>
    <row r="244" ht="12.75" customHeight="1" spans="1:12">
      <c r="A244" s="217"/>
      <c r="L244" s="253"/>
    </row>
    <row r="245" ht="12.75" customHeight="1" spans="1:12">
      <c r="A245" s="217"/>
      <c r="L245" s="253"/>
    </row>
    <row r="246" ht="12.75" customHeight="1" spans="1:12">
      <c r="A246" s="217"/>
      <c r="L246" s="253"/>
    </row>
    <row r="247" ht="12.75" customHeight="1" spans="1:12">
      <c r="A247" s="217"/>
      <c r="L247" s="253"/>
    </row>
    <row r="248" ht="12.75" customHeight="1" spans="1:12">
      <c r="A248" s="217"/>
      <c r="L248" s="253"/>
    </row>
    <row r="249" ht="12.75" customHeight="1" spans="1:12">
      <c r="A249" s="217"/>
      <c r="L249" s="253"/>
    </row>
    <row r="250" ht="12.75" customHeight="1" spans="1:12">
      <c r="A250" s="217"/>
      <c r="L250" s="253"/>
    </row>
    <row r="251" ht="12.75" customHeight="1" spans="1:12">
      <c r="A251" s="217"/>
      <c r="L251" s="253"/>
    </row>
    <row r="252" ht="12.75" customHeight="1" spans="1:12">
      <c r="A252" s="217"/>
      <c r="L252" s="253"/>
    </row>
    <row r="253" ht="12.75" customHeight="1" spans="1:12">
      <c r="A253" s="217"/>
      <c r="L253" s="253"/>
    </row>
    <row r="254" ht="12.75" customHeight="1" spans="1:12">
      <c r="A254" s="217"/>
      <c r="L254" s="253"/>
    </row>
    <row r="255" ht="12.75" customHeight="1" spans="1:12">
      <c r="A255" s="217"/>
      <c r="L255" s="253"/>
    </row>
    <row r="256" ht="12.75" customHeight="1" spans="1:12">
      <c r="A256" s="217"/>
      <c r="L256" s="253"/>
    </row>
    <row r="257" ht="12.75" customHeight="1" spans="1:12">
      <c r="A257" s="217"/>
      <c r="L257" s="253"/>
    </row>
    <row r="258" ht="12.75" customHeight="1" spans="1:12">
      <c r="A258" s="217"/>
      <c r="L258" s="253"/>
    </row>
    <row r="259" ht="12.75" customHeight="1" spans="1:12">
      <c r="A259" s="217"/>
      <c r="L259" s="253"/>
    </row>
    <row r="260" ht="12.75" customHeight="1" spans="1:12">
      <c r="A260" s="217"/>
      <c r="L260" s="253"/>
    </row>
    <row r="261" ht="12.75" customHeight="1" spans="1:12">
      <c r="A261" s="217"/>
      <c r="L261" s="253"/>
    </row>
    <row r="262" ht="12.75" customHeight="1" spans="1:12">
      <c r="A262" s="217"/>
      <c r="L262" s="253"/>
    </row>
    <row r="263" ht="12.75" customHeight="1" spans="1:12">
      <c r="A263" s="217"/>
      <c r="L263" s="253"/>
    </row>
    <row r="264" ht="12.75" customHeight="1" spans="1:12">
      <c r="A264" s="217"/>
      <c r="L264" s="253"/>
    </row>
    <row r="265" ht="12.75" customHeight="1" spans="1:12">
      <c r="A265" s="217"/>
      <c r="L265" s="253"/>
    </row>
    <row r="266" ht="12.75" customHeight="1" spans="1:12">
      <c r="A266" s="217"/>
      <c r="L266" s="253"/>
    </row>
    <row r="267" ht="12.75" customHeight="1" spans="1:12">
      <c r="A267" s="217"/>
      <c r="L267" s="253"/>
    </row>
    <row r="268" ht="12.75" customHeight="1" spans="1:12">
      <c r="A268" s="217"/>
      <c r="L268" s="253"/>
    </row>
    <row r="269" ht="12.75" customHeight="1" spans="1:12">
      <c r="A269" s="217"/>
      <c r="L269" s="253"/>
    </row>
    <row r="270" ht="12.75" customHeight="1" spans="1:12">
      <c r="A270" s="217"/>
      <c r="L270" s="253"/>
    </row>
    <row r="271" ht="12.75" customHeight="1" spans="1:12">
      <c r="A271" s="217"/>
      <c r="L271" s="253"/>
    </row>
    <row r="272" ht="12.75" customHeight="1" spans="1:12">
      <c r="A272" s="217"/>
      <c r="L272" s="253"/>
    </row>
    <row r="273" ht="12.75" customHeight="1" spans="1:12">
      <c r="A273" s="217"/>
      <c r="L273" s="253"/>
    </row>
    <row r="274" ht="12.75" customHeight="1" spans="1:12">
      <c r="A274" s="217"/>
      <c r="L274" s="253"/>
    </row>
    <row r="275" ht="12.75" customHeight="1" spans="1:12">
      <c r="A275" s="217"/>
      <c r="L275" s="253"/>
    </row>
    <row r="276" ht="12.75" customHeight="1" spans="1:12">
      <c r="A276" s="217"/>
      <c r="L276" s="253"/>
    </row>
    <row r="277" ht="12.75" customHeight="1" spans="1:12">
      <c r="A277" s="217"/>
      <c r="L277" s="253"/>
    </row>
    <row r="278" ht="12.75" customHeight="1" spans="1:12">
      <c r="A278" s="217"/>
      <c r="L278" s="253"/>
    </row>
    <row r="279" ht="12.75" customHeight="1" spans="1:12">
      <c r="A279" s="217"/>
      <c r="L279" s="253"/>
    </row>
    <row r="280" ht="12.75" customHeight="1" spans="1:12">
      <c r="A280" s="217"/>
      <c r="L280" s="253"/>
    </row>
    <row r="281" ht="12.75" customHeight="1" spans="1:12">
      <c r="A281" s="254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6"/>
    </row>
    <row r="282" ht="12.75" customHeight="1" spans="1:12">
      <c r="A282" s="215" t="s">
        <v>142</v>
      </c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120"/>
    </row>
    <row r="283" ht="12.75" customHeight="1" spans="1:12">
      <c r="A283" s="216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49"/>
    </row>
    <row r="284" ht="12.75" customHeight="1" spans="1:12">
      <c r="A284" s="217"/>
      <c r="L284" s="253"/>
    </row>
    <row r="285" ht="12.75" customHeight="1" spans="1:12">
      <c r="A285" s="217"/>
      <c r="L285" s="253"/>
    </row>
    <row r="286" ht="12.75" customHeight="1" spans="1:12">
      <c r="A286" s="217"/>
      <c r="L286" s="253"/>
    </row>
    <row r="287" ht="12.75" customHeight="1" spans="1:12">
      <c r="A287" s="217"/>
      <c r="L287" s="253"/>
    </row>
    <row r="288" ht="12.75" customHeight="1" spans="1:12">
      <c r="A288" s="217"/>
      <c r="L288" s="253"/>
    </row>
    <row r="289" ht="12.75" customHeight="1" spans="1:12">
      <c r="A289" s="217"/>
      <c r="L289" s="253"/>
    </row>
    <row r="290" ht="12.75" customHeight="1" spans="1:12">
      <c r="A290" s="217"/>
      <c r="L290" s="253"/>
    </row>
    <row r="291" ht="12.75" customHeight="1" spans="1:12">
      <c r="A291" s="217"/>
      <c r="L291" s="253"/>
    </row>
    <row r="292" ht="12.75" customHeight="1" spans="1:12">
      <c r="A292" s="217"/>
      <c r="L292" s="253"/>
    </row>
    <row r="293" ht="12.75" customHeight="1" spans="1:12">
      <c r="A293" s="217"/>
      <c r="L293" s="253"/>
    </row>
    <row r="294" ht="12.75" customHeight="1" spans="1:12">
      <c r="A294" s="217"/>
      <c r="L294" s="253"/>
    </row>
    <row r="295" ht="12.75" customHeight="1" spans="1:12">
      <c r="A295" s="217"/>
      <c r="L295" s="253"/>
    </row>
    <row r="296" ht="12.75" customHeight="1" spans="1:12">
      <c r="A296" s="217"/>
      <c r="L296" s="253"/>
    </row>
    <row r="297" ht="12.75" customHeight="1" spans="1:12">
      <c r="A297" s="217"/>
      <c r="L297" s="253"/>
    </row>
    <row r="298" ht="12.75" customHeight="1" spans="1:12">
      <c r="A298" s="217"/>
      <c r="L298" s="253"/>
    </row>
    <row r="299" ht="12.75" customHeight="1" spans="1:12">
      <c r="A299" s="217"/>
      <c r="L299" s="253"/>
    </row>
    <row r="300" ht="12.75" customHeight="1" spans="1:12">
      <c r="A300" s="217"/>
      <c r="L300" s="253"/>
    </row>
    <row r="301" ht="12.75" customHeight="1" spans="1:12">
      <c r="A301" s="217"/>
      <c r="L301" s="253"/>
    </row>
    <row r="302" ht="12.75" customHeight="1" spans="1:12">
      <c r="A302" s="217"/>
      <c r="L302" s="253"/>
    </row>
    <row r="303" ht="12.75" customHeight="1" spans="1:12">
      <c r="A303" s="217"/>
      <c r="L303" s="253"/>
    </row>
    <row r="304" ht="12.75" customHeight="1" spans="1:12">
      <c r="A304" s="217"/>
      <c r="L304" s="253"/>
    </row>
    <row r="305" ht="12.75" customHeight="1" spans="1:12">
      <c r="A305" s="217"/>
      <c r="L305" s="253"/>
    </row>
    <row r="306" ht="12.75" customHeight="1" spans="1:12">
      <c r="A306" s="217"/>
      <c r="L306" s="253"/>
    </row>
    <row r="307" ht="12.75" customHeight="1" spans="1:12">
      <c r="A307" s="217"/>
      <c r="L307" s="253"/>
    </row>
    <row r="308" ht="12.75" customHeight="1" spans="1:12">
      <c r="A308" s="217"/>
      <c r="L308" s="253"/>
    </row>
    <row r="309" ht="12.75" customHeight="1" spans="1:12">
      <c r="A309" s="217"/>
      <c r="L309" s="253"/>
    </row>
    <row r="310" ht="12.75" customHeight="1" spans="1:12">
      <c r="A310" s="217"/>
      <c r="L310" s="253"/>
    </row>
    <row r="311" ht="12.75" customHeight="1" spans="1:12">
      <c r="A311" s="217"/>
      <c r="L311" s="253"/>
    </row>
    <row r="312" ht="12.75" customHeight="1" spans="1:12">
      <c r="A312" s="217"/>
      <c r="L312" s="253"/>
    </row>
    <row r="313" ht="12.75" customHeight="1" spans="1:12">
      <c r="A313" s="217"/>
      <c r="L313" s="253"/>
    </row>
    <row r="314" ht="12.75" customHeight="1" spans="1:12">
      <c r="A314" s="217"/>
      <c r="L314" s="253"/>
    </row>
    <row r="315" ht="12.75" customHeight="1" spans="1:12">
      <c r="A315" s="217"/>
      <c r="L315" s="253"/>
    </row>
    <row r="316" ht="12.75" customHeight="1" spans="1:12">
      <c r="A316" s="217"/>
      <c r="L316" s="253"/>
    </row>
    <row r="317" ht="12.75" customHeight="1" spans="1:12">
      <c r="A317" s="217"/>
      <c r="L317" s="253"/>
    </row>
    <row r="318" ht="12.75" customHeight="1" spans="1:12">
      <c r="A318" s="217"/>
      <c r="L318" s="253"/>
    </row>
    <row r="319" ht="12.75" customHeight="1" spans="1:12">
      <c r="A319" s="217"/>
      <c r="L319" s="253"/>
    </row>
    <row r="320" ht="12.75" customHeight="1" spans="1:12">
      <c r="A320" s="217"/>
      <c r="L320" s="253"/>
    </row>
    <row r="321" ht="12.75" customHeight="1" spans="1:12">
      <c r="A321" s="217"/>
      <c r="L321" s="253"/>
    </row>
    <row r="322" ht="12.75" customHeight="1" spans="1:12">
      <c r="A322" s="217"/>
      <c r="L322" s="253"/>
    </row>
    <row r="323" ht="12.75" customHeight="1" spans="1:12">
      <c r="A323" s="217"/>
      <c r="L323" s="253"/>
    </row>
    <row r="324" ht="12.75" customHeight="1" spans="1:12">
      <c r="A324" s="217"/>
      <c r="L324" s="253"/>
    </row>
    <row r="325" ht="12.75" customHeight="1" spans="1:12">
      <c r="A325" s="217"/>
      <c r="L325" s="253"/>
    </row>
    <row r="326" ht="12.75" customHeight="1" spans="1:12">
      <c r="A326" s="217"/>
      <c r="L326" s="253"/>
    </row>
    <row r="327" ht="12.75" customHeight="1" spans="1:12">
      <c r="A327" s="217"/>
      <c r="L327" s="253"/>
    </row>
    <row r="328" ht="12.75" customHeight="1" spans="1:12">
      <c r="A328" s="217"/>
      <c r="L328" s="253"/>
    </row>
    <row r="329" ht="12.75" customHeight="1" spans="1:12">
      <c r="A329" s="217"/>
      <c r="L329" s="253"/>
    </row>
    <row r="330" ht="12.75" customHeight="1" spans="1:12">
      <c r="A330" s="217"/>
      <c r="L330" s="253"/>
    </row>
    <row r="331" ht="12.75" customHeight="1" spans="1:12">
      <c r="A331" s="217"/>
      <c r="L331" s="253"/>
    </row>
    <row r="332" ht="12.75" customHeight="1" spans="1:12">
      <c r="A332" s="217"/>
      <c r="L332" s="253"/>
    </row>
    <row r="333" ht="12.75" customHeight="1" spans="1:12">
      <c r="A333" s="217"/>
      <c r="L333" s="253"/>
    </row>
    <row r="334" ht="12.75" customHeight="1" spans="1:12">
      <c r="A334" s="217"/>
      <c r="L334" s="253"/>
    </row>
    <row r="335" ht="12.75" customHeight="1" spans="1:12">
      <c r="A335" s="217"/>
      <c r="L335" s="253"/>
    </row>
    <row r="336" ht="12.75" customHeight="1" spans="1:12">
      <c r="A336" s="217"/>
      <c r="L336" s="253"/>
    </row>
    <row r="337" ht="12.75" customHeight="1" spans="1:12">
      <c r="A337" s="217"/>
      <c r="L337" s="253"/>
    </row>
    <row r="338" ht="12.75" customHeight="1" spans="1:12">
      <c r="A338" s="217"/>
      <c r="L338" s="253"/>
    </row>
    <row r="339" ht="12.75" customHeight="1" spans="1:12">
      <c r="A339" s="254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6"/>
    </row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54">
    <mergeCell ref="A1:L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L8"/>
    <mergeCell ref="B9:C9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A50:L50"/>
    <mergeCell ref="A108:L108"/>
    <mergeCell ref="A166:L166"/>
    <mergeCell ref="A224:L224"/>
    <mergeCell ref="A282:L282"/>
    <mergeCell ref="J9:L49"/>
    <mergeCell ref="A283:L339"/>
    <mergeCell ref="A51:L107"/>
    <mergeCell ref="A109:L165"/>
    <mergeCell ref="A167:L223"/>
    <mergeCell ref="A225:L281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000"/>
  <sheetViews>
    <sheetView workbookViewId="0">
      <selection activeCell="A1" sqref="A1:N1"/>
    </sheetView>
  </sheetViews>
  <sheetFormatPr defaultColWidth="10.0923076923077" defaultRowHeight="15" customHeight="1"/>
  <cols>
    <col min="1" max="1" width="6.45384615384615" customWidth="1"/>
    <col min="2" max="2" width="17.0923076923077" customWidth="1"/>
    <col min="3" max="3" width="36.6307692307692" customWidth="1"/>
    <col min="4" max="4" width="30.4538461538462" customWidth="1"/>
    <col min="5" max="6" width="7.45384615384615" customWidth="1"/>
    <col min="7" max="11" width="7.36153846153846" customWidth="1"/>
    <col min="12" max="12" width="9" customWidth="1"/>
    <col min="13" max="13" width="8.63076923076923" customWidth="1"/>
    <col min="14" max="14" width="8.9" customWidth="1"/>
    <col min="15" max="15" width="7.36153846153846" customWidth="1"/>
    <col min="16" max="26" width="10.6307692307692" customWidth="1"/>
  </cols>
  <sheetData>
    <row r="1" ht="33.75" customHeight="1" spans="1:14">
      <c r="A1" s="31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55"/>
    </row>
    <row r="2" ht="15.75" customHeight="1" spans="1:14">
      <c r="A2" s="141" t="s">
        <v>94</v>
      </c>
      <c r="B2" s="4"/>
      <c r="C2" s="142" t="e">
        <f>'PROTO (MED)'!C2</f>
        <v>#REF!</v>
      </c>
      <c r="D2" s="143"/>
      <c r="E2" s="145" t="s">
        <v>5</v>
      </c>
      <c r="F2" s="6"/>
      <c r="G2" s="4"/>
      <c r="H2" s="146" t="str">
        <f>'PROTO (MED)'!H2</f>
        <v>6.3.22</v>
      </c>
      <c r="I2" s="218"/>
      <c r="J2" s="218"/>
      <c r="K2" s="218"/>
      <c r="L2" s="218"/>
      <c r="M2" s="218"/>
      <c r="N2" s="219"/>
    </row>
    <row r="3" ht="15.75" customHeight="1" spans="1:14">
      <c r="A3" s="141" t="s">
        <v>96</v>
      </c>
      <c r="B3" s="4"/>
      <c r="C3" s="147" t="e">
        <f>'PROTO (MED)'!C3</f>
        <v>#REF!</v>
      </c>
      <c r="D3" s="148"/>
      <c r="E3" s="145" t="s">
        <v>97</v>
      </c>
      <c r="F3" s="6"/>
      <c r="G3" s="4"/>
      <c r="H3" s="146"/>
      <c r="I3" s="148"/>
      <c r="J3" s="148"/>
      <c r="K3" s="148"/>
      <c r="L3" s="148"/>
      <c r="M3" s="148"/>
      <c r="N3" s="220"/>
    </row>
    <row r="4" ht="15.75" customHeight="1" spans="1:14">
      <c r="A4" s="141" t="s">
        <v>98</v>
      </c>
      <c r="B4" s="4"/>
      <c r="C4" s="147" t="e">
        <f>'PROTO (MED)'!C4</f>
        <v>#REF!</v>
      </c>
      <c r="D4" s="148"/>
      <c r="E4" s="145" t="s">
        <v>3</v>
      </c>
      <c r="F4" s="6"/>
      <c r="G4" s="4"/>
      <c r="H4" s="150" t="e">
        <f>'PROTO (MED)'!H4</f>
        <v>#REF!</v>
      </c>
      <c r="I4" s="148"/>
      <c r="J4" s="148"/>
      <c r="K4" s="148"/>
      <c r="L4" s="148"/>
      <c r="M4" s="148"/>
      <c r="N4" s="220"/>
    </row>
    <row r="5" ht="15.75" customHeight="1" spans="1:14">
      <c r="A5" s="141" t="s">
        <v>99</v>
      </c>
      <c r="B5" s="4"/>
      <c r="C5" s="147" t="e">
        <f>'PROTO (MED)'!C5</f>
        <v>#REF!</v>
      </c>
      <c r="D5" s="148"/>
      <c r="E5" s="145" t="s">
        <v>100</v>
      </c>
      <c r="F5" s="6"/>
      <c r="G5" s="4"/>
      <c r="H5" s="147" t="s">
        <v>143</v>
      </c>
      <c r="I5" s="148"/>
      <c r="J5" s="148"/>
      <c r="K5" s="148"/>
      <c r="L5" s="148"/>
      <c r="M5" s="148"/>
      <c r="N5" s="220"/>
    </row>
    <row r="6" ht="15.75" customHeight="1" spans="1:14">
      <c r="A6" s="141" t="s">
        <v>102</v>
      </c>
      <c r="B6" s="4"/>
      <c r="C6" s="147" t="e">
        <f>'PROTO (MED)'!C6</f>
        <v>#REF!</v>
      </c>
      <c r="D6" s="148"/>
      <c r="E6" s="145" t="s">
        <v>15</v>
      </c>
      <c r="F6" s="6"/>
      <c r="G6" s="4"/>
      <c r="H6" s="142" t="s">
        <v>144</v>
      </c>
      <c r="I6" s="143"/>
      <c r="J6" s="143"/>
      <c r="K6" s="143"/>
      <c r="L6" s="143"/>
      <c r="M6" s="143"/>
      <c r="N6" s="221"/>
    </row>
    <row r="7" ht="15.75" customHeight="1" spans="1:14">
      <c r="A7" s="141" t="s">
        <v>104</v>
      </c>
      <c r="B7" s="4"/>
      <c r="C7" s="142" t="e">
        <f>'PROTO (MED)'!C7</f>
        <v>#REF!</v>
      </c>
      <c r="D7" s="143"/>
      <c r="E7" s="145" t="s">
        <v>105</v>
      </c>
      <c r="F7" s="6"/>
      <c r="G7" s="4"/>
      <c r="H7" s="147"/>
      <c r="I7" s="148"/>
      <c r="J7" s="148"/>
      <c r="K7" s="148"/>
      <c r="L7" s="148"/>
      <c r="M7" s="148"/>
      <c r="N7" s="220"/>
    </row>
    <row r="8" ht="27.75" customHeight="1" spans="1:14">
      <c r="A8" s="315" t="s">
        <v>145</v>
      </c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57"/>
    </row>
    <row r="9" ht="22.5" customHeight="1" spans="1:14">
      <c r="A9" s="316" t="s">
        <v>146</v>
      </c>
      <c r="B9" s="70"/>
      <c r="C9" s="70"/>
      <c r="D9" s="70"/>
      <c r="E9" s="120"/>
      <c r="F9" s="317" t="s">
        <v>147</v>
      </c>
      <c r="G9" s="70"/>
      <c r="H9" s="70"/>
      <c r="I9" s="70"/>
      <c r="J9" s="70"/>
      <c r="K9" s="70"/>
      <c r="L9" s="317" t="s">
        <v>148</v>
      </c>
      <c r="M9" s="70"/>
      <c r="N9" s="120"/>
    </row>
    <row r="10" ht="36" customHeight="1" spans="1:14">
      <c r="A10" s="71" t="s">
        <v>107</v>
      </c>
      <c r="B10" s="71" t="s">
        <v>108</v>
      </c>
      <c r="C10" s="318"/>
      <c r="D10" s="72" t="s">
        <v>109</v>
      </c>
      <c r="E10" s="73" t="s">
        <v>110</v>
      </c>
      <c r="F10" s="319" t="s">
        <v>20</v>
      </c>
      <c r="G10" s="320" t="s">
        <v>21</v>
      </c>
      <c r="H10" s="321" t="s">
        <v>22</v>
      </c>
      <c r="I10" s="320" t="s">
        <v>23</v>
      </c>
      <c r="J10" s="320" t="s">
        <v>24</v>
      </c>
      <c r="K10" s="345" t="s">
        <v>149</v>
      </c>
      <c r="L10" s="346" t="s">
        <v>58</v>
      </c>
      <c r="M10" s="321" t="s">
        <v>59</v>
      </c>
      <c r="N10" s="347" t="s">
        <v>60</v>
      </c>
    </row>
    <row r="11" ht="15.75" customHeight="1" spans="1:14">
      <c r="A11" s="77"/>
      <c r="B11" s="78" t="s">
        <v>150</v>
      </c>
      <c r="C11" s="322"/>
      <c r="D11" s="323"/>
      <c r="E11" s="324"/>
      <c r="F11" s="325"/>
      <c r="G11" s="326"/>
      <c r="H11" s="327"/>
      <c r="I11" s="326"/>
      <c r="J11" s="326"/>
      <c r="K11" s="348"/>
      <c r="L11" s="349"/>
      <c r="M11" s="327"/>
      <c r="N11" s="350"/>
    </row>
    <row r="12" ht="15.75" customHeight="1" spans="1:14">
      <c r="A12" s="260"/>
      <c r="B12" s="85"/>
      <c r="C12" s="91"/>
      <c r="D12" s="328"/>
      <c r="E12" s="87"/>
      <c r="F12" s="329"/>
      <c r="G12" s="291"/>
      <c r="H12" s="330"/>
      <c r="I12" s="291"/>
      <c r="J12" s="291"/>
      <c r="K12" s="351"/>
      <c r="L12" s="352"/>
      <c r="M12" s="330"/>
      <c r="N12" s="353"/>
    </row>
    <row r="13" ht="15.75" customHeight="1" spans="1:14">
      <c r="A13" s="84"/>
      <c r="B13" s="331" t="s">
        <v>151</v>
      </c>
      <c r="C13" s="332"/>
      <c r="D13" s="333"/>
      <c r="E13" s="87">
        <v>0.5</v>
      </c>
      <c r="F13" s="130">
        <f t="shared" ref="F13:G13" si="0">SUM(G13-1/2)</f>
        <v>-1</v>
      </c>
      <c r="G13" s="89">
        <f t="shared" si="0"/>
        <v>-0.5</v>
      </c>
      <c r="H13" s="90"/>
      <c r="I13" s="89">
        <f t="shared" ref="I13:K13" si="1">SUM(H13+1/2)</f>
        <v>0.5</v>
      </c>
      <c r="J13" s="89">
        <f t="shared" si="1"/>
        <v>1</v>
      </c>
      <c r="K13" s="21">
        <f t="shared" si="1"/>
        <v>1.5</v>
      </c>
      <c r="L13" s="354">
        <f t="shared" ref="L13:L16" si="2">SUM(M13-1/2)</f>
        <v>-0.5</v>
      </c>
      <c r="M13" s="90"/>
      <c r="N13" s="355">
        <f t="shared" ref="N13:N16" si="3">SUM(M13+1/2)</f>
        <v>0.5</v>
      </c>
    </row>
    <row r="14" ht="15.75" customHeight="1" spans="1:14">
      <c r="A14" s="84"/>
      <c r="B14" s="331" t="s">
        <v>152</v>
      </c>
      <c r="C14" s="332"/>
      <c r="D14" s="333"/>
      <c r="E14" s="334">
        <v>0.5</v>
      </c>
      <c r="F14" s="335">
        <f t="shared" ref="F14:G14" si="4">SUM(G14-1/2)</f>
        <v>-1</v>
      </c>
      <c r="G14" s="89">
        <f t="shared" si="4"/>
        <v>-0.5</v>
      </c>
      <c r="H14" s="90"/>
      <c r="I14" s="89">
        <f t="shared" ref="I14:K14" si="5">SUM(H14+1/2)</f>
        <v>0.5</v>
      </c>
      <c r="J14" s="89">
        <f t="shared" si="5"/>
        <v>1</v>
      </c>
      <c r="K14" s="21">
        <f t="shared" si="5"/>
        <v>1.5</v>
      </c>
      <c r="L14" s="354">
        <f t="shared" si="2"/>
        <v>-0.5</v>
      </c>
      <c r="M14" s="90"/>
      <c r="N14" s="355">
        <f t="shared" si="3"/>
        <v>0.5</v>
      </c>
    </row>
    <row r="15" ht="15.75" customHeight="1" spans="1:14">
      <c r="A15" s="84"/>
      <c r="B15" s="331" t="s">
        <v>153</v>
      </c>
      <c r="C15" s="332"/>
      <c r="D15" s="333"/>
      <c r="E15" s="334">
        <v>0.5</v>
      </c>
      <c r="F15" s="335">
        <f t="shared" ref="F15:G15" si="6">SUM(G15-1/2)</f>
        <v>-1</v>
      </c>
      <c r="G15" s="89">
        <f t="shared" si="6"/>
        <v>-0.5</v>
      </c>
      <c r="H15" s="90"/>
      <c r="I15" s="89">
        <f t="shared" ref="I15:K15" si="7">SUM(H15+1/2)</f>
        <v>0.5</v>
      </c>
      <c r="J15" s="89">
        <f t="shared" si="7"/>
        <v>1</v>
      </c>
      <c r="K15" s="21">
        <f t="shared" si="7"/>
        <v>1.5</v>
      </c>
      <c r="L15" s="354">
        <f t="shared" si="2"/>
        <v>-0.5</v>
      </c>
      <c r="M15" s="90"/>
      <c r="N15" s="355">
        <f t="shared" si="3"/>
        <v>0.5</v>
      </c>
    </row>
    <row r="16" ht="15.75" customHeight="1" spans="1:14">
      <c r="A16" s="84"/>
      <c r="B16" s="331" t="s">
        <v>154</v>
      </c>
      <c r="C16" s="332"/>
      <c r="D16" s="333"/>
      <c r="E16" s="334">
        <v>0.5</v>
      </c>
      <c r="F16" s="335">
        <f t="shared" ref="F16:G16" si="8">SUM(G16-1/2)</f>
        <v>-1</v>
      </c>
      <c r="G16" s="89">
        <f t="shared" si="8"/>
        <v>-0.5</v>
      </c>
      <c r="H16" s="90"/>
      <c r="I16" s="89">
        <f t="shared" ref="I16:K16" si="9">SUM(H16+1/2)</f>
        <v>0.5</v>
      </c>
      <c r="J16" s="89">
        <f t="shared" si="9"/>
        <v>1</v>
      </c>
      <c r="K16" s="21">
        <f t="shared" si="9"/>
        <v>1.5</v>
      </c>
      <c r="L16" s="354">
        <f t="shared" si="2"/>
        <v>-0.5</v>
      </c>
      <c r="M16" s="90"/>
      <c r="N16" s="355">
        <f t="shared" si="3"/>
        <v>0.5</v>
      </c>
    </row>
    <row r="17" ht="15.75" customHeight="1" spans="1:14">
      <c r="A17" s="336"/>
      <c r="B17" s="85" t="s">
        <v>155</v>
      </c>
      <c r="C17" s="91"/>
      <c r="D17" s="337"/>
      <c r="E17" s="334">
        <v>0.25</v>
      </c>
      <c r="F17" s="335">
        <f t="shared" ref="F17:F18" si="10">H17</f>
        <v>0</v>
      </c>
      <c r="G17" s="89">
        <f t="shared" ref="G17:G18" si="11">H17</f>
        <v>0</v>
      </c>
      <c r="H17" s="90"/>
      <c r="I17" s="89">
        <f t="shared" ref="I17:I18" si="12">H17</f>
        <v>0</v>
      </c>
      <c r="J17" s="89">
        <f t="shared" ref="J17:J18" si="13">H17</f>
        <v>0</v>
      </c>
      <c r="K17" s="21">
        <f t="shared" ref="K17:K18" si="14">H17</f>
        <v>0</v>
      </c>
      <c r="L17" s="356">
        <f t="shared" ref="L17:L18" si="15">M17</f>
        <v>0</v>
      </c>
      <c r="M17" s="90"/>
      <c r="N17" s="355">
        <f t="shared" ref="N17:N18" si="16">M17</f>
        <v>0</v>
      </c>
    </row>
    <row r="18" ht="15.75" customHeight="1" spans="1:14">
      <c r="A18" s="336"/>
      <c r="B18" s="85" t="s">
        <v>156</v>
      </c>
      <c r="C18" s="91"/>
      <c r="D18" s="337"/>
      <c r="E18" s="334">
        <v>0.25</v>
      </c>
      <c r="F18" s="335">
        <f t="shared" si="10"/>
        <v>0</v>
      </c>
      <c r="G18" s="89">
        <f t="shared" si="11"/>
        <v>0</v>
      </c>
      <c r="H18" s="90"/>
      <c r="I18" s="89">
        <f t="shared" si="12"/>
        <v>0</v>
      </c>
      <c r="J18" s="89">
        <f t="shared" si="13"/>
        <v>0</v>
      </c>
      <c r="K18" s="21">
        <f t="shared" si="14"/>
        <v>0</v>
      </c>
      <c r="L18" s="356">
        <f t="shared" si="15"/>
        <v>0</v>
      </c>
      <c r="M18" s="90"/>
      <c r="N18" s="355">
        <f t="shared" si="16"/>
        <v>0</v>
      </c>
    </row>
    <row r="19" ht="15.75" customHeight="1" spans="1:14">
      <c r="A19" s="84"/>
      <c r="B19" s="331"/>
      <c r="C19" s="332"/>
      <c r="D19" s="333"/>
      <c r="E19" s="334"/>
      <c r="F19" s="335"/>
      <c r="G19" s="89"/>
      <c r="H19" s="90"/>
      <c r="I19" s="89"/>
      <c r="J19" s="89"/>
      <c r="K19" s="21"/>
      <c r="L19" s="354"/>
      <c r="M19" s="90"/>
      <c r="N19" s="355"/>
    </row>
    <row r="20" ht="15.75" customHeight="1" spans="1:14">
      <c r="A20" s="84"/>
      <c r="B20" s="331" t="s">
        <v>157</v>
      </c>
      <c r="C20" s="332"/>
      <c r="D20" s="333"/>
      <c r="E20" s="334">
        <v>0.125</v>
      </c>
      <c r="F20" s="335">
        <f t="shared" ref="F20:G20" si="17">SUM(G20-1/4)</f>
        <v>-0.5</v>
      </c>
      <c r="G20" s="89">
        <f t="shared" si="17"/>
        <v>-0.25</v>
      </c>
      <c r="H20" s="90"/>
      <c r="I20" s="89">
        <f t="shared" ref="I20:K20" si="18">SUM(H20+1/4)</f>
        <v>0.25</v>
      </c>
      <c r="J20" s="89">
        <f t="shared" si="18"/>
        <v>0.5</v>
      </c>
      <c r="K20" s="21">
        <f t="shared" si="18"/>
        <v>0.75</v>
      </c>
      <c r="L20" s="354">
        <f>SUM(M20-3/8)</f>
        <v>-0.375</v>
      </c>
      <c r="M20" s="90"/>
      <c r="N20" s="355">
        <f>SUM(M20+3/8)</f>
        <v>0.375</v>
      </c>
    </row>
    <row r="21" ht="15.75" customHeight="1" spans="1:14">
      <c r="A21" s="336"/>
      <c r="B21" s="331" t="s">
        <v>158</v>
      </c>
      <c r="C21" s="332"/>
      <c r="D21" s="333"/>
      <c r="E21" s="334">
        <v>0.25</v>
      </c>
      <c r="F21" s="335">
        <f t="shared" ref="F21:G21" si="19">SUM(G21-1/8)</f>
        <v>-0.25</v>
      </c>
      <c r="G21" s="89">
        <f t="shared" si="19"/>
        <v>-0.125</v>
      </c>
      <c r="H21" s="90"/>
      <c r="I21" s="89">
        <f t="shared" ref="I21:K21" si="20">SUM(H21+1/8)</f>
        <v>0.125</v>
      </c>
      <c r="J21" s="89">
        <f t="shared" si="20"/>
        <v>0.25</v>
      </c>
      <c r="K21" s="357">
        <f t="shared" si="20"/>
        <v>0.375</v>
      </c>
      <c r="L21" s="130">
        <f>SUM(M21-1/4)</f>
        <v>-0.25</v>
      </c>
      <c r="M21" s="90"/>
      <c r="N21" s="355">
        <f>SUM(M21+1/4)</f>
        <v>0.25</v>
      </c>
    </row>
    <row r="22" ht="15.75" customHeight="1" spans="1:14">
      <c r="A22" s="84"/>
      <c r="B22" s="331" t="s">
        <v>159</v>
      </c>
      <c r="C22" s="332"/>
      <c r="D22" s="333"/>
      <c r="E22" s="334">
        <v>0.125</v>
      </c>
      <c r="F22" s="335">
        <f t="shared" ref="F22:F23" si="21">H22</f>
        <v>0</v>
      </c>
      <c r="G22" s="89">
        <f t="shared" ref="G22:G23" si="22">H22</f>
        <v>0</v>
      </c>
      <c r="H22" s="90"/>
      <c r="I22" s="89">
        <f t="shared" ref="I22:I23" si="23">H22</f>
        <v>0</v>
      </c>
      <c r="J22" s="89">
        <f t="shared" ref="J22:J23" si="24">H22</f>
        <v>0</v>
      </c>
      <c r="K22" s="21">
        <f t="shared" ref="K22:K23" si="25">H22</f>
        <v>0</v>
      </c>
      <c r="L22" s="354">
        <f t="shared" ref="L22:L23" si="26">SUM(M22-1/8)</f>
        <v>-0.125</v>
      </c>
      <c r="M22" s="90"/>
      <c r="N22" s="355">
        <f t="shared" ref="N22:N23" si="27">SUM(M22+1/8)</f>
        <v>0.125</v>
      </c>
    </row>
    <row r="23" ht="15.75" customHeight="1" spans="1:14">
      <c r="A23" s="84"/>
      <c r="B23" s="331" t="s">
        <v>160</v>
      </c>
      <c r="C23" s="332"/>
      <c r="D23" s="333"/>
      <c r="E23" s="334">
        <v>0.125</v>
      </c>
      <c r="F23" s="335">
        <f t="shared" si="21"/>
        <v>0</v>
      </c>
      <c r="G23" s="89">
        <f t="shared" si="22"/>
        <v>0</v>
      </c>
      <c r="H23" s="90"/>
      <c r="I23" s="89">
        <f t="shared" si="23"/>
        <v>0</v>
      </c>
      <c r="J23" s="89">
        <f t="shared" si="24"/>
        <v>0</v>
      </c>
      <c r="K23" s="21">
        <f t="shared" si="25"/>
        <v>0</v>
      </c>
      <c r="L23" s="354">
        <f t="shared" si="26"/>
        <v>-0.125</v>
      </c>
      <c r="M23" s="90"/>
      <c r="N23" s="355">
        <f t="shared" si="27"/>
        <v>0.125</v>
      </c>
    </row>
    <row r="24" ht="15.75" customHeight="1" spans="1:14">
      <c r="A24" s="84"/>
      <c r="B24" s="331" t="s">
        <v>161</v>
      </c>
      <c r="C24" s="332"/>
      <c r="D24" s="333"/>
      <c r="E24" s="334">
        <v>0.125</v>
      </c>
      <c r="F24" s="335">
        <f t="shared" ref="F24:G24" si="28">SUM(G24-1/4)</f>
        <v>-0.5</v>
      </c>
      <c r="G24" s="89">
        <f t="shared" si="28"/>
        <v>-0.25</v>
      </c>
      <c r="H24" s="90"/>
      <c r="I24" s="89">
        <f t="shared" ref="I24:K24" si="29">SUM(H24+1/4)</f>
        <v>0.25</v>
      </c>
      <c r="J24" s="89">
        <f t="shared" si="29"/>
        <v>0.5</v>
      </c>
      <c r="K24" s="21">
        <f t="shared" si="29"/>
        <v>0.75</v>
      </c>
      <c r="L24" s="354">
        <f t="shared" ref="L24:L25" si="30">SUM(M24-3/8)</f>
        <v>-0.375</v>
      </c>
      <c r="M24" s="90"/>
      <c r="N24" s="355">
        <f t="shared" ref="N24:N25" si="31">SUM(M24+3/8)</f>
        <v>0.375</v>
      </c>
    </row>
    <row r="25" ht="15.75" customHeight="1" spans="1:14">
      <c r="A25" s="84"/>
      <c r="B25" s="331" t="s">
        <v>162</v>
      </c>
      <c r="C25" s="332"/>
      <c r="D25" s="333"/>
      <c r="E25" s="334">
        <v>0.25</v>
      </c>
      <c r="F25" s="335">
        <f t="shared" ref="F25:G25" si="32">SUM(G25-1/4)</f>
        <v>-0.5</v>
      </c>
      <c r="G25" s="89">
        <f t="shared" si="32"/>
        <v>-0.25</v>
      </c>
      <c r="H25" s="90"/>
      <c r="I25" s="89">
        <f t="shared" ref="I25:K25" si="33">SUM(H25+1/4)</f>
        <v>0.25</v>
      </c>
      <c r="J25" s="89">
        <f t="shared" si="33"/>
        <v>0.5</v>
      </c>
      <c r="K25" s="21">
        <f t="shared" si="33"/>
        <v>0.75</v>
      </c>
      <c r="L25" s="354">
        <f t="shared" si="30"/>
        <v>-0.375</v>
      </c>
      <c r="M25" s="90"/>
      <c r="N25" s="355">
        <f t="shared" si="31"/>
        <v>0.375</v>
      </c>
    </row>
    <row r="26" ht="15.75" customHeight="1" spans="1:14">
      <c r="A26" s="338"/>
      <c r="B26" s="331" t="s">
        <v>118</v>
      </c>
      <c r="C26" s="332"/>
      <c r="D26" s="333"/>
      <c r="E26" s="334">
        <v>0.25</v>
      </c>
      <c r="F26" s="335">
        <f>H26</f>
        <v>0</v>
      </c>
      <c r="G26" s="89">
        <f>H26</f>
        <v>0</v>
      </c>
      <c r="H26" s="90"/>
      <c r="I26" s="89">
        <f>H26</f>
        <v>0</v>
      </c>
      <c r="J26" s="89">
        <f>H26</f>
        <v>0</v>
      </c>
      <c r="K26" s="21">
        <f>H26</f>
        <v>0</v>
      </c>
      <c r="L26" s="354">
        <f>SUM(M26-1/8)</f>
        <v>-0.125</v>
      </c>
      <c r="M26" s="90"/>
      <c r="N26" s="355">
        <f>SUM(M26+1/8)</f>
        <v>0.125</v>
      </c>
    </row>
    <row r="27" ht="15.75" customHeight="1" spans="1:14">
      <c r="A27" s="338"/>
      <c r="B27" s="331"/>
      <c r="C27" s="332"/>
      <c r="D27" s="333"/>
      <c r="E27" s="334"/>
      <c r="F27" s="335"/>
      <c r="G27" s="89"/>
      <c r="H27" s="90"/>
      <c r="I27" s="89"/>
      <c r="J27" s="89"/>
      <c r="K27" s="21"/>
      <c r="L27" s="354"/>
      <c r="M27" s="90"/>
      <c r="N27" s="355"/>
    </row>
    <row r="28" ht="15.75" customHeight="1" spans="1:14">
      <c r="A28" s="338"/>
      <c r="B28" s="331" t="s">
        <v>163</v>
      </c>
      <c r="C28" s="332"/>
      <c r="D28" s="333"/>
      <c r="E28" s="334">
        <v>0.125</v>
      </c>
      <c r="F28" s="335">
        <f t="shared" ref="F28:G28" si="34">SUM(G28)</f>
        <v>0</v>
      </c>
      <c r="G28" s="89">
        <f t="shared" si="34"/>
        <v>0</v>
      </c>
      <c r="H28" s="90"/>
      <c r="I28" s="89">
        <f t="shared" ref="I28:K28" si="35">SUM(H28)</f>
        <v>0</v>
      </c>
      <c r="J28" s="89">
        <f t="shared" si="35"/>
        <v>0</v>
      </c>
      <c r="K28" s="21">
        <f t="shared" si="35"/>
        <v>0</v>
      </c>
      <c r="L28" s="354">
        <f t="shared" ref="L28:L29" si="36">SUM(M28)</f>
        <v>0</v>
      </c>
      <c r="M28" s="90"/>
      <c r="N28" s="355">
        <f>SUM(M28)</f>
        <v>0</v>
      </c>
    </row>
    <row r="29" ht="15.75" customHeight="1" spans="1:14">
      <c r="A29" s="338"/>
      <c r="B29" s="85" t="s">
        <v>164</v>
      </c>
      <c r="C29" s="91"/>
      <c r="D29" s="333"/>
      <c r="E29" s="334">
        <v>0.125</v>
      </c>
      <c r="F29" s="335">
        <f t="shared" ref="F29:G29" si="37">SUM(G29)</f>
        <v>0</v>
      </c>
      <c r="G29" s="89">
        <f t="shared" si="37"/>
        <v>0</v>
      </c>
      <c r="H29" s="90"/>
      <c r="I29" s="89">
        <f t="shared" ref="I29:K29" si="38">SUM(H29)</f>
        <v>0</v>
      </c>
      <c r="J29" s="89">
        <f t="shared" si="38"/>
        <v>0</v>
      </c>
      <c r="K29" s="21">
        <f t="shared" si="38"/>
        <v>0</v>
      </c>
      <c r="L29" s="354">
        <f t="shared" si="36"/>
        <v>0</v>
      </c>
      <c r="M29" s="90"/>
      <c r="N29" s="355">
        <f>M29</f>
        <v>0</v>
      </c>
    </row>
    <row r="30" ht="15.75" customHeight="1" spans="1:14">
      <c r="A30" s="338"/>
      <c r="B30" s="85" t="s">
        <v>165</v>
      </c>
      <c r="C30" s="91"/>
      <c r="D30" s="333"/>
      <c r="E30" s="334">
        <v>0.25</v>
      </c>
      <c r="F30" s="335">
        <f t="shared" ref="F30:G30" si="39">SUM(G30-3/8)</f>
        <v>-0.75</v>
      </c>
      <c r="G30" s="89">
        <f t="shared" si="39"/>
        <v>-0.375</v>
      </c>
      <c r="H30" s="90"/>
      <c r="I30" s="89">
        <f t="shared" ref="I30:K30" si="40">SUM(H30+3/8)</f>
        <v>0.375</v>
      </c>
      <c r="J30" s="89">
        <f t="shared" si="40"/>
        <v>0.75</v>
      </c>
      <c r="K30" s="21">
        <f t="shared" si="40"/>
        <v>1.125</v>
      </c>
      <c r="L30" s="354">
        <f t="shared" ref="L30:L32" si="41">SUM(M30-1/2)</f>
        <v>-0.5</v>
      </c>
      <c r="M30" s="90"/>
      <c r="N30" s="355">
        <f t="shared" ref="N30:N32" si="42">SUM(M30+1/2)</f>
        <v>0.5</v>
      </c>
    </row>
    <row r="31" ht="15.75" customHeight="1" spans="1:14">
      <c r="A31" s="338"/>
      <c r="B31" s="85" t="s">
        <v>166</v>
      </c>
      <c r="C31" s="91"/>
      <c r="D31" s="333"/>
      <c r="E31" s="334">
        <v>0.25</v>
      </c>
      <c r="F31" s="335">
        <f t="shared" ref="F31:G31" si="43">SUM(G31-3/8)</f>
        <v>-0.75</v>
      </c>
      <c r="G31" s="89">
        <f t="shared" si="43"/>
        <v>-0.375</v>
      </c>
      <c r="H31" s="90"/>
      <c r="I31" s="89">
        <f t="shared" ref="I31:K31" si="44">SUM(H31+3/8)</f>
        <v>0.375</v>
      </c>
      <c r="J31" s="89">
        <f t="shared" si="44"/>
        <v>0.75</v>
      </c>
      <c r="K31" s="21">
        <f t="shared" si="44"/>
        <v>1.125</v>
      </c>
      <c r="L31" s="354">
        <f t="shared" si="41"/>
        <v>-0.5</v>
      </c>
      <c r="M31" s="90"/>
      <c r="N31" s="355">
        <f t="shared" si="42"/>
        <v>0.5</v>
      </c>
    </row>
    <row r="32" ht="15.75" customHeight="1" spans="1:14">
      <c r="A32" s="338"/>
      <c r="B32" s="85" t="s">
        <v>167</v>
      </c>
      <c r="C32" s="91"/>
      <c r="D32" s="333"/>
      <c r="E32" s="334">
        <v>0.25</v>
      </c>
      <c r="F32" s="335">
        <f t="shared" ref="F32:G32" si="45">SUM(G32-3/8)</f>
        <v>-0.75</v>
      </c>
      <c r="G32" s="89">
        <f t="shared" si="45"/>
        <v>-0.375</v>
      </c>
      <c r="H32" s="90"/>
      <c r="I32" s="89">
        <f t="shared" ref="I32:K32" si="46">SUM(H32+3/8)</f>
        <v>0.375</v>
      </c>
      <c r="J32" s="89">
        <f t="shared" si="46"/>
        <v>0.75</v>
      </c>
      <c r="K32" s="21">
        <f t="shared" si="46"/>
        <v>1.125</v>
      </c>
      <c r="L32" s="354">
        <f t="shared" si="41"/>
        <v>-0.5</v>
      </c>
      <c r="M32" s="90"/>
      <c r="N32" s="355">
        <f t="shared" si="42"/>
        <v>0.5</v>
      </c>
    </row>
    <row r="33" ht="15.75" customHeight="1" spans="1:14">
      <c r="A33" s="338"/>
      <c r="B33" s="331"/>
      <c r="C33" s="332"/>
      <c r="D33" s="339"/>
      <c r="E33" s="334"/>
      <c r="F33" s="335"/>
      <c r="G33" s="89"/>
      <c r="H33" s="90"/>
      <c r="I33" s="89"/>
      <c r="J33" s="89"/>
      <c r="K33" s="21"/>
      <c r="L33" s="354"/>
      <c r="M33" s="90"/>
      <c r="N33" s="355"/>
    </row>
    <row r="34" ht="15.75" customHeight="1" spans="1:14">
      <c r="A34" s="338"/>
      <c r="B34" s="331" t="s">
        <v>168</v>
      </c>
      <c r="C34" s="332"/>
      <c r="D34" s="339"/>
      <c r="E34" s="334">
        <v>0.5</v>
      </c>
      <c r="F34" s="335">
        <f t="shared" ref="F34:G34" si="47">SUM(G34-2)</f>
        <v>-4</v>
      </c>
      <c r="G34" s="89">
        <f t="shared" si="47"/>
        <v>-2</v>
      </c>
      <c r="H34" s="90"/>
      <c r="I34" s="89">
        <f>SUM(H34+2)</f>
        <v>2</v>
      </c>
      <c r="J34" s="89">
        <f t="shared" ref="J34:K34" si="48">SUM(I34+2.5)</f>
        <v>4.5</v>
      </c>
      <c r="K34" s="21">
        <f t="shared" si="48"/>
        <v>7</v>
      </c>
      <c r="L34" s="354">
        <f>SUM(M34-3)</f>
        <v>-3</v>
      </c>
      <c r="M34" s="90"/>
      <c r="N34" s="355">
        <f>SUM(M34+3.5)</f>
        <v>3.5</v>
      </c>
    </row>
    <row r="35" ht="15.75" customHeight="1" spans="1:14">
      <c r="A35" s="338"/>
      <c r="B35" s="331" t="s">
        <v>169</v>
      </c>
      <c r="C35" s="332"/>
      <c r="D35" s="339"/>
      <c r="E35" s="334">
        <v>0.5</v>
      </c>
      <c r="F35" s="335">
        <f t="shared" ref="F35:G35" si="49">SUM(G35-1/2)</f>
        <v>-1</v>
      </c>
      <c r="G35" s="89">
        <f t="shared" si="49"/>
        <v>-0.5</v>
      </c>
      <c r="H35" s="90"/>
      <c r="I35" s="89">
        <f>SUM(H35+1/2)</f>
        <v>0.5</v>
      </c>
      <c r="J35" s="89">
        <f t="shared" ref="J35:K35" si="50">SUM(I35+0.625)</f>
        <v>1.125</v>
      </c>
      <c r="K35" s="21">
        <f t="shared" si="50"/>
        <v>1.75</v>
      </c>
      <c r="L35" s="354">
        <f>SUM(M35-0.75)</f>
        <v>-0.75</v>
      </c>
      <c r="M35" s="90"/>
      <c r="N35" s="355">
        <f>SUM(M35+0.875)</f>
        <v>0.875</v>
      </c>
    </row>
    <row r="36" ht="15.75" customHeight="1" spans="1:14">
      <c r="A36" s="338"/>
      <c r="B36" s="331" t="s">
        <v>170</v>
      </c>
      <c r="C36" s="332"/>
      <c r="D36" s="339"/>
      <c r="E36" s="334">
        <v>0.5</v>
      </c>
      <c r="F36" s="335">
        <f t="shared" ref="F36:G36" si="51">SUM(G36-1)</f>
        <v>-2</v>
      </c>
      <c r="G36" s="89">
        <f t="shared" si="51"/>
        <v>-1</v>
      </c>
      <c r="H36" s="90"/>
      <c r="I36" s="89">
        <f>SUM(H36+1)</f>
        <v>1</v>
      </c>
      <c r="J36" s="89">
        <f t="shared" ref="J36:K36" si="52">SUM(I36+1.25)</f>
        <v>2.25</v>
      </c>
      <c r="K36" s="21">
        <f t="shared" si="52"/>
        <v>3.5</v>
      </c>
      <c r="L36" s="354">
        <f>SUM(M36-1.5)</f>
        <v>-1.5</v>
      </c>
      <c r="M36" s="90"/>
      <c r="N36" s="355">
        <f>SUM(M36+1.75)</f>
        <v>1.75</v>
      </c>
    </row>
    <row r="37" ht="15.75" customHeight="1" spans="1:14">
      <c r="A37" s="336"/>
      <c r="B37" s="331" t="s">
        <v>121</v>
      </c>
      <c r="C37" s="332"/>
      <c r="D37" s="339"/>
      <c r="E37" s="334">
        <v>0</v>
      </c>
      <c r="F37" s="335">
        <f>H37</f>
        <v>0</v>
      </c>
      <c r="G37" s="89">
        <f>H37</f>
        <v>0</v>
      </c>
      <c r="H37" s="90"/>
      <c r="I37" s="89">
        <f>H37</f>
        <v>0</v>
      </c>
      <c r="J37" s="89">
        <f>H37</f>
        <v>0</v>
      </c>
      <c r="K37" s="21">
        <f>H37</f>
        <v>0</v>
      </c>
      <c r="L37" s="354">
        <f>M37</f>
        <v>0</v>
      </c>
      <c r="M37" s="90"/>
      <c r="N37" s="355">
        <f>M37</f>
        <v>0</v>
      </c>
    </row>
    <row r="38" ht="15.75" customHeight="1" spans="1:14">
      <c r="A38" s="336"/>
      <c r="B38" s="331" t="s">
        <v>171</v>
      </c>
      <c r="C38" s="332"/>
      <c r="D38" s="333"/>
      <c r="E38" s="334">
        <v>0.5</v>
      </c>
      <c r="F38" s="335">
        <f t="shared" ref="F38:G38" si="53">SUM(G38-2)</f>
        <v>-4</v>
      </c>
      <c r="G38" s="89">
        <f t="shared" si="53"/>
        <v>-2</v>
      </c>
      <c r="H38" s="90"/>
      <c r="I38" s="89">
        <f t="shared" ref="I38:I39" si="54">SUM(H38+2)</f>
        <v>2</v>
      </c>
      <c r="J38" s="89">
        <f t="shared" ref="J38:K38" si="55">SUM(I38+2.5)</f>
        <v>4.5</v>
      </c>
      <c r="K38" s="21">
        <f t="shared" si="55"/>
        <v>7</v>
      </c>
      <c r="L38" s="354">
        <f t="shared" ref="L38:L39" si="56">SUM(M38-3)</f>
        <v>-3</v>
      </c>
      <c r="M38" s="90"/>
      <c r="N38" s="355">
        <f t="shared" ref="N38:N39" si="57">SUM(M38+3.5)</f>
        <v>3.5</v>
      </c>
    </row>
    <row r="39" ht="15.75" customHeight="1" spans="1:14">
      <c r="A39" s="84"/>
      <c r="B39" s="331" t="s">
        <v>172</v>
      </c>
      <c r="C39" s="332"/>
      <c r="D39" s="333"/>
      <c r="E39" s="334">
        <v>0.5</v>
      </c>
      <c r="F39" s="335">
        <f t="shared" ref="F39:G39" si="58">SUM(G39-2)</f>
        <v>-4</v>
      </c>
      <c r="G39" s="89">
        <f t="shared" si="58"/>
        <v>-2</v>
      </c>
      <c r="H39" s="90"/>
      <c r="I39" s="89">
        <f t="shared" si="54"/>
        <v>2</v>
      </c>
      <c r="J39" s="89">
        <f t="shared" ref="J39:K39" si="59">SUM(I39+2.5)</f>
        <v>4.5</v>
      </c>
      <c r="K39" s="21">
        <f t="shared" si="59"/>
        <v>7</v>
      </c>
      <c r="L39" s="354">
        <f t="shared" si="56"/>
        <v>-3</v>
      </c>
      <c r="M39" s="90"/>
      <c r="N39" s="355">
        <f t="shared" si="57"/>
        <v>3.5</v>
      </c>
    </row>
    <row r="40" ht="15.75" customHeight="1" spans="1:14">
      <c r="A40" s="84"/>
      <c r="B40" s="331" t="s">
        <v>173</v>
      </c>
      <c r="C40" s="332"/>
      <c r="D40" s="333"/>
      <c r="E40" s="334">
        <v>0.5</v>
      </c>
      <c r="F40" s="335">
        <f t="shared" ref="F40:G40" si="60">SUM(G40-1/2)</f>
        <v>-1</v>
      </c>
      <c r="G40" s="89">
        <f t="shared" si="60"/>
        <v>-0.5</v>
      </c>
      <c r="H40" s="90"/>
      <c r="I40" s="89">
        <f>SUM(H40+1/2)</f>
        <v>0.5</v>
      </c>
      <c r="J40" s="89">
        <f t="shared" ref="J40:K40" si="61">SUM(I40+0.625)</f>
        <v>1.125</v>
      </c>
      <c r="K40" s="21">
        <f t="shared" si="61"/>
        <v>1.75</v>
      </c>
      <c r="L40" s="354">
        <f>SUM(M40-0.75)</f>
        <v>-0.75</v>
      </c>
      <c r="M40" s="90"/>
      <c r="N40" s="355">
        <f>SUM(M40+0.875)</f>
        <v>0.875</v>
      </c>
    </row>
    <row r="41" ht="15.75" customHeight="1" spans="1:14">
      <c r="A41" s="84"/>
      <c r="B41" s="331" t="s">
        <v>174</v>
      </c>
      <c r="C41" s="332"/>
      <c r="D41" s="333"/>
      <c r="E41" s="334">
        <v>0.5</v>
      </c>
      <c r="F41" s="335">
        <f t="shared" ref="F41:G41" si="62">SUM(G41-1)</f>
        <v>-2</v>
      </c>
      <c r="G41" s="89">
        <f t="shared" si="62"/>
        <v>-1</v>
      </c>
      <c r="H41" s="90"/>
      <c r="I41" s="89">
        <f>SUM(H41+1)</f>
        <v>1</v>
      </c>
      <c r="J41" s="89">
        <f t="shared" ref="J41:K41" si="63">SUM(I41+1.25)</f>
        <v>2.25</v>
      </c>
      <c r="K41" s="21">
        <f t="shared" si="63"/>
        <v>3.5</v>
      </c>
      <c r="L41" s="354">
        <f>SUM(M41-1.5)</f>
        <v>-1.5</v>
      </c>
      <c r="M41" s="90"/>
      <c r="N41" s="355">
        <f>SUM(M41+1.75)</f>
        <v>1.75</v>
      </c>
    </row>
    <row r="42" ht="15.75" customHeight="1" spans="1:14">
      <c r="A42" s="336"/>
      <c r="B42" s="331" t="s">
        <v>175</v>
      </c>
      <c r="C42" s="332"/>
      <c r="D42" s="333"/>
      <c r="E42" s="334">
        <v>0</v>
      </c>
      <c r="F42" s="335">
        <f>H42</f>
        <v>0</v>
      </c>
      <c r="G42" s="89">
        <f>H42</f>
        <v>0</v>
      </c>
      <c r="H42" s="90"/>
      <c r="I42" s="89">
        <f>H42</f>
        <v>0</v>
      </c>
      <c r="J42" s="89">
        <f>H42</f>
        <v>0</v>
      </c>
      <c r="K42" s="21">
        <f>H42</f>
        <v>0</v>
      </c>
      <c r="L42" s="354">
        <f>M42</f>
        <v>0</v>
      </c>
      <c r="M42" s="90"/>
      <c r="N42" s="355">
        <f>M42</f>
        <v>0</v>
      </c>
    </row>
    <row r="43" ht="15.75" customHeight="1" spans="1:14">
      <c r="A43" s="336"/>
      <c r="B43" s="331" t="s">
        <v>176</v>
      </c>
      <c r="C43" s="332"/>
      <c r="D43" s="333"/>
      <c r="E43" s="87">
        <v>0.5</v>
      </c>
      <c r="F43" s="335">
        <f t="shared" ref="F43:G43" si="64">SUM(G43-2)</f>
        <v>-4</v>
      </c>
      <c r="G43" s="89">
        <f t="shared" si="64"/>
        <v>-2</v>
      </c>
      <c r="H43" s="90"/>
      <c r="I43" s="89">
        <f>SUM(H43+2)</f>
        <v>2</v>
      </c>
      <c r="J43" s="89">
        <f t="shared" ref="J43:K43" si="65">SUM(I43+2.5)</f>
        <v>4.5</v>
      </c>
      <c r="K43" s="21">
        <f t="shared" si="65"/>
        <v>7</v>
      </c>
      <c r="L43" s="354">
        <f>SUM(M43-3)</f>
        <v>-3</v>
      </c>
      <c r="M43" s="90"/>
      <c r="N43" s="355">
        <f>SUM(M43+3.5)</f>
        <v>3.5</v>
      </c>
    </row>
    <row r="44" ht="15.75" customHeight="1" spans="1:14">
      <c r="A44" s="84"/>
      <c r="B44" s="331" t="s">
        <v>177</v>
      </c>
      <c r="C44" s="332"/>
      <c r="D44" s="333"/>
      <c r="E44" s="334">
        <v>0.5</v>
      </c>
      <c r="F44" s="335">
        <f t="shared" ref="F44:G44" si="66">SUM(G44-1/2)</f>
        <v>-1</v>
      </c>
      <c r="G44" s="89">
        <f t="shared" si="66"/>
        <v>-0.5</v>
      </c>
      <c r="H44" s="90"/>
      <c r="I44" s="89">
        <f>SUM(H44+1/2)</f>
        <v>0.5</v>
      </c>
      <c r="J44" s="89">
        <f t="shared" ref="J44:K44" si="67">SUM(I44+0.625)</f>
        <v>1.125</v>
      </c>
      <c r="K44" s="21">
        <f t="shared" si="67"/>
        <v>1.75</v>
      </c>
      <c r="L44" s="354">
        <f>SUM(M44-0.75)</f>
        <v>-0.75</v>
      </c>
      <c r="M44" s="90"/>
      <c r="N44" s="355">
        <f>SUM(M44+0.875)</f>
        <v>0.875</v>
      </c>
    </row>
    <row r="45" ht="15.75" customHeight="1" spans="1:14">
      <c r="A45" s="336"/>
      <c r="B45" s="331" t="s">
        <v>178</v>
      </c>
      <c r="C45" s="332"/>
      <c r="D45" s="333"/>
      <c r="E45" s="334">
        <v>0.5</v>
      </c>
      <c r="F45" s="335">
        <f t="shared" ref="F45:G45" si="68">SUM(G45-1)</f>
        <v>-2</v>
      </c>
      <c r="G45" s="89">
        <f t="shared" si="68"/>
        <v>-1</v>
      </c>
      <c r="H45" s="90"/>
      <c r="I45" s="89">
        <f>SUM(H45+1)</f>
        <v>1</v>
      </c>
      <c r="J45" s="89">
        <f t="shared" ref="J45:K45" si="69">SUM(I45+1.25)</f>
        <v>2.25</v>
      </c>
      <c r="K45" s="21">
        <f t="shared" si="69"/>
        <v>3.5</v>
      </c>
      <c r="L45" s="354">
        <f>SUM(M45-1.5)</f>
        <v>-1.5</v>
      </c>
      <c r="M45" s="90"/>
      <c r="N45" s="355">
        <f>SUM(M45+1.75)</f>
        <v>1.75</v>
      </c>
    </row>
    <row r="46" ht="15.75" customHeight="1" spans="1:14">
      <c r="A46" s="84"/>
      <c r="B46" s="331" t="s">
        <v>179</v>
      </c>
      <c r="C46" s="332"/>
      <c r="D46" s="333"/>
      <c r="E46" s="87">
        <v>1</v>
      </c>
      <c r="F46" s="335">
        <f t="shared" ref="F46:G46" si="70">SUM(G46-2)</f>
        <v>-4</v>
      </c>
      <c r="G46" s="89">
        <f t="shared" si="70"/>
        <v>-2</v>
      </c>
      <c r="H46" s="90"/>
      <c r="I46" s="89">
        <f>SUM(H46+2)</f>
        <v>2</v>
      </c>
      <c r="J46" s="89">
        <f t="shared" ref="J46:K46" si="71">SUM(I46+2.5)</f>
        <v>4.5</v>
      </c>
      <c r="K46" s="21">
        <f t="shared" si="71"/>
        <v>7</v>
      </c>
      <c r="L46" s="354">
        <f>SUM(M46-3)</f>
        <v>-3</v>
      </c>
      <c r="M46" s="90"/>
      <c r="N46" s="355">
        <f>SUM(M46+3.5)</f>
        <v>3.5</v>
      </c>
    </row>
    <row r="47" ht="15.75" customHeight="1" spans="1:14">
      <c r="A47" s="84"/>
      <c r="B47" s="331" t="s">
        <v>180</v>
      </c>
      <c r="C47" s="332"/>
      <c r="D47" s="333"/>
      <c r="E47" s="334">
        <v>0.5</v>
      </c>
      <c r="F47" s="335">
        <f t="shared" ref="F47:G47" si="72">SUM(G47-1/2)</f>
        <v>-1</v>
      </c>
      <c r="G47" s="89">
        <f t="shared" si="72"/>
        <v>-0.5</v>
      </c>
      <c r="H47" s="90"/>
      <c r="I47" s="89">
        <f>SUM(H47+1/2)</f>
        <v>0.5</v>
      </c>
      <c r="J47" s="89">
        <f t="shared" ref="J47:K47" si="73">SUM(I47+0.625)</f>
        <v>1.125</v>
      </c>
      <c r="K47" s="21">
        <f t="shared" si="73"/>
        <v>1.75</v>
      </c>
      <c r="L47" s="354">
        <f>SUM(M47-0.75)</f>
        <v>-0.75</v>
      </c>
      <c r="M47" s="90"/>
      <c r="N47" s="355">
        <f>SUM(M47+0.875)</f>
        <v>0.875</v>
      </c>
    </row>
    <row r="48" ht="15.75" customHeight="1" spans="1:14">
      <c r="A48" s="84"/>
      <c r="B48" s="331" t="s">
        <v>181</v>
      </c>
      <c r="C48" s="332"/>
      <c r="D48" s="333"/>
      <c r="E48" s="334">
        <v>0.5</v>
      </c>
      <c r="F48" s="335">
        <f t="shared" ref="F48:G48" si="74">SUM(G48-1)</f>
        <v>-2</v>
      </c>
      <c r="G48" s="89">
        <f t="shared" si="74"/>
        <v>-1</v>
      </c>
      <c r="H48" s="90"/>
      <c r="I48" s="89">
        <f>SUM(H48+1)</f>
        <v>1</v>
      </c>
      <c r="J48" s="89">
        <f t="shared" ref="J48:K48" si="75">SUM(I48+1.25)</f>
        <v>2.25</v>
      </c>
      <c r="K48" s="21">
        <f t="shared" si="75"/>
        <v>3.5</v>
      </c>
      <c r="L48" s="354">
        <f>SUM(M48-1.5)</f>
        <v>-1.5</v>
      </c>
      <c r="M48" s="90"/>
      <c r="N48" s="355">
        <f>SUM(M48+1.75)</f>
        <v>1.75</v>
      </c>
    </row>
    <row r="49" ht="15.75" customHeight="1" spans="1:14">
      <c r="A49" s="84"/>
      <c r="B49" s="331" t="s">
        <v>182</v>
      </c>
      <c r="C49" s="332"/>
      <c r="D49" s="333"/>
      <c r="E49" s="87">
        <v>1</v>
      </c>
      <c r="F49" s="335">
        <f t="shared" ref="F49:G49" si="76">SUM(G49-2)</f>
        <v>-4</v>
      </c>
      <c r="G49" s="89">
        <f t="shared" si="76"/>
        <v>-2</v>
      </c>
      <c r="H49" s="90"/>
      <c r="I49" s="89">
        <f>SUM(H49+2)</f>
        <v>2</v>
      </c>
      <c r="J49" s="89">
        <f t="shared" ref="J49:K49" si="77">SUM(I49+2.5)</f>
        <v>4.5</v>
      </c>
      <c r="K49" s="21">
        <f t="shared" si="77"/>
        <v>7</v>
      </c>
      <c r="L49" s="354">
        <f>SUM(M49-3)</f>
        <v>-3</v>
      </c>
      <c r="M49" s="90"/>
      <c r="N49" s="355">
        <f>SUM(M49+3.5)</f>
        <v>3.5</v>
      </c>
    </row>
    <row r="50" ht="15.75" customHeight="1" spans="1:14">
      <c r="A50" s="84"/>
      <c r="B50" s="331" t="s">
        <v>183</v>
      </c>
      <c r="C50" s="332"/>
      <c r="D50" s="333"/>
      <c r="E50" s="334">
        <v>0.5</v>
      </c>
      <c r="F50" s="335">
        <f t="shared" ref="F50:G50" si="78">SUM(G50-1)</f>
        <v>-2</v>
      </c>
      <c r="G50" s="89">
        <f t="shared" si="78"/>
        <v>-1</v>
      </c>
      <c r="H50" s="90"/>
      <c r="I50" s="89">
        <f>SUM(H50+1)</f>
        <v>1</v>
      </c>
      <c r="J50" s="89">
        <f t="shared" ref="J50:K50" si="79">SUM(I50+1.25)</f>
        <v>2.25</v>
      </c>
      <c r="K50" s="21">
        <f t="shared" si="79"/>
        <v>3.5</v>
      </c>
      <c r="L50" s="354">
        <f>SUM(M50-1.5)</f>
        <v>-1.5</v>
      </c>
      <c r="M50" s="90"/>
      <c r="N50" s="355">
        <f>SUM(M50+1.75)</f>
        <v>1.75</v>
      </c>
    </row>
    <row r="51" ht="15.75" customHeight="1" spans="1:14">
      <c r="A51" s="84"/>
      <c r="B51" s="331"/>
      <c r="C51" s="332"/>
      <c r="D51" s="333"/>
      <c r="E51" s="87"/>
      <c r="F51" s="335"/>
      <c r="G51" s="89"/>
      <c r="H51" s="90"/>
      <c r="I51" s="89"/>
      <c r="J51" s="89"/>
      <c r="K51" s="21"/>
      <c r="L51" s="354"/>
      <c r="M51" s="90"/>
      <c r="N51" s="355"/>
    </row>
    <row r="52" ht="15.75" customHeight="1" spans="1:14">
      <c r="A52" s="84"/>
      <c r="B52" s="331" t="s">
        <v>184</v>
      </c>
      <c r="C52" s="332"/>
      <c r="D52" s="333"/>
      <c r="E52" s="87">
        <v>0.125</v>
      </c>
      <c r="F52" s="335">
        <f t="shared" ref="F52:G52" si="80">SUM(G52-1/4)</f>
        <v>-0.5</v>
      </c>
      <c r="G52" s="89">
        <f t="shared" si="80"/>
        <v>-0.25</v>
      </c>
      <c r="H52" s="90"/>
      <c r="I52" s="89">
        <f t="shared" ref="I52:K52" si="81">SUM(H52+1/4)</f>
        <v>0.25</v>
      </c>
      <c r="J52" s="89">
        <f t="shared" si="81"/>
        <v>0.5</v>
      </c>
      <c r="K52" s="21">
        <f t="shared" si="81"/>
        <v>0.75</v>
      </c>
      <c r="L52" s="354">
        <f>SUM(M52-3/8)</f>
        <v>-0.375</v>
      </c>
      <c r="M52" s="90"/>
      <c r="N52" s="355">
        <f>SUM(M52+3/8)</f>
        <v>0.375</v>
      </c>
    </row>
    <row r="53" ht="15.75" customHeight="1" spans="1:14">
      <c r="A53" s="336"/>
      <c r="B53" s="331" t="s">
        <v>127</v>
      </c>
      <c r="C53" s="332"/>
      <c r="D53" s="333"/>
      <c r="E53" s="87">
        <v>0.125</v>
      </c>
      <c r="F53" s="335">
        <f t="shared" ref="F53:G53" si="82">SUM(G53-1/8)</f>
        <v>-0.25</v>
      </c>
      <c r="G53" s="89">
        <f t="shared" si="82"/>
        <v>-0.125</v>
      </c>
      <c r="H53" s="90"/>
      <c r="I53" s="89">
        <f t="shared" ref="I53:K53" si="83">SUM(H53+1/8)</f>
        <v>0.125</v>
      </c>
      <c r="J53" s="89">
        <f t="shared" si="83"/>
        <v>0.25</v>
      </c>
      <c r="K53" s="21">
        <f t="shared" si="83"/>
        <v>0.375</v>
      </c>
      <c r="L53" s="354">
        <f t="shared" ref="L53:L55" si="84">SUM(M53-1/4)</f>
        <v>-0.25</v>
      </c>
      <c r="M53" s="90"/>
      <c r="N53" s="355">
        <f t="shared" ref="N53:N55" si="85">SUM(M53+1/4)</f>
        <v>0.25</v>
      </c>
    </row>
    <row r="54" ht="15.75" customHeight="1" spans="1:14">
      <c r="A54" s="84"/>
      <c r="B54" s="331" t="s">
        <v>185</v>
      </c>
      <c r="C54" s="332"/>
      <c r="D54" s="333"/>
      <c r="E54" s="334">
        <v>0.125</v>
      </c>
      <c r="F54" s="335">
        <f t="shared" ref="F54:G54" si="86">SUM(G54-1/4)</f>
        <v>-0.5</v>
      </c>
      <c r="G54" s="89">
        <f t="shared" si="86"/>
        <v>-0.25</v>
      </c>
      <c r="H54" s="90"/>
      <c r="I54" s="89">
        <f t="shared" ref="I54:K54" si="87">SUM(H54+1/4)</f>
        <v>0.25</v>
      </c>
      <c r="J54" s="89">
        <f t="shared" si="87"/>
        <v>0.5</v>
      </c>
      <c r="K54" s="21">
        <f t="shared" si="87"/>
        <v>0.75</v>
      </c>
      <c r="L54" s="354">
        <f t="shared" si="84"/>
        <v>-0.25</v>
      </c>
      <c r="M54" s="90"/>
      <c r="N54" s="355">
        <f t="shared" si="85"/>
        <v>0.25</v>
      </c>
    </row>
    <row r="55" ht="15.75" customHeight="1" spans="1:14">
      <c r="A55" s="84"/>
      <c r="B55" s="331" t="s">
        <v>186</v>
      </c>
      <c r="C55" s="332"/>
      <c r="D55" s="333"/>
      <c r="E55" s="334">
        <v>0.25</v>
      </c>
      <c r="F55" s="335">
        <f t="shared" ref="F55:G55" si="88">SUM(G55-1/4)</f>
        <v>-0.5</v>
      </c>
      <c r="G55" s="89">
        <f t="shared" si="88"/>
        <v>-0.25</v>
      </c>
      <c r="H55" s="90"/>
      <c r="I55" s="89">
        <f t="shared" ref="I55:K55" si="89">SUM(H55+1/4)</f>
        <v>0.25</v>
      </c>
      <c r="J55" s="89">
        <f t="shared" si="89"/>
        <v>0.5</v>
      </c>
      <c r="K55" s="21">
        <f t="shared" si="89"/>
        <v>0.75</v>
      </c>
      <c r="L55" s="354">
        <f t="shared" si="84"/>
        <v>-0.25</v>
      </c>
      <c r="M55" s="90"/>
      <c r="N55" s="355">
        <f t="shared" si="85"/>
        <v>0.25</v>
      </c>
    </row>
    <row r="56" ht="15.75" customHeight="1" spans="1:14">
      <c r="A56" s="84"/>
      <c r="B56" s="331" t="s">
        <v>187</v>
      </c>
      <c r="C56" s="332"/>
      <c r="D56" s="333"/>
      <c r="E56" s="334">
        <v>0.125</v>
      </c>
      <c r="F56" s="335">
        <f t="shared" ref="F56:G56" si="90">SUM(G56-1/4)</f>
        <v>-0.5</v>
      </c>
      <c r="G56" s="89">
        <f t="shared" si="90"/>
        <v>-0.25</v>
      </c>
      <c r="H56" s="90"/>
      <c r="I56" s="89">
        <f t="shared" ref="I56:I60" si="91">SUM(H56+1/4)</f>
        <v>0.25</v>
      </c>
      <c r="J56" s="89">
        <f t="shared" ref="J56:J57" si="92">SUM(I56+0.375)</f>
        <v>0.625</v>
      </c>
      <c r="K56" s="21">
        <f t="shared" ref="K56:K57" si="93">SUM(J56+3/8)</f>
        <v>1</v>
      </c>
      <c r="L56" s="354">
        <f t="shared" ref="L56:L57" si="94">SUM(M56-3/8)</f>
        <v>-0.375</v>
      </c>
      <c r="M56" s="90"/>
      <c r="N56" s="355">
        <f t="shared" ref="N56:N57" si="95">SUM(M56+3/8)</f>
        <v>0.375</v>
      </c>
    </row>
    <row r="57" ht="15.75" customHeight="1" spans="1:14">
      <c r="A57" s="84"/>
      <c r="B57" s="331" t="s">
        <v>188</v>
      </c>
      <c r="C57" s="332"/>
      <c r="D57" s="333"/>
      <c r="E57" s="334">
        <v>0.25</v>
      </c>
      <c r="F57" s="335">
        <f t="shared" ref="F57:G57" si="96">SUM(G57-1/4)</f>
        <v>-0.5</v>
      </c>
      <c r="G57" s="89">
        <f t="shared" si="96"/>
        <v>-0.25</v>
      </c>
      <c r="H57" s="90"/>
      <c r="I57" s="89">
        <f t="shared" si="91"/>
        <v>0.25</v>
      </c>
      <c r="J57" s="89">
        <f t="shared" si="92"/>
        <v>0.625</v>
      </c>
      <c r="K57" s="21">
        <f t="shared" si="93"/>
        <v>1</v>
      </c>
      <c r="L57" s="354">
        <f t="shared" si="94"/>
        <v>-0.375</v>
      </c>
      <c r="M57" s="90"/>
      <c r="N57" s="355">
        <f t="shared" si="95"/>
        <v>0.375</v>
      </c>
    </row>
    <row r="58" ht="15.75" customHeight="1" spans="1:14">
      <c r="A58" s="84"/>
      <c r="B58" s="331" t="s">
        <v>189</v>
      </c>
      <c r="C58" s="332"/>
      <c r="D58" s="333"/>
      <c r="E58" s="334">
        <v>0.25</v>
      </c>
      <c r="F58" s="335">
        <f t="shared" ref="F58:G58" si="97">SUM(G58-1/4)</f>
        <v>-0.5</v>
      </c>
      <c r="G58" s="89">
        <f t="shared" si="97"/>
        <v>-0.25</v>
      </c>
      <c r="H58" s="90"/>
      <c r="I58" s="89">
        <f t="shared" si="91"/>
        <v>0.25</v>
      </c>
      <c r="J58" s="89">
        <f t="shared" ref="J58:K58" si="98">SUM(I58+1/4)</f>
        <v>0.5</v>
      </c>
      <c r="K58" s="21">
        <f t="shared" si="98"/>
        <v>0.75</v>
      </c>
      <c r="L58" s="354">
        <f>SUM(M58-1/4)</f>
        <v>-0.25</v>
      </c>
      <c r="M58" s="90"/>
      <c r="N58" s="355">
        <f>SUM(M58+1/4)</f>
        <v>0.25</v>
      </c>
    </row>
    <row r="59" ht="15.75" customHeight="1" spans="1:14">
      <c r="A59" s="84"/>
      <c r="B59" s="331" t="s">
        <v>190</v>
      </c>
      <c r="C59" s="340"/>
      <c r="D59" s="341"/>
      <c r="E59" s="342">
        <v>0.25</v>
      </c>
      <c r="F59" s="343">
        <f t="shared" ref="F59:G59" si="99">SUM(G59-1/4)</f>
        <v>-0.5</v>
      </c>
      <c r="G59" s="89">
        <f t="shared" si="99"/>
        <v>-0.25</v>
      </c>
      <c r="H59" s="344"/>
      <c r="I59" s="89">
        <f t="shared" si="91"/>
        <v>0.25</v>
      </c>
      <c r="J59" s="89">
        <f t="shared" ref="J59:K59" si="100">SUM(I59+1/4)</f>
        <v>0.5</v>
      </c>
      <c r="K59" s="21">
        <f t="shared" si="100"/>
        <v>0.75</v>
      </c>
      <c r="L59" s="354">
        <f t="shared" ref="L59:L60" si="101">SUM(M59-3/8)</f>
        <v>-0.375</v>
      </c>
      <c r="M59" s="344"/>
      <c r="N59" s="355">
        <f t="shared" ref="N59:N60" si="102">SUM(M59+3/8)</f>
        <v>0.375</v>
      </c>
    </row>
    <row r="60" ht="15.75" customHeight="1" spans="1:14">
      <c r="A60" s="84"/>
      <c r="B60" s="331" t="s">
        <v>191</v>
      </c>
      <c r="C60" s="340"/>
      <c r="D60" s="341"/>
      <c r="E60" s="342">
        <v>0.25</v>
      </c>
      <c r="F60" s="343">
        <f t="shared" ref="F60:G60" si="103">SUM(G60-1/4)</f>
        <v>-0.5</v>
      </c>
      <c r="G60" s="89">
        <f t="shared" si="103"/>
        <v>-0.25</v>
      </c>
      <c r="H60" s="344"/>
      <c r="I60" s="89">
        <f t="shared" si="91"/>
        <v>0.25</v>
      </c>
      <c r="J60" s="89">
        <f t="shared" ref="J60:K60" si="104">SUM(I60+1/4)</f>
        <v>0.5</v>
      </c>
      <c r="K60" s="21">
        <f t="shared" si="104"/>
        <v>0.75</v>
      </c>
      <c r="L60" s="354">
        <f t="shared" si="101"/>
        <v>-0.375</v>
      </c>
      <c r="M60" s="344"/>
      <c r="N60" s="355">
        <f t="shared" si="102"/>
        <v>0.375</v>
      </c>
    </row>
    <row r="61" ht="15.75" customHeight="1" spans="1:14">
      <c r="A61" s="84"/>
      <c r="B61" s="331" t="s">
        <v>192</v>
      </c>
      <c r="C61" s="340"/>
      <c r="D61" s="341"/>
      <c r="E61" s="342">
        <v>0.125</v>
      </c>
      <c r="F61" s="343">
        <f>H61</f>
        <v>0</v>
      </c>
      <c r="G61" s="89">
        <f>H61</f>
        <v>0</v>
      </c>
      <c r="H61" s="344"/>
      <c r="I61" s="89">
        <f>H61</f>
        <v>0</v>
      </c>
      <c r="J61" s="89">
        <f>SUM(I61+1/4)</f>
        <v>0.25</v>
      </c>
      <c r="K61" s="21">
        <f>J61</f>
        <v>0.25</v>
      </c>
      <c r="L61" s="354">
        <f>M61</f>
        <v>0</v>
      </c>
      <c r="M61" s="344"/>
      <c r="N61" s="355">
        <f>M61</f>
        <v>0</v>
      </c>
    </row>
    <row r="62" ht="15.75" customHeight="1" spans="1:14">
      <c r="A62" s="84"/>
      <c r="B62" s="331"/>
      <c r="C62" s="332"/>
      <c r="D62" s="328"/>
      <c r="E62" s="324"/>
      <c r="F62" s="335"/>
      <c r="G62" s="89"/>
      <c r="H62" s="90"/>
      <c r="I62" s="89"/>
      <c r="J62" s="89"/>
      <c r="K62" s="21"/>
      <c r="L62" s="354"/>
      <c r="M62" s="90"/>
      <c r="N62" s="355"/>
    </row>
    <row r="63" ht="15.75" customHeight="1" spans="1:14">
      <c r="A63" s="336"/>
      <c r="B63" s="85"/>
      <c r="C63" s="91"/>
      <c r="D63" s="328"/>
      <c r="E63" s="80"/>
      <c r="F63" s="335"/>
      <c r="G63" s="89"/>
      <c r="H63" s="90"/>
      <c r="I63" s="89"/>
      <c r="J63" s="89"/>
      <c r="K63" s="21"/>
      <c r="L63" s="354"/>
      <c r="M63" s="90"/>
      <c r="N63" s="355"/>
    </row>
    <row r="64" ht="15.75" customHeight="1" spans="1:14">
      <c r="A64" s="336"/>
      <c r="B64" s="85" t="s">
        <v>193</v>
      </c>
      <c r="C64" s="91"/>
      <c r="D64" s="328"/>
      <c r="E64" s="80">
        <v>0.25</v>
      </c>
      <c r="F64" s="335">
        <f t="shared" ref="F64:G64" si="105">SUM(G64-1)</f>
        <v>-2</v>
      </c>
      <c r="G64" s="89">
        <f t="shared" si="105"/>
        <v>-1</v>
      </c>
      <c r="H64" s="90"/>
      <c r="I64" s="89">
        <f>SUM(H64)+1</f>
        <v>1</v>
      </c>
      <c r="J64" s="89">
        <f t="shared" ref="J64:K64" si="106">SUM(I64)+1.25</f>
        <v>2.25</v>
      </c>
      <c r="K64" s="21">
        <f t="shared" si="106"/>
        <v>3.5</v>
      </c>
      <c r="L64" s="354">
        <f>SUM(M64-1.5)</f>
        <v>-1.5</v>
      </c>
      <c r="M64" s="90"/>
      <c r="N64" s="355">
        <f>SUM(M64+1.75)</f>
        <v>1.75</v>
      </c>
    </row>
    <row r="65" ht="15.75" customHeight="1" spans="1:14">
      <c r="A65" s="84"/>
      <c r="B65" s="331" t="s">
        <v>194</v>
      </c>
      <c r="C65" s="332"/>
      <c r="D65" s="328"/>
      <c r="E65" s="80">
        <v>0.125</v>
      </c>
      <c r="F65" s="335">
        <f t="shared" ref="F65:G65" si="107">SUM(G65-1/8)</f>
        <v>-0.25</v>
      </c>
      <c r="G65" s="89">
        <f t="shared" si="107"/>
        <v>-0.125</v>
      </c>
      <c r="H65" s="90"/>
      <c r="I65" s="89">
        <f t="shared" ref="I65:K65" si="108">SUM(H65+1/8)</f>
        <v>0.125</v>
      </c>
      <c r="J65" s="89">
        <f t="shared" si="108"/>
        <v>0.25</v>
      </c>
      <c r="K65" s="21">
        <f t="shared" si="108"/>
        <v>0.375</v>
      </c>
      <c r="L65" s="354">
        <f t="shared" ref="L65:L66" si="109">SUM(M65-1/8)</f>
        <v>-0.125</v>
      </c>
      <c r="M65" s="90"/>
      <c r="N65" s="355">
        <f t="shared" ref="N65:N66" si="110">SUM(M65+1/8)</f>
        <v>0.125</v>
      </c>
    </row>
    <row r="66" ht="15.75" customHeight="1" spans="1:14">
      <c r="A66" s="336"/>
      <c r="B66" s="331" t="s">
        <v>195</v>
      </c>
      <c r="C66" s="332"/>
      <c r="D66" s="328"/>
      <c r="E66" s="80">
        <v>0.125</v>
      </c>
      <c r="F66" s="335">
        <f t="shared" ref="F66:G66" si="111">SUM(G66-1/8)</f>
        <v>-0.25</v>
      </c>
      <c r="G66" s="89">
        <f t="shared" si="111"/>
        <v>-0.125</v>
      </c>
      <c r="H66" s="90"/>
      <c r="I66" s="89">
        <f t="shared" ref="I66:K66" si="112">SUM(H66+1/8)</f>
        <v>0.125</v>
      </c>
      <c r="J66" s="89">
        <f t="shared" si="112"/>
        <v>0.25</v>
      </c>
      <c r="K66" s="21">
        <f t="shared" si="112"/>
        <v>0.375</v>
      </c>
      <c r="L66" s="354">
        <f t="shared" si="109"/>
        <v>-0.125</v>
      </c>
      <c r="M66" s="90"/>
      <c r="N66" s="355">
        <f t="shared" si="110"/>
        <v>0.125</v>
      </c>
    </row>
    <row r="67" ht="15.75" customHeight="1" spans="1:14">
      <c r="A67" s="336"/>
      <c r="B67" s="331" t="s">
        <v>196</v>
      </c>
      <c r="C67" s="332"/>
      <c r="D67" s="328"/>
      <c r="E67" s="80">
        <v>0.125</v>
      </c>
      <c r="F67" s="335">
        <f>H67</f>
        <v>0</v>
      </c>
      <c r="G67" s="89">
        <f>H67</f>
        <v>0</v>
      </c>
      <c r="H67" s="90"/>
      <c r="I67" s="89">
        <f>H67</f>
        <v>0</v>
      </c>
      <c r="J67" s="89">
        <f>H67</f>
        <v>0</v>
      </c>
      <c r="K67" s="21">
        <f>H67</f>
        <v>0</v>
      </c>
      <c r="L67" s="354">
        <f>M67</f>
        <v>0</v>
      </c>
      <c r="M67" s="90"/>
      <c r="N67" s="355">
        <f>M67</f>
        <v>0</v>
      </c>
    </row>
    <row r="68" ht="15.75" customHeight="1" spans="1:14">
      <c r="A68" s="84"/>
      <c r="B68" s="331" t="s">
        <v>129</v>
      </c>
      <c r="C68" s="332"/>
      <c r="D68" s="328"/>
      <c r="E68" s="80">
        <v>0.125</v>
      </c>
      <c r="F68" s="335">
        <f t="shared" ref="F68:G68" si="113">SUM(G68-1/4)</f>
        <v>-0.5</v>
      </c>
      <c r="G68" s="89">
        <f t="shared" si="113"/>
        <v>-0.25</v>
      </c>
      <c r="H68" s="90"/>
      <c r="I68" s="89">
        <f t="shared" ref="I68:K68" si="114">SUM(H68+1/4)</f>
        <v>0.25</v>
      </c>
      <c r="J68" s="89">
        <f t="shared" si="114"/>
        <v>0.5</v>
      </c>
      <c r="K68" s="21">
        <f t="shared" si="114"/>
        <v>0.75</v>
      </c>
      <c r="L68" s="354">
        <f t="shared" ref="L68:L70" si="115">SUM(M68-3/8)</f>
        <v>-0.375</v>
      </c>
      <c r="M68" s="90"/>
      <c r="N68" s="355">
        <f t="shared" ref="N68:N70" si="116">SUM(M68+3/8)</f>
        <v>0.375</v>
      </c>
    </row>
    <row r="69" ht="15.75" customHeight="1" spans="1:14">
      <c r="A69" s="84"/>
      <c r="B69" s="331" t="s">
        <v>197</v>
      </c>
      <c r="C69" s="332"/>
      <c r="D69" s="328"/>
      <c r="E69" s="80">
        <v>0.125</v>
      </c>
      <c r="F69" s="335">
        <f t="shared" ref="F69:G69" si="117">SUM(G69-1/4)</f>
        <v>-0.5</v>
      </c>
      <c r="G69" s="89">
        <f t="shared" si="117"/>
        <v>-0.25</v>
      </c>
      <c r="H69" s="90"/>
      <c r="I69" s="89">
        <f t="shared" ref="I69:K69" si="118">SUM(H69+1/4)</f>
        <v>0.25</v>
      </c>
      <c r="J69" s="89">
        <f t="shared" si="118"/>
        <v>0.5</v>
      </c>
      <c r="K69" s="21">
        <f t="shared" si="118"/>
        <v>0.75</v>
      </c>
      <c r="L69" s="354">
        <f t="shared" si="115"/>
        <v>-0.375</v>
      </c>
      <c r="M69" s="90"/>
      <c r="N69" s="355">
        <f t="shared" si="116"/>
        <v>0.375</v>
      </c>
    </row>
    <row r="70" ht="15.75" customHeight="1" spans="1:14">
      <c r="A70" s="84"/>
      <c r="B70" s="331" t="s">
        <v>198</v>
      </c>
      <c r="C70" s="332"/>
      <c r="D70" s="328"/>
      <c r="E70" s="80">
        <v>0.25</v>
      </c>
      <c r="F70" s="335">
        <f t="shared" ref="F70:G70" si="119">SUM(G70-1/4)</f>
        <v>-0.5</v>
      </c>
      <c r="G70" s="89">
        <f t="shared" si="119"/>
        <v>-0.25</v>
      </c>
      <c r="H70" s="90"/>
      <c r="I70" s="89">
        <f t="shared" ref="I70:K70" si="120">SUM(H70+1/4)</f>
        <v>0.25</v>
      </c>
      <c r="J70" s="89">
        <f t="shared" si="120"/>
        <v>0.5</v>
      </c>
      <c r="K70" s="21">
        <f t="shared" si="120"/>
        <v>0.75</v>
      </c>
      <c r="L70" s="354">
        <f t="shared" si="115"/>
        <v>-0.375</v>
      </c>
      <c r="M70" s="90"/>
      <c r="N70" s="355">
        <f t="shared" si="116"/>
        <v>0.375</v>
      </c>
    </row>
    <row r="71" ht="15.75" customHeight="1" spans="1:14">
      <c r="A71" s="84"/>
      <c r="B71" s="331" t="s">
        <v>131</v>
      </c>
      <c r="C71" s="332"/>
      <c r="D71" s="328"/>
      <c r="E71" s="80">
        <v>0</v>
      </c>
      <c r="F71" s="335">
        <f>H71</f>
        <v>0</v>
      </c>
      <c r="G71" s="89">
        <f>H71</f>
        <v>0</v>
      </c>
      <c r="H71" s="90"/>
      <c r="I71" s="89">
        <f>H71</f>
        <v>0</v>
      </c>
      <c r="J71" s="89">
        <f>H71</f>
        <v>0</v>
      </c>
      <c r="K71" s="21">
        <f>H71</f>
        <v>0</v>
      </c>
      <c r="L71" s="354">
        <f>M71</f>
        <v>0</v>
      </c>
      <c r="M71" s="90"/>
      <c r="N71" s="355">
        <f>M71</f>
        <v>0</v>
      </c>
    </row>
    <row r="72" ht="15.75" customHeight="1" spans="1:14">
      <c r="A72" s="84"/>
      <c r="B72" s="331" t="s">
        <v>199</v>
      </c>
      <c r="C72" s="332"/>
      <c r="D72" s="328"/>
      <c r="E72" s="80">
        <v>0.125</v>
      </c>
      <c r="F72" s="335">
        <f t="shared" ref="F72:G72" si="121">SUM(G72-3/8)</f>
        <v>-0.75</v>
      </c>
      <c r="G72" s="89">
        <f t="shared" si="121"/>
        <v>-0.375</v>
      </c>
      <c r="H72" s="90"/>
      <c r="I72" s="89">
        <f t="shared" ref="I72:K72" si="122">SUM(H72+3/8)</f>
        <v>0.375</v>
      </c>
      <c r="J72" s="89">
        <f t="shared" si="122"/>
        <v>0.75</v>
      </c>
      <c r="K72" s="21">
        <f t="shared" si="122"/>
        <v>1.125</v>
      </c>
      <c r="L72" s="354">
        <f>SUM(M72-1/2)</f>
        <v>-0.5</v>
      </c>
      <c r="M72" s="90"/>
      <c r="N72" s="355">
        <f>SUM(M72+1/2)</f>
        <v>0.5</v>
      </c>
    </row>
    <row r="73" ht="15.75" customHeight="1" spans="1:14">
      <c r="A73" s="84"/>
      <c r="B73" s="331" t="s">
        <v>200</v>
      </c>
      <c r="C73" s="332"/>
      <c r="D73" s="328"/>
      <c r="E73" s="80">
        <v>0.125</v>
      </c>
      <c r="F73" s="335">
        <f>H73</f>
        <v>0</v>
      </c>
      <c r="G73" s="89">
        <f>H73</f>
        <v>0</v>
      </c>
      <c r="H73" s="90"/>
      <c r="I73" s="89">
        <f>H73</f>
        <v>0</v>
      </c>
      <c r="J73" s="89">
        <f>H73</f>
        <v>0</v>
      </c>
      <c r="K73" s="21">
        <f>H73</f>
        <v>0</v>
      </c>
      <c r="L73" s="354">
        <f>M73</f>
        <v>0</v>
      </c>
      <c r="M73" s="90"/>
      <c r="N73" s="355">
        <f>M73</f>
        <v>0</v>
      </c>
    </row>
    <row r="74" ht="15.75" customHeight="1" spans="1:14">
      <c r="A74" s="84"/>
      <c r="B74" s="331"/>
      <c r="C74" s="332"/>
      <c r="D74" s="328"/>
      <c r="E74" s="80"/>
      <c r="F74" s="335"/>
      <c r="G74" s="89"/>
      <c r="H74" s="90"/>
      <c r="I74" s="89"/>
      <c r="J74" s="89"/>
      <c r="K74" s="21"/>
      <c r="L74" s="354"/>
      <c r="M74" s="90"/>
      <c r="N74" s="355"/>
    </row>
    <row r="75" ht="15.75" customHeight="1" spans="1:14">
      <c r="A75" s="84"/>
      <c r="B75" s="331" t="s">
        <v>201</v>
      </c>
      <c r="C75" s="332"/>
      <c r="D75" s="328"/>
      <c r="E75" s="80">
        <v>0.25</v>
      </c>
      <c r="F75" s="335">
        <f>H75</f>
        <v>0</v>
      </c>
      <c r="G75" s="89">
        <f>H75</f>
        <v>0</v>
      </c>
      <c r="H75" s="90"/>
      <c r="I75" s="89">
        <f>H75</f>
        <v>0</v>
      </c>
      <c r="J75" s="89">
        <f>H75</f>
        <v>0</v>
      </c>
      <c r="K75" s="21">
        <f>H75</f>
        <v>0</v>
      </c>
      <c r="L75" s="354">
        <f>M75</f>
        <v>0</v>
      </c>
      <c r="M75" s="90"/>
      <c r="N75" s="355">
        <f>M75</f>
        <v>0</v>
      </c>
    </row>
    <row r="76" ht="15.75" customHeight="1" spans="1:14">
      <c r="A76" s="84"/>
      <c r="B76" s="331" t="s">
        <v>202</v>
      </c>
      <c r="C76" s="332"/>
      <c r="D76" s="328"/>
      <c r="E76" s="342">
        <v>0.25</v>
      </c>
      <c r="F76" s="335">
        <f>SUM(H76)</f>
        <v>0</v>
      </c>
      <c r="G76" s="89">
        <f>SUM(H76)</f>
        <v>0</v>
      </c>
      <c r="H76" s="90"/>
      <c r="I76" s="89">
        <f>SUM(H76)</f>
        <v>0</v>
      </c>
      <c r="J76" s="89">
        <f>SUM(H76)</f>
        <v>0</v>
      </c>
      <c r="K76" s="21">
        <f>SUM(H76)</f>
        <v>0</v>
      </c>
      <c r="L76" s="354">
        <f>SUM(M76)</f>
        <v>0</v>
      </c>
      <c r="M76" s="90"/>
      <c r="N76" s="355">
        <f>SUM(M76)</f>
        <v>0</v>
      </c>
    </row>
    <row r="77" ht="15.75" customHeight="1" spans="1:14">
      <c r="A77" s="84"/>
      <c r="B77" s="331" t="s">
        <v>203</v>
      </c>
      <c r="C77" s="332"/>
      <c r="D77" s="328"/>
      <c r="E77" s="342">
        <v>0.25</v>
      </c>
      <c r="F77" s="335">
        <f t="shared" ref="F77:F79" si="123">H77</f>
        <v>0</v>
      </c>
      <c r="G77" s="89">
        <f t="shared" ref="G77:G79" si="124">H77</f>
        <v>0</v>
      </c>
      <c r="H77" s="90"/>
      <c r="I77" s="89">
        <f t="shared" ref="I77:I79" si="125">H77</f>
        <v>0</v>
      </c>
      <c r="J77" s="89">
        <f t="shared" ref="J77:J78" si="126">H77</f>
        <v>0</v>
      </c>
      <c r="K77" s="21">
        <f t="shared" ref="K77:K78" si="127">H77</f>
        <v>0</v>
      </c>
      <c r="L77" s="354">
        <f t="shared" ref="L77:L79" si="128">M77</f>
        <v>0</v>
      </c>
      <c r="M77" s="90"/>
      <c r="N77" s="355">
        <f t="shared" ref="N77:N79" si="129">M77</f>
        <v>0</v>
      </c>
    </row>
    <row r="78" ht="15.75" customHeight="1" spans="1:14">
      <c r="A78" s="84"/>
      <c r="B78" s="331" t="s">
        <v>204</v>
      </c>
      <c r="C78" s="332"/>
      <c r="D78" s="333"/>
      <c r="E78" s="87">
        <v>0.25</v>
      </c>
      <c r="F78" s="335">
        <f t="shared" si="123"/>
        <v>0</v>
      </c>
      <c r="G78" s="89">
        <f t="shared" si="124"/>
        <v>0</v>
      </c>
      <c r="H78" s="90"/>
      <c r="I78" s="89">
        <f t="shared" si="125"/>
        <v>0</v>
      </c>
      <c r="J78" s="89">
        <f t="shared" si="126"/>
        <v>0</v>
      </c>
      <c r="K78" s="21">
        <f t="shared" si="127"/>
        <v>0</v>
      </c>
      <c r="L78" s="354">
        <f t="shared" si="128"/>
        <v>0</v>
      </c>
      <c r="M78" s="90"/>
      <c r="N78" s="355">
        <f t="shared" si="129"/>
        <v>0</v>
      </c>
    </row>
    <row r="79" ht="15.75" customHeight="1" spans="1:14">
      <c r="A79" s="84"/>
      <c r="B79" s="331" t="s">
        <v>205</v>
      </c>
      <c r="C79" s="332"/>
      <c r="D79" s="333"/>
      <c r="E79" s="87">
        <v>0.125</v>
      </c>
      <c r="F79" s="335">
        <f t="shared" si="123"/>
        <v>0</v>
      </c>
      <c r="G79" s="89">
        <f t="shared" si="124"/>
        <v>0</v>
      </c>
      <c r="H79" s="90"/>
      <c r="I79" s="89">
        <f t="shared" si="125"/>
        <v>0</v>
      </c>
      <c r="J79" s="89">
        <f t="shared" ref="J79:K79" si="130">I79</f>
        <v>0</v>
      </c>
      <c r="K79" s="21">
        <f t="shared" si="130"/>
        <v>0</v>
      </c>
      <c r="L79" s="354">
        <f t="shared" si="128"/>
        <v>0</v>
      </c>
      <c r="M79" s="90"/>
      <c r="N79" s="355">
        <f t="shared" si="129"/>
        <v>0</v>
      </c>
    </row>
    <row r="80" ht="15.75" customHeight="1" spans="1:14">
      <c r="A80" s="84"/>
      <c r="B80" s="331" t="s">
        <v>206</v>
      </c>
      <c r="C80" s="332"/>
      <c r="D80" s="333"/>
      <c r="E80" s="334">
        <v>0.25</v>
      </c>
      <c r="F80" s="335">
        <f t="shared" ref="F80:F81" si="131">SUM(G80)</f>
        <v>-0.5</v>
      </c>
      <c r="G80" s="89">
        <f t="shared" ref="G80:G81" si="132">SUM(H80-1/2)</f>
        <v>-0.5</v>
      </c>
      <c r="H80" s="90"/>
      <c r="I80" s="89">
        <f t="shared" ref="I80:I81" si="133">SUM(H80)</f>
        <v>0</v>
      </c>
      <c r="J80" s="89">
        <f t="shared" ref="J80:J81" si="134">SUM(I80+1/2)</f>
        <v>0.5</v>
      </c>
      <c r="K80" s="21">
        <f t="shared" ref="K80:K81" si="135">SUM(J80)</f>
        <v>0.5</v>
      </c>
      <c r="L80" s="354">
        <f t="shared" ref="L80:L81" si="136">SUM(M80)</f>
        <v>0</v>
      </c>
      <c r="M80" s="90"/>
      <c r="N80" s="355">
        <f t="shared" ref="N80:N81" si="137">SUM(M80+1/2)</f>
        <v>0.5</v>
      </c>
    </row>
    <row r="81" ht="15.75" customHeight="1" spans="1:14">
      <c r="A81" s="84"/>
      <c r="B81" s="331" t="s">
        <v>135</v>
      </c>
      <c r="C81" s="332"/>
      <c r="D81" s="333"/>
      <c r="E81" s="334">
        <v>0.25</v>
      </c>
      <c r="F81" s="335">
        <f t="shared" si="131"/>
        <v>-0.5</v>
      </c>
      <c r="G81" s="89">
        <f t="shared" si="132"/>
        <v>-0.5</v>
      </c>
      <c r="H81" s="90"/>
      <c r="I81" s="89">
        <f t="shared" si="133"/>
        <v>0</v>
      </c>
      <c r="J81" s="89">
        <f t="shared" si="134"/>
        <v>0.5</v>
      </c>
      <c r="K81" s="21">
        <f t="shared" si="135"/>
        <v>0.5</v>
      </c>
      <c r="L81" s="354">
        <f t="shared" si="136"/>
        <v>0</v>
      </c>
      <c r="M81" s="90"/>
      <c r="N81" s="355">
        <f t="shared" si="137"/>
        <v>0.5</v>
      </c>
    </row>
    <row r="82" ht="15.75" customHeight="1" spans="1:14">
      <c r="A82" s="84"/>
      <c r="B82" s="331"/>
      <c r="C82" s="332"/>
      <c r="D82" s="333"/>
      <c r="E82" s="334"/>
      <c r="F82" s="335"/>
      <c r="G82" s="89"/>
      <c r="H82" s="90"/>
      <c r="I82" s="89"/>
      <c r="J82" s="89"/>
      <c r="K82" s="21"/>
      <c r="L82" s="354"/>
      <c r="M82" s="90"/>
      <c r="N82" s="355"/>
    </row>
    <row r="83" ht="15.75" customHeight="1" spans="1:14">
      <c r="A83" s="84"/>
      <c r="B83" s="331" t="s">
        <v>207</v>
      </c>
      <c r="C83" s="332"/>
      <c r="D83" s="333"/>
      <c r="E83" s="334">
        <v>0.5</v>
      </c>
      <c r="F83" s="335">
        <f t="shared" ref="F83:G83" si="138">SUM(G83-2)</f>
        <v>-4</v>
      </c>
      <c r="G83" s="89">
        <f t="shared" si="138"/>
        <v>-2</v>
      </c>
      <c r="H83" s="90"/>
      <c r="I83" s="89">
        <f>SUM(H83+2)</f>
        <v>2</v>
      </c>
      <c r="J83" s="89">
        <f t="shared" ref="J83:K83" si="139">SUM(I83+2.5)</f>
        <v>4.5</v>
      </c>
      <c r="K83" s="21">
        <f t="shared" si="139"/>
        <v>7</v>
      </c>
      <c r="L83" s="354">
        <f>SUM(M83-3)</f>
        <v>-3</v>
      </c>
      <c r="M83" s="90"/>
      <c r="N83" s="355">
        <f>SUM(M83+3.5)</f>
        <v>3.5</v>
      </c>
    </row>
    <row r="84" ht="15.75" customHeight="1" spans="1:14">
      <c r="A84" s="84"/>
      <c r="B84" s="331" t="s">
        <v>208</v>
      </c>
      <c r="C84" s="332"/>
      <c r="D84" s="333"/>
      <c r="E84" s="334">
        <v>0.5</v>
      </c>
      <c r="F84" s="335">
        <f t="shared" ref="F84:G84" si="140">SUM(G84-1)</f>
        <v>-2</v>
      </c>
      <c r="G84" s="89">
        <f t="shared" si="140"/>
        <v>-1</v>
      </c>
      <c r="H84" s="90"/>
      <c r="I84" s="89">
        <f t="shared" ref="I84:I85" si="141">SUM(H84+1)</f>
        <v>1</v>
      </c>
      <c r="J84" s="89">
        <f t="shared" ref="J84:K84" si="142">SUM(I84+1.25)</f>
        <v>2.25</v>
      </c>
      <c r="K84" s="21">
        <f t="shared" si="142"/>
        <v>3.5</v>
      </c>
      <c r="L84" s="354">
        <f t="shared" ref="L84:L85" si="143">SUM(M84-1.5)</f>
        <v>-1.5</v>
      </c>
      <c r="M84" s="90"/>
      <c r="N84" s="355">
        <f t="shared" ref="N84:N85" si="144">SUM(M84+1.75)</f>
        <v>1.75</v>
      </c>
    </row>
    <row r="85" ht="15.75" customHeight="1" spans="1:14">
      <c r="A85" s="84"/>
      <c r="B85" s="331" t="s">
        <v>209</v>
      </c>
      <c r="C85" s="332"/>
      <c r="D85" s="333"/>
      <c r="E85" s="334">
        <v>0.5</v>
      </c>
      <c r="F85" s="335">
        <f t="shared" ref="F85:G85" si="145">SUM(G85-1)</f>
        <v>-2</v>
      </c>
      <c r="G85" s="89">
        <f t="shared" si="145"/>
        <v>-1</v>
      </c>
      <c r="H85" s="90"/>
      <c r="I85" s="89">
        <f t="shared" si="141"/>
        <v>1</v>
      </c>
      <c r="J85" s="89">
        <f t="shared" ref="J85:K85" si="146">SUM(I85+1.25)</f>
        <v>2.25</v>
      </c>
      <c r="K85" s="21">
        <f t="shared" si="146"/>
        <v>3.5</v>
      </c>
      <c r="L85" s="354">
        <f t="shared" si="143"/>
        <v>-1.5</v>
      </c>
      <c r="M85" s="90"/>
      <c r="N85" s="355">
        <f t="shared" si="144"/>
        <v>1.75</v>
      </c>
    </row>
    <row r="86" ht="15.75" customHeight="1" spans="1:14">
      <c r="A86" s="84"/>
      <c r="B86" s="331" t="s">
        <v>210</v>
      </c>
      <c r="C86" s="332"/>
      <c r="D86" s="328"/>
      <c r="E86" s="342">
        <v>0.125</v>
      </c>
      <c r="F86" s="335">
        <f>SUM(H86)</f>
        <v>0</v>
      </c>
      <c r="G86" s="89">
        <f>SUM(H86)</f>
        <v>0</v>
      </c>
      <c r="H86" s="90"/>
      <c r="I86" s="89">
        <f>SUM(H86)</f>
        <v>0</v>
      </c>
      <c r="J86" s="89">
        <f>SUM(H86)</f>
        <v>0</v>
      </c>
      <c r="K86" s="21">
        <f>SUM(H86)</f>
        <v>0</v>
      </c>
      <c r="L86" s="354">
        <f>SUM(M86)</f>
        <v>0</v>
      </c>
      <c r="M86" s="90"/>
      <c r="N86" s="355">
        <f>SUM(M86)</f>
        <v>0</v>
      </c>
    </row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:N1"/>
    <mergeCell ref="A2:B2"/>
    <mergeCell ref="E2:G2"/>
    <mergeCell ref="A3:B3"/>
    <mergeCell ref="E3:G3"/>
    <mergeCell ref="A4:B4"/>
    <mergeCell ref="E4:G4"/>
    <mergeCell ref="A5:B5"/>
    <mergeCell ref="E5:G5"/>
    <mergeCell ref="A6:B6"/>
    <mergeCell ref="E6:G6"/>
    <mergeCell ref="A7:B7"/>
    <mergeCell ref="E7:G7"/>
    <mergeCell ref="A8:N8"/>
    <mergeCell ref="A9:E9"/>
    <mergeCell ref="F9:K9"/>
    <mergeCell ref="L9:N9"/>
    <mergeCell ref="B10:C10"/>
    <mergeCell ref="B89:C89"/>
    <mergeCell ref="B90:C90"/>
    <mergeCell ref="B91:C91"/>
    <mergeCell ref="B92:C92"/>
    <mergeCell ref="B93:C93"/>
    <mergeCell ref="B94:C94"/>
    <mergeCell ref="B95:C95"/>
    <mergeCell ref="B96:C96"/>
  </mergeCells>
  <pageMargins left="0.25" right="0.25" top="0.75" bottom="0.75" header="0" footer="0"/>
  <pageSetup paperSize="1" fitToHeight="0" orientation="landscape"/>
  <headerFooter>
    <oddHeader>&amp;L000000&amp;A&amp;R000000Page &amp;P of</oddHeader>
    <oddFooter>&amp;C000000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K1012"/>
  <sheetViews>
    <sheetView workbookViewId="0">
      <selection activeCell="A1" sqref="A1:K1"/>
    </sheetView>
  </sheetViews>
  <sheetFormatPr defaultColWidth="10.0923076923077" defaultRowHeight="15" customHeight="1"/>
  <cols>
    <col min="1" max="1" width="10.0923076923077" customWidth="1"/>
    <col min="2" max="2" width="9.45384615384615" customWidth="1"/>
    <col min="3" max="3" width="31.5384615384615" customWidth="1"/>
    <col min="4" max="4" width="17.0923076923077" customWidth="1"/>
    <col min="5" max="5" width="6.9" customWidth="1"/>
    <col min="6" max="6" width="9.63076923076923" customWidth="1"/>
    <col min="9" max="9" width="9.09230769230769" customWidth="1"/>
    <col min="10" max="10" width="38.4538461538462" customWidth="1"/>
    <col min="11" max="11" width="83" customWidth="1"/>
    <col min="12" max="25" width="9.45384615384615" customWidth="1"/>
  </cols>
  <sheetData>
    <row r="1" ht="34.5" customHeight="1" spans="1:11">
      <c r="A1" s="140"/>
      <c r="B1" s="2"/>
      <c r="C1" s="2"/>
      <c r="D1" s="2"/>
      <c r="E1" s="2"/>
      <c r="F1" s="2"/>
      <c r="G1" s="2"/>
      <c r="H1" s="2"/>
      <c r="I1" s="2"/>
      <c r="J1" s="2"/>
      <c r="K1" s="49"/>
    </row>
    <row r="2" ht="12.75" customHeight="1" spans="1:11">
      <c r="A2" s="141" t="s">
        <v>94</v>
      </c>
      <c r="B2" s="4"/>
      <c r="C2" s="142" t="e">
        <f>#REF!</f>
        <v>#REF!</v>
      </c>
      <c r="D2" s="143"/>
      <c r="E2" s="144"/>
      <c r="F2" s="145" t="s">
        <v>5</v>
      </c>
      <c r="G2" s="4"/>
      <c r="H2" s="146" t="s">
        <v>95</v>
      </c>
      <c r="I2" s="218"/>
      <c r="J2" s="218"/>
      <c r="K2" s="219"/>
    </row>
    <row r="3" ht="12.75" customHeight="1" spans="1:11">
      <c r="A3" s="141" t="s">
        <v>96</v>
      </c>
      <c r="B3" s="4"/>
      <c r="C3" s="147" t="e">
        <f>#REF!</f>
        <v>#REF!</v>
      </c>
      <c r="D3" s="148"/>
      <c r="E3" s="149"/>
      <c r="F3" s="145" t="s">
        <v>97</v>
      </c>
      <c r="G3" s="4"/>
      <c r="H3" s="146">
        <v>44965</v>
      </c>
      <c r="I3" s="148"/>
      <c r="J3" s="148"/>
      <c r="K3" s="220"/>
    </row>
    <row r="4" ht="12.75" customHeight="1" spans="1:11">
      <c r="A4" s="141" t="s">
        <v>98</v>
      </c>
      <c r="B4" s="4"/>
      <c r="C4" s="147" t="e">
        <f>#REF!</f>
        <v>#REF!</v>
      </c>
      <c r="D4" s="148"/>
      <c r="E4" s="149"/>
      <c r="F4" s="145" t="s">
        <v>3</v>
      </c>
      <c r="G4" s="4"/>
      <c r="H4" s="150" t="s">
        <v>211</v>
      </c>
      <c r="I4" s="148"/>
      <c r="J4" s="148"/>
      <c r="K4" s="220"/>
    </row>
    <row r="5" ht="12.75" customHeight="1" spans="1:11">
      <c r="A5" s="141" t="s">
        <v>99</v>
      </c>
      <c r="B5" s="4"/>
      <c r="C5" s="147" t="e">
        <f>#REF!</f>
        <v>#REF!</v>
      </c>
      <c r="D5" s="148"/>
      <c r="E5" s="149"/>
      <c r="F5" s="145" t="s">
        <v>100</v>
      </c>
      <c r="G5" s="4"/>
      <c r="H5" s="147" t="s">
        <v>212</v>
      </c>
      <c r="I5" s="148"/>
      <c r="J5" s="148"/>
      <c r="K5" s="220"/>
    </row>
    <row r="6" ht="12.75" customHeight="1" spans="1:11">
      <c r="A6" s="141" t="s">
        <v>102</v>
      </c>
      <c r="B6" s="4"/>
      <c r="C6" s="147" t="e">
        <f>#REF!</f>
        <v>#REF!</v>
      </c>
      <c r="D6" s="148"/>
      <c r="E6" s="149"/>
      <c r="F6" s="145" t="s">
        <v>15</v>
      </c>
      <c r="G6" s="4"/>
      <c r="H6" s="142" t="s">
        <v>103</v>
      </c>
      <c r="I6" s="143"/>
      <c r="J6" s="143"/>
      <c r="K6" s="221"/>
    </row>
    <row r="7" ht="12.75" customHeight="1" spans="1:11">
      <c r="A7" s="141" t="s">
        <v>104</v>
      </c>
      <c r="B7" s="4"/>
      <c r="C7" s="142" t="e">
        <f>#REF!</f>
        <v>#REF!</v>
      </c>
      <c r="D7" s="6"/>
      <c r="E7" s="4"/>
      <c r="F7" s="145" t="s">
        <v>105</v>
      </c>
      <c r="G7" s="4"/>
      <c r="H7" s="151"/>
      <c r="I7" s="148"/>
      <c r="J7" s="148"/>
      <c r="K7" s="220"/>
    </row>
    <row r="8" ht="33" customHeight="1" spans="1:11">
      <c r="A8" s="152" t="s">
        <v>106</v>
      </c>
      <c r="B8" s="32"/>
      <c r="C8" s="32"/>
      <c r="D8" s="32"/>
      <c r="E8" s="32"/>
      <c r="F8" s="32"/>
      <c r="G8" s="32"/>
      <c r="H8" s="32"/>
      <c r="I8" s="32"/>
      <c r="J8" s="32"/>
      <c r="K8" s="58"/>
    </row>
    <row r="9" ht="51" customHeight="1" spans="1:11">
      <c r="A9" s="153" t="s">
        <v>107</v>
      </c>
      <c r="B9" s="154" t="s">
        <v>108</v>
      </c>
      <c r="C9" s="120"/>
      <c r="D9" s="153" t="s">
        <v>109</v>
      </c>
      <c r="E9" s="155" t="s">
        <v>110</v>
      </c>
      <c r="F9" s="156" t="s">
        <v>111</v>
      </c>
      <c r="G9" s="157" t="s">
        <v>213</v>
      </c>
      <c r="H9" s="158" t="s">
        <v>113</v>
      </c>
      <c r="I9" s="155" t="s">
        <v>114</v>
      </c>
      <c r="J9" s="222" t="s">
        <v>214</v>
      </c>
      <c r="K9" s="309" t="s">
        <v>215</v>
      </c>
    </row>
    <row r="10" ht="15.75" customHeight="1" spans="1:11">
      <c r="A10" s="159"/>
      <c r="B10" s="160"/>
      <c r="C10" s="161"/>
      <c r="D10" s="162"/>
      <c r="E10" s="163"/>
      <c r="F10" s="164"/>
      <c r="G10" s="165"/>
      <c r="H10" s="166"/>
      <c r="I10" s="224"/>
      <c r="J10" s="225"/>
      <c r="K10" s="226"/>
    </row>
    <row r="11" ht="15.75" customHeight="1" spans="1:11">
      <c r="A11" s="167" t="s">
        <v>216</v>
      </c>
      <c r="B11" s="160" t="s">
        <v>217</v>
      </c>
      <c r="C11" s="161"/>
      <c r="D11" s="162"/>
      <c r="E11" s="163">
        <v>0.5</v>
      </c>
      <c r="F11" s="168">
        <v>55.75</v>
      </c>
      <c r="G11" s="305">
        <v>57.5</v>
      </c>
      <c r="H11" s="166">
        <f t="shared" ref="H11:H12" si="0">G11-F11</f>
        <v>1.75</v>
      </c>
      <c r="I11" s="227"/>
      <c r="J11" s="228" t="s">
        <v>218</v>
      </c>
      <c r="K11" s="226"/>
    </row>
    <row r="12" ht="15.75" customHeight="1" spans="1:11">
      <c r="A12" s="170" t="s">
        <v>216</v>
      </c>
      <c r="B12" s="171" t="s">
        <v>219</v>
      </c>
      <c r="C12" s="56"/>
      <c r="D12" s="172"/>
      <c r="E12" s="173">
        <v>0.5</v>
      </c>
      <c r="F12" s="168">
        <v>52.5</v>
      </c>
      <c r="G12" s="305">
        <v>53.5</v>
      </c>
      <c r="H12" s="166">
        <f t="shared" si="0"/>
        <v>1</v>
      </c>
      <c r="I12" s="227"/>
      <c r="J12" s="228" t="s">
        <v>218</v>
      </c>
      <c r="K12" s="226"/>
    </row>
    <row r="13" ht="15.75" customHeight="1" spans="1:11">
      <c r="A13" s="174"/>
      <c r="B13" s="171"/>
      <c r="C13" s="56"/>
      <c r="D13" s="172"/>
      <c r="E13" s="175"/>
      <c r="F13" s="176"/>
      <c r="G13" s="169"/>
      <c r="H13" s="177"/>
      <c r="I13" s="111"/>
      <c r="J13" s="310"/>
      <c r="K13" s="229"/>
    </row>
    <row r="14" ht="15.75" customHeight="1" spans="1:11">
      <c r="A14" s="170" t="s">
        <v>216</v>
      </c>
      <c r="B14" s="85" t="s">
        <v>115</v>
      </c>
      <c r="C14" s="56"/>
      <c r="D14" s="172"/>
      <c r="E14" s="173">
        <v>0.5</v>
      </c>
      <c r="F14" s="168">
        <v>46.5</v>
      </c>
      <c r="G14" s="169">
        <v>47</v>
      </c>
      <c r="H14" s="166">
        <f t="shared" ref="H14:H20" si="1">G14-F14</f>
        <v>0.5</v>
      </c>
      <c r="I14" s="227"/>
      <c r="J14" s="294"/>
      <c r="K14" s="295" t="s">
        <v>220</v>
      </c>
    </row>
    <row r="15" ht="15.75" customHeight="1" spans="1:11">
      <c r="A15" s="170" t="s">
        <v>216</v>
      </c>
      <c r="B15" s="85" t="s">
        <v>116</v>
      </c>
      <c r="C15" s="56"/>
      <c r="D15" s="172"/>
      <c r="E15" s="173">
        <v>0.5</v>
      </c>
      <c r="F15" s="168">
        <v>46.5</v>
      </c>
      <c r="G15" s="169">
        <v>47</v>
      </c>
      <c r="H15" s="166">
        <f t="shared" si="1"/>
        <v>0.5</v>
      </c>
      <c r="I15" s="227"/>
      <c r="J15" s="294"/>
      <c r="K15" s="296"/>
    </row>
    <row r="16" ht="15.75" customHeight="1" spans="1:11">
      <c r="A16" s="178" t="s">
        <v>221</v>
      </c>
      <c r="B16" s="85" t="s">
        <v>222</v>
      </c>
      <c r="C16" s="56"/>
      <c r="D16" s="172"/>
      <c r="E16" s="173">
        <v>0.5</v>
      </c>
      <c r="F16" s="168">
        <v>45.5</v>
      </c>
      <c r="G16" s="169">
        <v>45.5</v>
      </c>
      <c r="H16" s="166">
        <f t="shared" si="1"/>
        <v>0</v>
      </c>
      <c r="I16" s="227"/>
      <c r="J16" s="294"/>
      <c r="K16" s="296"/>
    </row>
    <row r="17" ht="15.75" customHeight="1" spans="1:11">
      <c r="A17" s="178" t="s">
        <v>221</v>
      </c>
      <c r="B17" s="85" t="s">
        <v>223</v>
      </c>
      <c r="C17" s="56"/>
      <c r="D17" s="172"/>
      <c r="E17" s="173">
        <v>0.5</v>
      </c>
      <c r="F17" s="168">
        <v>45.5</v>
      </c>
      <c r="G17" s="169">
        <v>45.5</v>
      </c>
      <c r="H17" s="166">
        <f t="shared" si="1"/>
        <v>0</v>
      </c>
      <c r="I17" s="227"/>
      <c r="J17" s="294"/>
      <c r="K17" s="296"/>
    </row>
    <row r="18" ht="15.75" customHeight="1" spans="1:11">
      <c r="A18" s="180"/>
      <c r="B18" s="181" t="s">
        <v>224</v>
      </c>
      <c r="C18" s="56"/>
      <c r="D18" s="182"/>
      <c r="E18" s="173">
        <v>0.125</v>
      </c>
      <c r="F18" s="168">
        <v>9</v>
      </c>
      <c r="G18" s="169">
        <v>9</v>
      </c>
      <c r="H18" s="166">
        <f t="shared" si="1"/>
        <v>0</v>
      </c>
      <c r="I18" s="227"/>
      <c r="J18" s="294"/>
      <c r="K18" s="296"/>
    </row>
    <row r="19" ht="15.75" customHeight="1" spans="1:11">
      <c r="A19" s="170" t="s">
        <v>216</v>
      </c>
      <c r="B19" s="85" t="s">
        <v>225</v>
      </c>
      <c r="C19" s="56"/>
      <c r="D19" s="172"/>
      <c r="E19" s="183">
        <v>44563</v>
      </c>
      <c r="F19" s="168">
        <v>28</v>
      </c>
      <c r="G19" s="169">
        <v>28.25</v>
      </c>
      <c r="H19" s="166">
        <f t="shared" si="1"/>
        <v>0.25</v>
      </c>
      <c r="I19" s="311">
        <v>31</v>
      </c>
      <c r="J19" s="307" t="s">
        <v>226</v>
      </c>
      <c r="K19" s="296"/>
    </row>
    <row r="20" ht="15.75" customHeight="1" spans="1:11">
      <c r="A20" s="178" t="s">
        <v>221</v>
      </c>
      <c r="B20" s="184" t="s">
        <v>227</v>
      </c>
      <c r="C20" s="56"/>
      <c r="D20" s="172"/>
      <c r="E20" s="183">
        <v>44563</v>
      </c>
      <c r="F20" s="168">
        <v>27.5</v>
      </c>
      <c r="G20" s="169">
        <v>27.75</v>
      </c>
      <c r="H20" s="166">
        <f t="shared" si="1"/>
        <v>0.25</v>
      </c>
      <c r="I20" s="311">
        <v>30</v>
      </c>
      <c r="J20" s="307" t="s">
        <v>226</v>
      </c>
      <c r="K20" s="296"/>
    </row>
    <row r="21" ht="15.75" customHeight="1" spans="1:11">
      <c r="A21" s="84"/>
      <c r="B21" s="85"/>
      <c r="C21" s="56"/>
      <c r="D21" s="172"/>
      <c r="E21" s="173"/>
      <c r="F21" s="168"/>
      <c r="G21" s="169"/>
      <c r="H21" s="166"/>
      <c r="I21" s="227"/>
      <c r="J21" s="294"/>
      <c r="K21" s="296"/>
    </row>
    <row r="22" ht="15.75" customHeight="1" spans="1:11">
      <c r="A22" s="84"/>
      <c r="B22" s="85" t="s">
        <v>117</v>
      </c>
      <c r="C22" s="56"/>
      <c r="D22" s="172"/>
      <c r="E22" s="173">
        <v>0.25</v>
      </c>
      <c r="F22" s="168">
        <v>9.25</v>
      </c>
      <c r="G22" s="169">
        <v>9.25</v>
      </c>
      <c r="H22" s="166">
        <f t="shared" ref="H22:H24" si="2">G22-F22</f>
        <v>0</v>
      </c>
      <c r="I22" s="227"/>
      <c r="J22" s="294"/>
      <c r="K22" s="296"/>
    </row>
    <row r="23" ht="15.75" customHeight="1" spans="1:11">
      <c r="A23" s="84"/>
      <c r="B23" s="85" t="s">
        <v>118</v>
      </c>
      <c r="C23" s="56"/>
      <c r="D23" s="172"/>
      <c r="E23" s="173">
        <v>0.125</v>
      </c>
      <c r="F23" s="168">
        <v>6</v>
      </c>
      <c r="G23" s="305">
        <v>6.25</v>
      </c>
      <c r="H23" s="166">
        <f t="shared" si="2"/>
        <v>0.25</v>
      </c>
      <c r="I23" s="227"/>
      <c r="J23" s="228" t="s">
        <v>218</v>
      </c>
      <c r="K23" s="236"/>
    </row>
    <row r="24" ht="15.75" customHeight="1" spans="1:11">
      <c r="A24" s="84"/>
      <c r="B24" s="85" t="s">
        <v>119</v>
      </c>
      <c r="C24" s="185"/>
      <c r="D24" s="172"/>
      <c r="E24" s="173">
        <v>0.125</v>
      </c>
      <c r="F24" s="168">
        <v>6</v>
      </c>
      <c r="G24" s="169">
        <v>6</v>
      </c>
      <c r="H24" s="166">
        <f t="shared" si="2"/>
        <v>0</v>
      </c>
      <c r="I24" s="227"/>
      <c r="J24" s="294"/>
      <c r="K24" s="298" t="s">
        <v>228</v>
      </c>
    </row>
    <row r="25" ht="15.75" customHeight="1" spans="1:11">
      <c r="A25" s="84"/>
      <c r="B25" s="85"/>
      <c r="C25" s="185"/>
      <c r="D25" s="172"/>
      <c r="E25" s="173"/>
      <c r="F25" s="168"/>
      <c r="G25" s="169"/>
      <c r="H25" s="166"/>
      <c r="I25" s="227"/>
      <c r="J25" s="294"/>
      <c r="K25" s="296"/>
    </row>
    <row r="26" ht="15.75" customHeight="1" spans="1:11">
      <c r="A26" s="84"/>
      <c r="B26" s="85"/>
      <c r="C26" s="185"/>
      <c r="D26" s="172"/>
      <c r="E26" s="173"/>
      <c r="F26" s="168"/>
      <c r="G26" s="169"/>
      <c r="H26" s="166"/>
      <c r="I26" s="227"/>
      <c r="J26" s="294"/>
      <c r="K26" s="296"/>
    </row>
    <row r="27" ht="15.75" customHeight="1" spans="1:11">
      <c r="A27" s="186" t="s">
        <v>229</v>
      </c>
      <c r="B27" s="278" t="s">
        <v>193</v>
      </c>
      <c r="C27" s="4"/>
      <c r="D27" s="187" t="s">
        <v>229</v>
      </c>
      <c r="E27" s="279">
        <v>44200</v>
      </c>
      <c r="F27" s="280" t="s">
        <v>229</v>
      </c>
      <c r="G27" s="189">
        <v>20.25</v>
      </c>
      <c r="H27" s="190" t="e">
        <f>F27-G27</f>
        <v>#VALUE!</v>
      </c>
      <c r="I27" s="311">
        <v>18.5</v>
      </c>
      <c r="J27" s="231" t="s">
        <v>230</v>
      </c>
      <c r="K27" s="296"/>
    </row>
    <row r="28" ht="15.75" customHeight="1" spans="1:11">
      <c r="A28" s="84"/>
      <c r="B28" s="85" t="s">
        <v>120</v>
      </c>
      <c r="C28" s="56"/>
      <c r="D28" s="172"/>
      <c r="E28" s="173">
        <v>0.5</v>
      </c>
      <c r="F28" s="168">
        <v>37</v>
      </c>
      <c r="G28" s="169">
        <v>37.25</v>
      </c>
      <c r="H28" s="166">
        <f t="shared" ref="H28:H36" si="3">G28-F28</f>
        <v>0.25</v>
      </c>
      <c r="I28" s="311">
        <v>36</v>
      </c>
      <c r="J28" s="307" t="s">
        <v>226</v>
      </c>
      <c r="K28" s="296"/>
    </row>
    <row r="29" ht="15.75" customHeight="1" spans="1:11">
      <c r="A29" s="84"/>
      <c r="B29" s="85" t="s">
        <v>121</v>
      </c>
      <c r="C29" s="56"/>
      <c r="D29" s="172"/>
      <c r="E29" s="173">
        <v>0</v>
      </c>
      <c r="F29" s="168">
        <v>3.5</v>
      </c>
      <c r="G29" s="169">
        <v>3.5</v>
      </c>
      <c r="H29" s="166">
        <f t="shared" si="3"/>
        <v>0</v>
      </c>
      <c r="I29" s="227"/>
      <c r="J29" s="294"/>
      <c r="K29" s="296"/>
    </row>
    <row r="30" ht="15.75" customHeight="1" spans="1:11">
      <c r="A30" s="84"/>
      <c r="B30" s="85" t="s">
        <v>122</v>
      </c>
      <c r="C30" s="56"/>
      <c r="D30" s="172"/>
      <c r="E30" s="173">
        <v>0.5</v>
      </c>
      <c r="F30" s="168">
        <v>33.5</v>
      </c>
      <c r="G30" s="169">
        <v>33</v>
      </c>
      <c r="H30" s="166">
        <f t="shared" si="3"/>
        <v>-0.5</v>
      </c>
      <c r="I30" s="227"/>
      <c r="J30" s="294"/>
      <c r="K30" s="296"/>
    </row>
    <row r="31" ht="15.75" customHeight="1" spans="1:11">
      <c r="A31" s="84"/>
      <c r="B31" s="85" t="s">
        <v>123</v>
      </c>
      <c r="C31" s="56"/>
      <c r="D31" s="172"/>
      <c r="E31" s="173">
        <v>0.5</v>
      </c>
      <c r="F31" s="168">
        <v>30</v>
      </c>
      <c r="G31" s="169">
        <v>30</v>
      </c>
      <c r="H31" s="166">
        <f t="shared" si="3"/>
        <v>0</v>
      </c>
      <c r="I31" s="227"/>
      <c r="J31" s="294"/>
      <c r="K31" s="236"/>
    </row>
    <row r="32" ht="15.75" customHeight="1" spans="1:11">
      <c r="A32" s="84"/>
      <c r="B32" s="85" t="s">
        <v>124</v>
      </c>
      <c r="C32" s="56"/>
      <c r="D32" s="172"/>
      <c r="E32" s="173">
        <v>0</v>
      </c>
      <c r="F32" s="168">
        <v>8</v>
      </c>
      <c r="G32" s="169">
        <v>8</v>
      </c>
      <c r="H32" s="166">
        <f t="shared" si="3"/>
        <v>0</v>
      </c>
      <c r="I32" s="227"/>
      <c r="J32" s="294"/>
      <c r="K32" s="235" t="s">
        <v>231</v>
      </c>
    </row>
    <row r="33" ht="15.75" customHeight="1" spans="1:11">
      <c r="A33" s="170" t="s">
        <v>216</v>
      </c>
      <c r="B33" s="85" t="s">
        <v>232</v>
      </c>
      <c r="C33" s="56"/>
      <c r="D33" s="172"/>
      <c r="E33" s="173">
        <v>0.5</v>
      </c>
      <c r="F33" s="168">
        <v>42.5</v>
      </c>
      <c r="G33" s="169">
        <v>42.5</v>
      </c>
      <c r="H33" s="166">
        <f t="shared" si="3"/>
        <v>0</v>
      </c>
      <c r="I33" s="227"/>
      <c r="J33" s="294"/>
      <c r="K33" s="236"/>
    </row>
    <row r="34" ht="15.75" customHeight="1" spans="1:11">
      <c r="A34" s="178" t="s">
        <v>221</v>
      </c>
      <c r="B34" s="85" t="s">
        <v>233</v>
      </c>
      <c r="C34" s="56"/>
      <c r="D34" s="172"/>
      <c r="E34" s="173">
        <v>0.5</v>
      </c>
      <c r="F34" s="168">
        <v>41.75</v>
      </c>
      <c r="G34" s="169">
        <v>42</v>
      </c>
      <c r="H34" s="166">
        <f t="shared" si="3"/>
        <v>0.25</v>
      </c>
      <c r="I34" s="227"/>
      <c r="J34" s="294"/>
      <c r="K34" s="237" t="s">
        <v>234</v>
      </c>
    </row>
    <row r="35" ht="15.75" customHeight="1" spans="1:11">
      <c r="A35" s="170" t="s">
        <v>216</v>
      </c>
      <c r="B35" s="85" t="s">
        <v>126</v>
      </c>
      <c r="C35" s="56"/>
      <c r="D35" s="172"/>
      <c r="E35" s="173">
        <v>1</v>
      </c>
      <c r="F35" s="168">
        <v>90</v>
      </c>
      <c r="G35" s="305">
        <v>91</v>
      </c>
      <c r="H35" s="166">
        <f t="shared" si="3"/>
        <v>1</v>
      </c>
      <c r="I35" s="227"/>
      <c r="J35" s="228" t="s">
        <v>218</v>
      </c>
      <c r="K35" s="238"/>
    </row>
    <row r="36" ht="15.75" customHeight="1" spans="1:11">
      <c r="A36" s="178" t="s">
        <v>221</v>
      </c>
      <c r="B36" s="85" t="s">
        <v>235</v>
      </c>
      <c r="C36" s="56"/>
      <c r="D36" s="172"/>
      <c r="E36" s="173">
        <v>1</v>
      </c>
      <c r="F36" s="191">
        <v>80</v>
      </c>
      <c r="G36" s="305">
        <v>82</v>
      </c>
      <c r="H36" s="166">
        <f t="shared" si="3"/>
        <v>2</v>
      </c>
      <c r="I36" s="227"/>
      <c r="J36" s="228" t="s">
        <v>218</v>
      </c>
      <c r="K36" s="239"/>
    </row>
    <row r="37" ht="15.75" customHeight="1" spans="1:11">
      <c r="A37" s="84"/>
      <c r="B37" s="85"/>
      <c r="C37" s="56"/>
      <c r="D37" s="172"/>
      <c r="E37" s="173"/>
      <c r="F37" s="168"/>
      <c r="G37" s="169"/>
      <c r="H37" s="166"/>
      <c r="I37" s="227"/>
      <c r="J37" s="294"/>
      <c r="K37" s="239"/>
    </row>
    <row r="38" ht="15.75" customHeight="1" spans="1:11">
      <c r="A38" s="192"/>
      <c r="B38" s="172" t="s">
        <v>127</v>
      </c>
      <c r="C38" s="56"/>
      <c r="D38" s="193"/>
      <c r="E38" s="194">
        <v>0.125</v>
      </c>
      <c r="F38" s="195">
        <v>3</v>
      </c>
      <c r="G38" s="189">
        <v>3</v>
      </c>
      <c r="H38" s="190">
        <f t="shared" ref="H38:H46" si="4">G38-F38</f>
        <v>0</v>
      </c>
      <c r="I38" s="240"/>
      <c r="J38" s="312"/>
      <c r="K38" s="239"/>
    </row>
    <row r="39" ht="15.75" customHeight="1" spans="1:11">
      <c r="A39" s="84"/>
      <c r="B39" s="85" t="s">
        <v>128</v>
      </c>
      <c r="C39" s="56"/>
      <c r="D39" s="172"/>
      <c r="E39" s="173">
        <v>0</v>
      </c>
      <c r="F39" s="168">
        <v>0.5</v>
      </c>
      <c r="G39" s="169">
        <v>0.5</v>
      </c>
      <c r="H39" s="166">
        <f t="shared" si="4"/>
        <v>0</v>
      </c>
      <c r="I39" s="227"/>
      <c r="J39" s="294"/>
      <c r="K39" s="239"/>
    </row>
    <row r="40" ht="15.75" customHeight="1" spans="1:11">
      <c r="A40" s="84"/>
      <c r="B40" s="85" t="s">
        <v>236</v>
      </c>
      <c r="C40" s="56"/>
      <c r="D40" s="172"/>
      <c r="E40" s="173">
        <v>0.25</v>
      </c>
      <c r="F40" s="168">
        <v>10</v>
      </c>
      <c r="G40" s="169">
        <v>9.75</v>
      </c>
      <c r="H40" s="166">
        <f t="shared" si="4"/>
        <v>-0.25</v>
      </c>
      <c r="I40" s="227"/>
      <c r="J40" s="294"/>
      <c r="K40" s="239"/>
    </row>
    <row r="41" ht="15.75" customHeight="1" spans="1:11">
      <c r="A41" s="84"/>
      <c r="B41" s="85" t="s">
        <v>237</v>
      </c>
      <c r="C41" s="56"/>
      <c r="D41" s="172"/>
      <c r="E41" s="173">
        <v>0.25</v>
      </c>
      <c r="F41" s="168">
        <v>7</v>
      </c>
      <c r="G41" s="169">
        <v>6.75</v>
      </c>
      <c r="H41" s="166">
        <f t="shared" si="4"/>
        <v>-0.25</v>
      </c>
      <c r="I41" s="227"/>
      <c r="J41" s="294"/>
      <c r="K41" s="239"/>
    </row>
    <row r="42" ht="15.75" customHeight="1" spans="1:11">
      <c r="A42" s="84"/>
      <c r="B42" s="85" t="s">
        <v>131</v>
      </c>
      <c r="C42" s="56"/>
      <c r="D42" s="172"/>
      <c r="E42" s="173">
        <v>0</v>
      </c>
      <c r="F42" s="168">
        <v>0.25</v>
      </c>
      <c r="G42" s="169">
        <v>0.25</v>
      </c>
      <c r="H42" s="166">
        <f t="shared" si="4"/>
        <v>0</v>
      </c>
      <c r="I42" s="227"/>
      <c r="J42" s="294"/>
      <c r="K42" s="239"/>
    </row>
    <row r="43" ht="15.75" customHeight="1" spans="1:11">
      <c r="A43" s="197"/>
      <c r="B43" s="85" t="s">
        <v>238</v>
      </c>
      <c r="C43" s="56"/>
      <c r="D43" s="172"/>
      <c r="E43" s="173">
        <v>0.25</v>
      </c>
      <c r="F43" s="168">
        <v>18</v>
      </c>
      <c r="G43" s="169">
        <v>18</v>
      </c>
      <c r="H43" s="166">
        <f t="shared" si="4"/>
        <v>0</v>
      </c>
      <c r="I43" s="311">
        <v>17</v>
      </c>
      <c r="J43" s="307" t="s">
        <v>226</v>
      </c>
      <c r="K43" s="239"/>
    </row>
    <row r="44" ht="15.75" customHeight="1" spans="1:11">
      <c r="A44" s="197"/>
      <c r="B44" s="85" t="s">
        <v>239</v>
      </c>
      <c r="C44" s="56"/>
      <c r="D44" s="172"/>
      <c r="E44" s="173">
        <v>0</v>
      </c>
      <c r="F44" s="168">
        <v>2.5</v>
      </c>
      <c r="G44" s="305">
        <v>4.75</v>
      </c>
      <c r="H44" s="166">
        <f t="shared" si="4"/>
        <v>2.25</v>
      </c>
      <c r="I44" s="227"/>
      <c r="J44" s="228" t="s">
        <v>218</v>
      </c>
      <c r="K44" s="239"/>
    </row>
    <row r="45" ht="15.75" customHeight="1" spans="1:11">
      <c r="A45" s="84"/>
      <c r="B45" s="85" t="s">
        <v>134</v>
      </c>
      <c r="C45" s="56"/>
      <c r="D45" s="172"/>
      <c r="E45" s="173">
        <v>0</v>
      </c>
      <c r="F45" s="168">
        <v>11</v>
      </c>
      <c r="G45" s="169">
        <v>11</v>
      </c>
      <c r="H45" s="166">
        <f t="shared" si="4"/>
        <v>0</v>
      </c>
      <c r="I45" s="227"/>
      <c r="J45" s="294"/>
      <c r="K45" s="239"/>
    </row>
    <row r="46" ht="15.75" customHeight="1" spans="1:11">
      <c r="A46" s="84"/>
      <c r="B46" s="85" t="s">
        <v>135</v>
      </c>
      <c r="C46" s="56"/>
      <c r="D46" s="172"/>
      <c r="E46" s="173">
        <v>0</v>
      </c>
      <c r="F46" s="168">
        <v>12</v>
      </c>
      <c r="G46" s="169">
        <v>12</v>
      </c>
      <c r="H46" s="166">
        <f t="shared" si="4"/>
        <v>0</v>
      </c>
      <c r="I46" s="241"/>
      <c r="J46" s="300"/>
      <c r="K46" s="239"/>
    </row>
    <row r="47" ht="15.75" customHeight="1" spans="1:11">
      <c r="A47" s="84"/>
      <c r="B47" s="85"/>
      <c r="C47" s="56"/>
      <c r="D47" s="172"/>
      <c r="E47" s="173"/>
      <c r="F47" s="168"/>
      <c r="G47" s="169"/>
      <c r="H47" s="166"/>
      <c r="I47" s="227"/>
      <c r="J47" s="300"/>
      <c r="K47" s="239"/>
    </row>
    <row r="48" ht="15.75" customHeight="1" spans="1:11">
      <c r="A48" s="198"/>
      <c r="B48" s="199"/>
      <c r="C48" s="56"/>
      <c r="D48" s="200"/>
      <c r="E48" s="201"/>
      <c r="F48" s="202"/>
      <c r="G48" s="203"/>
      <c r="H48" s="204"/>
      <c r="I48" s="243"/>
      <c r="J48" s="313"/>
      <c r="K48" s="239"/>
    </row>
    <row r="49" ht="15.75" customHeight="1" spans="1:11">
      <c r="A49" s="205"/>
      <c r="B49" s="84"/>
      <c r="C49" s="56"/>
      <c r="D49" s="206"/>
      <c r="E49" s="207"/>
      <c r="F49" s="208"/>
      <c r="G49" s="209"/>
      <c r="H49" s="166"/>
      <c r="I49" s="245"/>
      <c r="J49" s="247"/>
      <c r="K49" s="239"/>
    </row>
    <row r="50" ht="15.75" customHeight="1" spans="1:11">
      <c r="A50" s="205"/>
      <c r="B50" s="210"/>
      <c r="C50" s="56"/>
      <c r="D50" s="206"/>
      <c r="E50" s="207"/>
      <c r="F50" s="208"/>
      <c r="G50" s="209"/>
      <c r="H50" s="166"/>
      <c r="I50" s="245"/>
      <c r="J50" s="247"/>
      <c r="K50" s="239"/>
    </row>
    <row r="51" ht="15.75" customHeight="1" spans="1:11">
      <c r="A51" s="205"/>
      <c r="B51" s="85"/>
      <c r="C51" s="56"/>
      <c r="D51" s="206"/>
      <c r="E51" s="207"/>
      <c r="F51" s="211"/>
      <c r="G51" s="209"/>
      <c r="H51" s="166"/>
      <c r="I51" s="227"/>
      <c r="J51" s="247"/>
      <c r="K51" s="239"/>
    </row>
    <row r="52" ht="15.75" customHeight="1" spans="1:11">
      <c r="A52" s="205"/>
      <c r="B52" s="85"/>
      <c r="C52" s="56"/>
      <c r="D52" s="212"/>
      <c r="E52" s="213"/>
      <c r="F52" s="211"/>
      <c r="G52" s="209"/>
      <c r="H52" s="166"/>
      <c r="I52" s="227"/>
      <c r="J52" s="248"/>
      <c r="K52" s="239"/>
    </row>
    <row r="53" ht="15.75" customHeight="1" spans="1:11">
      <c r="A53" s="205"/>
      <c r="B53" s="85"/>
      <c r="C53" s="56"/>
      <c r="D53" s="212"/>
      <c r="E53" s="213"/>
      <c r="F53" s="214"/>
      <c r="G53" s="209"/>
      <c r="H53" s="166"/>
      <c r="I53" s="249"/>
      <c r="J53" s="248"/>
      <c r="K53" s="239"/>
    </row>
    <row r="54" ht="15.75" customHeight="1" spans="1:11">
      <c r="A54" s="205"/>
      <c r="B54" s="85"/>
      <c r="C54" s="56"/>
      <c r="D54" s="212"/>
      <c r="E54" s="213"/>
      <c r="F54" s="214"/>
      <c r="G54" s="209"/>
      <c r="H54" s="166"/>
      <c r="I54" s="249"/>
      <c r="J54" s="248"/>
      <c r="K54" s="239"/>
    </row>
    <row r="55" ht="15.75" customHeight="1" spans="1:11">
      <c r="A55" s="205"/>
      <c r="B55" s="85"/>
      <c r="C55" s="56"/>
      <c r="D55" s="212"/>
      <c r="E55" s="213"/>
      <c r="F55" s="214"/>
      <c r="G55" s="209"/>
      <c r="H55" s="166"/>
      <c r="I55" s="249"/>
      <c r="J55" s="248"/>
      <c r="K55" s="239"/>
    </row>
    <row r="56" ht="15.75" customHeight="1" spans="1:11">
      <c r="A56" s="205"/>
      <c r="B56" s="85"/>
      <c r="C56" s="56"/>
      <c r="D56" s="212"/>
      <c r="E56" s="213"/>
      <c r="F56" s="214"/>
      <c r="G56" s="209"/>
      <c r="H56" s="166"/>
      <c r="I56" s="249"/>
      <c r="J56" s="248"/>
      <c r="K56" s="239"/>
    </row>
    <row r="57" ht="15.75" customHeight="1" spans="1:11">
      <c r="A57" s="205"/>
      <c r="B57" s="85"/>
      <c r="C57" s="56"/>
      <c r="D57" s="212"/>
      <c r="E57" s="213"/>
      <c r="F57" s="214"/>
      <c r="G57" s="209"/>
      <c r="H57" s="166"/>
      <c r="I57" s="249"/>
      <c r="J57" s="248"/>
      <c r="K57" s="239"/>
    </row>
    <row r="58" ht="15.75" customHeight="1" spans="1:11">
      <c r="A58" s="205"/>
      <c r="B58" s="85"/>
      <c r="C58" s="56"/>
      <c r="D58" s="212"/>
      <c r="E58" s="213"/>
      <c r="F58" s="208"/>
      <c r="G58" s="209"/>
      <c r="H58" s="166"/>
      <c r="I58" s="245"/>
      <c r="J58" s="250"/>
      <c r="K58" s="239"/>
    </row>
    <row r="59" ht="15.75" customHeight="1" spans="1:11">
      <c r="A59" s="205"/>
      <c r="B59" s="85"/>
      <c r="C59" s="56"/>
      <c r="D59" s="212"/>
      <c r="E59" s="213"/>
      <c r="F59" s="208"/>
      <c r="G59" s="209"/>
      <c r="H59" s="166"/>
      <c r="I59" s="245"/>
      <c r="J59" s="250"/>
      <c r="K59" s="239"/>
    </row>
    <row r="60" ht="15.75" customHeight="1" spans="1:11">
      <c r="A60" s="205"/>
      <c r="B60" s="85"/>
      <c r="C60" s="56"/>
      <c r="D60" s="212"/>
      <c r="E60" s="213"/>
      <c r="F60" s="208"/>
      <c r="G60" s="209"/>
      <c r="H60" s="166"/>
      <c r="I60" s="251"/>
      <c r="J60" s="250"/>
      <c r="K60" s="239"/>
    </row>
    <row r="61" ht="315" customHeight="1" spans="1:11">
      <c r="A61" s="308"/>
      <c r="B61" s="40"/>
      <c r="C61" s="40"/>
      <c r="D61" s="40"/>
      <c r="E61" s="40"/>
      <c r="F61" s="40"/>
      <c r="G61" s="40"/>
      <c r="H61" s="40"/>
      <c r="I61" s="40"/>
      <c r="J61" s="41"/>
      <c r="K61" s="252"/>
    </row>
    <row r="62" ht="36.75" customHeight="1" spans="1:11">
      <c r="A62" s="215" t="s">
        <v>141</v>
      </c>
      <c r="B62" s="70"/>
      <c r="C62" s="70"/>
      <c r="D62" s="70"/>
      <c r="E62" s="70"/>
      <c r="F62" s="70"/>
      <c r="G62" s="70"/>
      <c r="H62" s="70"/>
      <c r="I62" s="70"/>
      <c r="J62" s="70"/>
      <c r="K62" s="120"/>
    </row>
    <row r="63" ht="16.5" customHeight="1" spans="1:11">
      <c r="A63" s="216"/>
      <c r="B63" s="2"/>
      <c r="C63" s="2"/>
      <c r="D63" s="2"/>
      <c r="E63" s="2"/>
      <c r="F63" s="2"/>
      <c r="G63" s="2"/>
      <c r="H63" s="2"/>
      <c r="I63" s="2"/>
      <c r="J63" s="2"/>
      <c r="K63" s="49"/>
    </row>
    <row r="64" ht="16.5" customHeight="1" spans="1:11">
      <c r="A64" s="217"/>
      <c r="K64" s="253"/>
    </row>
    <row r="65" ht="16.5" customHeight="1" spans="1:11">
      <c r="A65" s="217"/>
      <c r="K65" s="253"/>
    </row>
    <row r="66" ht="16.5" customHeight="1" spans="1:11">
      <c r="A66" s="217"/>
      <c r="K66" s="253"/>
    </row>
    <row r="67" ht="16.5" customHeight="1" spans="1:11">
      <c r="A67" s="217"/>
      <c r="K67" s="253"/>
    </row>
    <row r="68" ht="16.5" customHeight="1" spans="1:11">
      <c r="A68" s="217"/>
      <c r="K68" s="253"/>
    </row>
    <row r="69" ht="16.5" customHeight="1" spans="1:11">
      <c r="A69" s="217"/>
      <c r="K69" s="253"/>
    </row>
    <row r="70" ht="16.5" customHeight="1" spans="1:11">
      <c r="A70" s="217"/>
      <c r="K70" s="253"/>
    </row>
    <row r="71" ht="16.5" customHeight="1" spans="1:11">
      <c r="A71" s="217"/>
      <c r="K71" s="253"/>
    </row>
    <row r="72" ht="16.5" customHeight="1" spans="1:11">
      <c r="A72" s="217"/>
      <c r="K72" s="253"/>
    </row>
    <row r="73" ht="16.5" customHeight="1" spans="1:11">
      <c r="A73" s="217"/>
      <c r="K73" s="253"/>
    </row>
    <row r="74" ht="16.5" customHeight="1" spans="1:11">
      <c r="A74" s="217"/>
      <c r="K74" s="253"/>
    </row>
    <row r="75" ht="16.5" customHeight="1" spans="1:11">
      <c r="A75" s="217"/>
      <c r="K75" s="253"/>
    </row>
    <row r="76" ht="16.5" customHeight="1" spans="1:11">
      <c r="A76" s="217"/>
      <c r="K76" s="253"/>
    </row>
    <row r="77" ht="16.5" customHeight="1" spans="1:11">
      <c r="A77" s="217"/>
      <c r="K77" s="253"/>
    </row>
    <row r="78" ht="16.5" customHeight="1" spans="1:11">
      <c r="A78" s="217"/>
      <c r="K78" s="253"/>
    </row>
    <row r="79" ht="16.5" customHeight="1" spans="1:11">
      <c r="A79" s="217"/>
      <c r="K79" s="253"/>
    </row>
    <row r="80" ht="16.5" customHeight="1" spans="1:11">
      <c r="A80" s="217"/>
      <c r="K80" s="253"/>
    </row>
    <row r="81" ht="16.5" customHeight="1" spans="1:11">
      <c r="A81" s="217"/>
      <c r="K81" s="253"/>
    </row>
    <row r="82" ht="16.5" customHeight="1" spans="1:11">
      <c r="A82" s="217"/>
      <c r="K82" s="253"/>
    </row>
    <row r="83" ht="16.5" customHeight="1" spans="1:11">
      <c r="A83" s="217"/>
      <c r="K83" s="253"/>
    </row>
    <row r="84" ht="16.5" customHeight="1" spans="1:11">
      <c r="A84" s="217"/>
      <c r="K84" s="253"/>
    </row>
    <row r="85" ht="16.5" customHeight="1" spans="1:11">
      <c r="A85" s="217"/>
      <c r="K85" s="253"/>
    </row>
    <row r="86" ht="16.5" customHeight="1" spans="1:11">
      <c r="A86" s="217"/>
      <c r="K86" s="253"/>
    </row>
    <row r="87" ht="16.5" customHeight="1" spans="1:11">
      <c r="A87" s="217"/>
      <c r="K87" s="253"/>
    </row>
    <row r="88" ht="16.5" customHeight="1" spans="1:11">
      <c r="A88" s="217"/>
      <c r="K88" s="253"/>
    </row>
    <row r="89" ht="16.5" customHeight="1" spans="1:11">
      <c r="A89" s="217"/>
      <c r="K89" s="253"/>
    </row>
    <row r="90" ht="16.5" customHeight="1" spans="1:11">
      <c r="A90" s="217"/>
      <c r="K90" s="253"/>
    </row>
    <row r="91" ht="16.5" customHeight="1" spans="1:11">
      <c r="A91" s="217"/>
      <c r="K91" s="253"/>
    </row>
    <row r="92" ht="16.5" customHeight="1" spans="1:11">
      <c r="A92" s="217"/>
      <c r="K92" s="253"/>
    </row>
    <row r="93" ht="16.5" customHeight="1" spans="1:11">
      <c r="A93" s="217"/>
      <c r="K93" s="253"/>
    </row>
    <row r="94" ht="16.5" customHeight="1" spans="1:11">
      <c r="A94" s="217"/>
      <c r="K94" s="253"/>
    </row>
    <row r="95" ht="16.5" customHeight="1" spans="1:11">
      <c r="A95" s="217"/>
      <c r="K95" s="253"/>
    </row>
    <row r="96" ht="16.5" customHeight="1" spans="1:11">
      <c r="A96" s="217"/>
      <c r="K96" s="253"/>
    </row>
    <row r="97" ht="16.5" customHeight="1" spans="1:11">
      <c r="A97" s="217"/>
      <c r="K97" s="253"/>
    </row>
    <row r="98" ht="16.5" customHeight="1" spans="1:11">
      <c r="A98" s="217"/>
      <c r="K98" s="253"/>
    </row>
    <row r="99" ht="16.5" customHeight="1" spans="1:11">
      <c r="A99" s="217"/>
      <c r="K99" s="253"/>
    </row>
    <row r="100" ht="16.5" customHeight="1" spans="1:11">
      <c r="A100" s="217"/>
      <c r="K100" s="253"/>
    </row>
    <row r="101" ht="16.5" customHeight="1" spans="1:11">
      <c r="A101" s="217"/>
      <c r="K101" s="253"/>
    </row>
    <row r="102" ht="16.5" customHeight="1" spans="1:11">
      <c r="A102" s="217"/>
      <c r="K102" s="253"/>
    </row>
    <row r="103" ht="16.5" customHeight="1" spans="1:11">
      <c r="A103" s="217"/>
      <c r="K103" s="253"/>
    </row>
    <row r="104" ht="16.5" customHeight="1" spans="1:11">
      <c r="A104" s="217"/>
      <c r="K104" s="253"/>
    </row>
    <row r="105" ht="16.5" customHeight="1" spans="1:11">
      <c r="A105" s="217"/>
      <c r="K105" s="253"/>
    </row>
    <row r="106" ht="16.5" customHeight="1" spans="1:11">
      <c r="A106" s="217"/>
      <c r="K106" s="253"/>
    </row>
    <row r="107" ht="16.5" customHeight="1" spans="1:11">
      <c r="A107" s="217"/>
      <c r="K107" s="253"/>
    </row>
    <row r="108" ht="16.5" customHeight="1" spans="1:11">
      <c r="A108" s="217"/>
      <c r="K108" s="253"/>
    </row>
    <row r="109" ht="16.5" customHeight="1" spans="1:11">
      <c r="A109" s="217"/>
      <c r="K109" s="253"/>
    </row>
    <row r="110" ht="16.5" customHeight="1" spans="1:11">
      <c r="A110" s="217"/>
      <c r="K110" s="253"/>
    </row>
    <row r="111" ht="16.5" customHeight="1" spans="1:11">
      <c r="A111" s="217"/>
      <c r="K111" s="253"/>
    </row>
    <row r="112" ht="16.5" customHeight="1" spans="1:11">
      <c r="A112" s="217"/>
      <c r="K112" s="253"/>
    </row>
    <row r="113" ht="16.5" customHeight="1" spans="1:11">
      <c r="A113" s="217"/>
      <c r="K113" s="253"/>
    </row>
    <row r="114" ht="16.5" customHeight="1" spans="1:11">
      <c r="A114" s="217"/>
      <c r="K114" s="253"/>
    </row>
    <row r="115" ht="16.5" customHeight="1" spans="1:11">
      <c r="A115" s="217"/>
      <c r="K115" s="253"/>
    </row>
    <row r="116" ht="16.5" customHeight="1" spans="1:11">
      <c r="A116" s="217"/>
      <c r="K116" s="253"/>
    </row>
    <row r="117" ht="16.5" customHeight="1" spans="1:11">
      <c r="A117" s="217"/>
      <c r="K117" s="253"/>
    </row>
    <row r="118" ht="16.5" customHeight="1" spans="1:11">
      <c r="A118" s="217"/>
      <c r="K118" s="253"/>
    </row>
    <row r="119" ht="16.5" customHeight="1" spans="1:11">
      <c r="A119" s="254"/>
      <c r="B119" s="255"/>
      <c r="C119" s="255"/>
      <c r="D119" s="255"/>
      <c r="E119" s="255"/>
      <c r="F119" s="255"/>
      <c r="G119" s="255"/>
      <c r="H119" s="255"/>
      <c r="I119" s="255"/>
      <c r="J119" s="255"/>
      <c r="K119" s="256"/>
    </row>
    <row r="120" ht="34.5" customHeight="1" spans="1:11">
      <c r="A120" s="215" t="s">
        <v>142</v>
      </c>
      <c r="B120" s="70"/>
      <c r="C120" s="70"/>
      <c r="D120" s="70"/>
      <c r="E120" s="70"/>
      <c r="F120" s="70"/>
      <c r="G120" s="70"/>
      <c r="H120" s="70"/>
      <c r="I120" s="70"/>
      <c r="J120" s="70"/>
      <c r="K120" s="120"/>
    </row>
    <row r="121" ht="12.75" customHeight="1" spans="1:11">
      <c r="A121" s="216"/>
      <c r="B121" s="2"/>
      <c r="C121" s="2"/>
      <c r="D121" s="2"/>
      <c r="E121" s="2"/>
      <c r="F121" s="2"/>
      <c r="G121" s="2"/>
      <c r="H121" s="2"/>
      <c r="I121" s="2"/>
      <c r="J121" s="2"/>
      <c r="K121" s="49"/>
    </row>
    <row r="122" ht="12.75" customHeight="1" spans="1:11">
      <c r="A122" s="217"/>
      <c r="K122" s="253"/>
    </row>
    <row r="123" ht="12.75" customHeight="1" spans="1:11">
      <c r="A123" s="217"/>
      <c r="K123" s="253"/>
    </row>
    <row r="124" ht="12.75" customHeight="1" spans="1:11">
      <c r="A124" s="217"/>
      <c r="K124" s="253"/>
    </row>
    <row r="125" ht="12.75" customHeight="1" spans="1:11">
      <c r="A125" s="217"/>
      <c r="K125" s="253"/>
    </row>
    <row r="126" ht="12.75" customHeight="1" spans="1:11">
      <c r="A126" s="217"/>
      <c r="K126" s="253"/>
    </row>
    <row r="127" ht="12.75" customHeight="1" spans="1:11">
      <c r="A127" s="217"/>
      <c r="K127" s="253"/>
    </row>
    <row r="128" ht="12.75" customHeight="1" spans="1:11">
      <c r="A128" s="217"/>
      <c r="K128" s="253"/>
    </row>
    <row r="129" ht="12.75" customHeight="1" spans="1:11">
      <c r="A129" s="217"/>
      <c r="K129" s="253"/>
    </row>
    <row r="130" ht="12.75" customHeight="1" spans="1:11">
      <c r="A130" s="217"/>
      <c r="K130" s="253"/>
    </row>
    <row r="131" ht="12.75" customHeight="1" spans="1:11">
      <c r="A131" s="217"/>
      <c r="K131" s="253"/>
    </row>
    <row r="132" ht="12.75" customHeight="1" spans="1:11">
      <c r="A132" s="217"/>
      <c r="K132" s="253"/>
    </row>
    <row r="133" ht="12.75" customHeight="1" spans="1:11">
      <c r="A133" s="217"/>
      <c r="K133" s="253"/>
    </row>
    <row r="134" ht="12.75" customHeight="1" spans="1:11">
      <c r="A134" s="217"/>
      <c r="K134" s="253"/>
    </row>
    <row r="135" ht="12.75" customHeight="1" spans="1:11">
      <c r="A135" s="217"/>
      <c r="K135" s="253"/>
    </row>
    <row r="136" ht="12.75" customHeight="1" spans="1:11">
      <c r="A136" s="217"/>
      <c r="K136" s="253"/>
    </row>
    <row r="137" ht="12.75" customHeight="1" spans="1:11">
      <c r="A137" s="217"/>
      <c r="K137" s="253"/>
    </row>
    <row r="138" ht="12.75" customHeight="1" spans="1:11">
      <c r="A138" s="217"/>
      <c r="K138" s="253"/>
    </row>
    <row r="139" ht="12.75" customHeight="1" spans="1:11">
      <c r="A139" s="217"/>
      <c r="K139" s="253"/>
    </row>
    <row r="140" ht="12.75" customHeight="1" spans="1:11">
      <c r="A140" s="217"/>
      <c r="K140" s="253"/>
    </row>
    <row r="141" ht="12.75" customHeight="1" spans="1:11">
      <c r="A141" s="217"/>
      <c r="K141" s="253"/>
    </row>
    <row r="142" ht="12.75" customHeight="1" spans="1:11">
      <c r="A142" s="217"/>
      <c r="K142" s="253"/>
    </row>
    <row r="143" ht="12.75" customHeight="1" spans="1:11">
      <c r="A143" s="217"/>
      <c r="K143" s="253"/>
    </row>
    <row r="144" ht="12.75" customHeight="1" spans="1:11">
      <c r="A144" s="217"/>
      <c r="K144" s="253"/>
    </row>
    <row r="145" ht="12.75" customHeight="1" spans="1:11">
      <c r="A145" s="217"/>
      <c r="K145" s="253"/>
    </row>
    <row r="146" ht="12.75" customHeight="1" spans="1:11">
      <c r="A146" s="217"/>
      <c r="K146" s="253"/>
    </row>
    <row r="147" ht="12.75" customHeight="1" spans="1:11">
      <c r="A147" s="217"/>
      <c r="K147" s="253"/>
    </row>
    <row r="148" ht="12.75" customHeight="1" spans="1:11">
      <c r="A148" s="217"/>
      <c r="K148" s="253"/>
    </row>
    <row r="149" ht="12.75" customHeight="1" spans="1:11">
      <c r="A149" s="217"/>
      <c r="K149" s="253"/>
    </row>
    <row r="150" ht="12.75" customHeight="1" spans="1:11">
      <c r="A150" s="217"/>
      <c r="K150" s="253"/>
    </row>
    <row r="151" ht="12.75" customHeight="1" spans="1:11">
      <c r="A151" s="217"/>
      <c r="K151" s="253"/>
    </row>
    <row r="152" ht="12.75" customHeight="1" spans="1:11">
      <c r="A152" s="217"/>
      <c r="K152" s="253"/>
    </row>
    <row r="153" ht="12.75" customHeight="1" spans="1:11">
      <c r="A153" s="217"/>
      <c r="K153" s="253"/>
    </row>
    <row r="154" ht="12.75" customHeight="1" spans="1:11">
      <c r="A154" s="217"/>
      <c r="K154" s="253"/>
    </row>
    <row r="155" ht="12.75" customHeight="1" spans="1:11">
      <c r="A155" s="217"/>
      <c r="K155" s="253"/>
    </row>
    <row r="156" ht="12.75" customHeight="1" spans="1:11">
      <c r="A156" s="217"/>
      <c r="K156" s="253"/>
    </row>
    <row r="157" ht="12.75" customHeight="1" spans="1:11">
      <c r="A157" s="217"/>
      <c r="K157" s="253"/>
    </row>
    <row r="158" ht="12.75" customHeight="1" spans="1:11">
      <c r="A158" s="217"/>
      <c r="K158" s="253"/>
    </row>
    <row r="159" ht="12.75" customHeight="1" spans="1:11">
      <c r="A159" s="217"/>
      <c r="K159" s="253"/>
    </row>
    <row r="160" ht="12.75" customHeight="1" spans="1:11">
      <c r="A160" s="217"/>
      <c r="K160" s="253"/>
    </row>
    <row r="161" ht="12.75" customHeight="1" spans="1:11">
      <c r="A161" s="217"/>
      <c r="K161" s="253"/>
    </row>
    <row r="162" ht="12.75" customHeight="1" spans="1:11">
      <c r="A162" s="217"/>
      <c r="K162" s="253"/>
    </row>
    <row r="163" ht="12.75" customHeight="1" spans="1:11">
      <c r="A163" s="217"/>
      <c r="K163" s="253"/>
    </row>
    <row r="164" ht="12.75" customHeight="1" spans="1:11">
      <c r="A164" s="217"/>
      <c r="K164" s="253"/>
    </row>
    <row r="165" ht="12.75" customHeight="1" spans="1:11">
      <c r="A165" s="217"/>
      <c r="K165" s="253"/>
    </row>
    <row r="166" ht="12.75" customHeight="1" spans="1:11">
      <c r="A166" s="217"/>
      <c r="K166" s="253"/>
    </row>
    <row r="167" ht="12.75" customHeight="1" spans="1:11">
      <c r="A167" s="217"/>
      <c r="K167" s="253"/>
    </row>
    <row r="168" ht="12.75" customHeight="1" spans="1:11">
      <c r="A168" s="217"/>
      <c r="K168" s="253"/>
    </row>
    <row r="169" ht="12.75" customHeight="1" spans="1:11">
      <c r="A169" s="217"/>
      <c r="K169" s="253"/>
    </row>
    <row r="170" ht="12.75" customHeight="1" spans="1:11">
      <c r="A170" s="217"/>
      <c r="K170" s="253"/>
    </row>
    <row r="171" ht="12.75" customHeight="1" spans="1:11">
      <c r="A171" s="217"/>
      <c r="K171" s="253"/>
    </row>
    <row r="172" ht="12.75" customHeight="1" spans="1:11">
      <c r="A172" s="217"/>
      <c r="K172" s="253"/>
    </row>
    <row r="173" ht="12.75" customHeight="1" spans="1:11">
      <c r="A173" s="217"/>
      <c r="K173" s="253"/>
    </row>
    <row r="174" ht="12.75" customHeight="1" spans="1:11">
      <c r="A174" s="217"/>
      <c r="K174" s="253"/>
    </row>
    <row r="175" ht="12.75" customHeight="1" spans="1:11">
      <c r="A175" s="217"/>
      <c r="K175" s="253"/>
    </row>
    <row r="176" ht="12.75" customHeight="1" spans="1:11">
      <c r="A176" s="217"/>
      <c r="K176" s="253"/>
    </row>
    <row r="177" ht="12.75" customHeight="1" spans="1:11">
      <c r="A177" s="254"/>
      <c r="B177" s="255"/>
      <c r="C177" s="255"/>
      <c r="D177" s="255"/>
      <c r="E177" s="255"/>
      <c r="F177" s="255"/>
      <c r="G177" s="255"/>
      <c r="H177" s="255"/>
      <c r="I177" s="255"/>
      <c r="J177" s="255"/>
      <c r="K177" s="256"/>
    </row>
    <row r="178" ht="39.75" customHeight="1" spans="1:11">
      <c r="A178" s="215" t="s">
        <v>142</v>
      </c>
      <c r="B178" s="70"/>
      <c r="C178" s="70"/>
      <c r="D178" s="70"/>
      <c r="E178" s="70"/>
      <c r="F178" s="70"/>
      <c r="G178" s="70"/>
      <c r="H178" s="70"/>
      <c r="I178" s="70"/>
      <c r="J178" s="70"/>
      <c r="K178" s="120"/>
    </row>
    <row r="179" ht="12.75" customHeight="1" spans="1:11">
      <c r="A179" s="216"/>
      <c r="B179" s="2"/>
      <c r="C179" s="2"/>
      <c r="D179" s="2"/>
      <c r="E179" s="2"/>
      <c r="F179" s="2"/>
      <c r="G179" s="2"/>
      <c r="H179" s="2"/>
      <c r="I179" s="2"/>
      <c r="J179" s="2"/>
      <c r="K179" s="49"/>
    </row>
    <row r="180" ht="12.75" customHeight="1" spans="1:11">
      <c r="A180" s="217"/>
      <c r="K180" s="253"/>
    </row>
    <row r="181" ht="12.75" customHeight="1" spans="1:11">
      <c r="A181" s="217"/>
      <c r="K181" s="253"/>
    </row>
    <row r="182" ht="12.75" customHeight="1" spans="1:11">
      <c r="A182" s="217"/>
      <c r="K182" s="253"/>
    </row>
    <row r="183" ht="12.75" customHeight="1" spans="1:11">
      <c r="A183" s="217"/>
      <c r="K183" s="253"/>
    </row>
    <row r="184" ht="12.75" customHeight="1" spans="1:11">
      <c r="A184" s="217"/>
      <c r="K184" s="253"/>
    </row>
    <row r="185" ht="12.75" customHeight="1" spans="1:11">
      <c r="A185" s="217"/>
      <c r="K185" s="253"/>
    </row>
    <row r="186" ht="12.75" customHeight="1" spans="1:11">
      <c r="A186" s="217"/>
      <c r="K186" s="253"/>
    </row>
    <row r="187" ht="12.75" customHeight="1" spans="1:11">
      <c r="A187" s="217"/>
      <c r="K187" s="253"/>
    </row>
    <row r="188" ht="12.75" customHeight="1" spans="1:11">
      <c r="A188" s="217"/>
      <c r="K188" s="253"/>
    </row>
    <row r="189" ht="12.75" customHeight="1" spans="1:11">
      <c r="A189" s="217"/>
      <c r="K189" s="253"/>
    </row>
    <row r="190" ht="12.75" customHeight="1" spans="1:11">
      <c r="A190" s="217"/>
      <c r="K190" s="253"/>
    </row>
    <row r="191" ht="12.75" customHeight="1" spans="1:11">
      <c r="A191" s="217"/>
      <c r="K191" s="253"/>
    </row>
    <row r="192" ht="12.75" customHeight="1" spans="1:11">
      <c r="A192" s="217"/>
      <c r="K192" s="253"/>
    </row>
    <row r="193" ht="12.75" customHeight="1" spans="1:11">
      <c r="A193" s="217"/>
      <c r="K193" s="253"/>
    </row>
    <row r="194" ht="12.75" customHeight="1" spans="1:11">
      <c r="A194" s="217"/>
      <c r="K194" s="253"/>
    </row>
    <row r="195" ht="12.75" customHeight="1" spans="1:11">
      <c r="A195" s="217"/>
      <c r="K195" s="253"/>
    </row>
    <row r="196" ht="12.75" customHeight="1" spans="1:11">
      <c r="A196" s="217"/>
      <c r="K196" s="253"/>
    </row>
    <row r="197" ht="12.75" customHeight="1" spans="1:11">
      <c r="A197" s="217"/>
      <c r="K197" s="253"/>
    </row>
    <row r="198" ht="12.75" customHeight="1" spans="1:11">
      <c r="A198" s="217"/>
      <c r="K198" s="253"/>
    </row>
    <row r="199" ht="12.75" customHeight="1" spans="1:11">
      <c r="A199" s="217"/>
      <c r="K199" s="253"/>
    </row>
    <row r="200" ht="12.75" customHeight="1" spans="1:11">
      <c r="A200" s="217"/>
      <c r="K200" s="253"/>
    </row>
    <row r="201" ht="12.75" customHeight="1" spans="1:11">
      <c r="A201" s="217"/>
      <c r="K201" s="253"/>
    </row>
    <row r="202" ht="12.75" customHeight="1" spans="1:11">
      <c r="A202" s="217"/>
      <c r="K202" s="253"/>
    </row>
    <row r="203" ht="12.75" customHeight="1" spans="1:11">
      <c r="A203" s="217"/>
      <c r="K203" s="253"/>
    </row>
    <row r="204" ht="12.75" customHeight="1" spans="1:11">
      <c r="A204" s="217"/>
      <c r="K204" s="253"/>
    </row>
    <row r="205" ht="12.75" customHeight="1" spans="1:11">
      <c r="A205" s="217"/>
      <c r="K205" s="253"/>
    </row>
    <row r="206" ht="12.75" customHeight="1" spans="1:11">
      <c r="A206" s="217"/>
      <c r="K206" s="253"/>
    </row>
    <row r="207" ht="12.75" customHeight="1" spans="1:11">
      <c r="A207" s="217"/>
      <c r="K207" s="253"/>
    </row>
    <row r="208" ht="12.75" customHeight="1" spans="1:11">
      <c r="A208" s="217"/>
      <c r="K208" s="253"/>
    </row>
    <row r="209" ht="12.75" customHeight="1" spans="1:11">
      <c r="A209" s="217"/>
      <c r="K209" s="253"/>
    </row>
    <row r="210" ht="12.75" customHeight="1" spans="1:11">
      <c r="A210" s="217"/>
      <c r="K210" s="253"/>
    </row>
    <row r="211" ht="12.75" customHeight="1" spans="1:11">
      <c r="A211" s="217"/>
      <c r="K211" s="253"/>
    </row>
    <row r="212" ht="12.75" customHeight="1" spans="1:11">
      <c r="A212" s="217"/>
      <c r="K212" s="253"/>
    </row>
    <row r="213" ht="12.75" customHeight="1" spans="1:11">
      <c r="A213" s="217"/>
      <c r="K213" s="253"/>
    </row>
    <row r="214" ht="12.75" customHeight="1" spans="1:11">
      <c r="A214" s="217"/>
      <c r="K214" s="253"/>
    </row>
    <row r="215" ht="12.75" customHeight="1" spans="1:11">
      <c r="A215" s="217"/>
      <c r="K215" s="253"/>
    </row>
    <row r="216" ht="12.75" customHeight="1" spans="1:11">
      <c r="A216" s="217"/>
      <c r="K216" s="253"/>
    </row>
    <row r="217" ht="12.75" customHeight="1" spans="1:11">
      <c r="A217" s="217"/>
      <c r="K217" s="253"/>
    </row>
    <row r="218" ht="12.75" customHeight="1" spans="1:11">
      <c r="A218" s="217"/>
      <c r="K218" s="253"/>
    </row>
    <row r="219" ht="12.75" customHeight="1" spans="1:11">
      <c r="A219" s="217"/>
      <c r="K219" s="253"/>
    </row>
    <row r="220" ht="12.75" customHeight="1" spans="1:11">
      <c r="A220" s="217"/>
      <c r="K220" s="253"/>
    </row>
    <row r="221" ht="12.75" customHeight="1" spans="1:11">
      <c r="A221" s="217"/>
      <c r="K221" s="253"/>
    </row>
    <row r="222" ht="12.75" customHeight="1" spans="1:11">
      <c r="A222" s="217"/>
      <c r="K222" s="253"/>
    </row>
    <row r="223" ht="12.75" customHeight="1" spans="1:11">
      <c r="A223" s="217"/>
      <c r="K223" s="253"/>
    </row>
    <row r="224" ht="12.75" customHeight="1" spans="1:11">
      <c r="A224" s="217"/>
      <c r="K224" s="253"/>
    </row>
    <row r="225" ht="12.75" customHeight="1" spans="1:11">
      <c r="A225" s="217"/>
      <c r="K225" s="253"/>
    </row>
    <row r="226" ht="12.75" customHeight="1" spans="1:11">
      <c r="A226" s="217"/>
      <c r="K226" s="253"/>
    </row>
    <row r="227" ht="12.75" customHeight="1" spans="1:11">
      <c r="A227" s="217"/>
      <c r="K227" s="253"/>
    </row>
    <row r="228" ht="12.75" customHeight="1" spans="1:11">
      <c r="A228" s="217"/>
      <c r="K228" s="253"/>
    </row>
    <row r="229" ht="12.75" customHeight="1" spans="1:11">
      <c r="A229" s="217"/>
      <c r="K229" s="253"/>
    </row>
    <row r="230" ht="12.75" customHeight="1" spans="1:11">
      <c r="A230" s="217"/>
      <c r="K230" s="253"/>
    </row>
    <row r="231" ht="12.75" customHeight="1" spans="1:11">
      <c r="A231" s="217"/>
      <c r="K231" s="253"/>
    </row>
    <row r="232" ht="12.75" customHeight="1" spans="1:11">
      <c r="A232" s="217"/>
      <c r="K232" s="253"/>
    </row>
    <row r="233" ht="12.75" customHeight="1" spans="1:11">
      <c r="A233" s="217"/>
      <c r="K233" s="253"/>
    </row>
    <row r="234" ht="12.75" customHeight="1" spans="1:11">
      <c r="A234" s="217"/>
      <c r="K234" s="253"/>
    </row>
    <row r="235" ht="12.75" customHeight="1" spans="1:11">
      <c r="A235" s="254"/>
      <c r="B235" s="255"/>
      <c r="C235" s="255"/>
      <c r="D235" s="255"/>
      <c r="E235" s="255"/>
      <c r="F235" s="255"/>
      <c r="G235" s="255"/>
      <c r="H235" s="255"/>
      <c r="I235" s="255"/>
      <c r="J235" s="255"/>
      <c r="K235" s="256"/>
    </row>
    <row r="236" ht="12.75" customHeight="1" spans="1:11">
      <c r="A236" s="215" t="s">
        <v>142</v>
      </c>
      <c r="B236" s="70"/>
      <c r="C236" s="70"/>
      <c r="D236" s="70"/>
      <c r="E236" s="70"/>
      <c r="F236" s="70"/>
      <c r="G236" s="70"/>
      <c r="H236" s="70"/>
      <c r="I236" s="70"/>
      <c r="J236" s="70"/>
      <c r="K236" s="120"/>
    </row>
    <row r="237" ht="12.75" customHeight="1" spans="1:11">
      <c r="A237" s="216"/>
      <c r="B237" s="2"/>
      <c r="C237" s="2"/>
      <c r="D237" s="2"/>
      <c r="E237" s="2"/>
      <c r="F237" s="2"/>
      <c r="G237" s="2"/>
      <c r="H237" s="2"/>
      <c r="I237" s="2"/>
      <c r="J237" s="2"/>
      <c r="K237" s="49"/>
    </row>
    <row r="238" ht="12.75" customHeight="1" spans="1:11">
      <c r="A238" s="217"/>
      <c r="K238" s="253"/>
    </row>
    <row r="239" ht="12.75" customHeight="1" spans="1:11">
      <c r="A239" s="217"/>
      <c r="K239" s="253"/>
    </row>
    <row r="240" ht="12.75" customHeight="1" spans="1:11">
      <c r="A240" s="217"/>
      <c r="K240" s="253"/>
    </row>
    <row r="241" ht="12.75" customHeight="1" spans="1:11">
      <c r="A241" s="217"/>
      <c r="K241" s="253"/>
    </row>
    <row r="242" ht="12.75" customHeight="1" spans="1:11">
      <c r="A242" s="217"/>
      <c r="K242" s="253"/>
    </row>
    <row r="243" ht="12.75" customHeight="1" spans="1:11">
      <c r="A243" s="217"/>
      <c r="K243" s="253"/>
    </row>
    <row r="244" ht="12.75" customHeight="1" spans="1:11">
      <c r="A244" s="217"/>
      <c r="K244" s="253"/>
    </row>
    <row r="245" ht="12.75" customHeight="1" spans="1:11">
      <c r="A245" s="217"/>
      <c r="K245" s="253"/>
    </row>
    <row r="246" ht="12.75" customHeight="1" spans="1:11">
      <c r="A246" s="217"/>
      <c r="K246" s="253"/>
    </row>
    <row r="247" ht="12.75" customHeight="1" spans="1:11">
      <c r="A247" s="217"/>
      <c r="K247" s="253"/>
    </row>
    <row r="248" ht="12.75" customHeight="1" spans="1:11">
      <c r="A248" s="217"/>
      <c r="K248" s="253"/>
    </row>
    <row r="249" ht="12.75" customHeight="1" spans="1:11">
      <c r="A249" s="217"/>
      <c r="K249" s="253"/>
    </row>
    <row r="250" ht="12.75" customHeight="1" spans="1:11">
      <c r="A250" s="217"/>
      <c r="K250" s="253"/>
    </row>
    <row r="251" ht="12.75" customHeight="1" spans="1:11">
      <c r="A251" s="217"/>
      <c r="K251" s="253"/>
    </row>
    <row r="252" ht="12.75" customHeight="1" spans="1:11">
      <c r="A252" s="217"/>
      <c r="K252" s="253"/>
    </row>
    <row r="253" ht="12.75" customHeight="1" spans="1:11">
      <c r="A253" s="217"/>
      <c r="K253" s="253"/>
    </row>
    <row r="254" ht="12.75" customHeight="1" spans="1:11">
      <c r="A254" s="217"/>
      <c r="K254" s="253"/>
    </row>
    <row r="255" ht="12.75" customHeight="1" spans="1:11">
      <c r="A255" s="217"/>
      <c r="K255" s="253"/>
    </row>
    <row r="256" ht="12.75" customHeight="1" spans="1:11">
      <c r="A256" s="217"/>
      <c r="K256" s="253"/>
    </row>
    <row r="257" ht="12.75" customHeight="1" spans="1:11">
      <c r="A257" s="217"/>
      <c r="K257" s="253"/>
    </row>
    <row r="258" ht="12.75" customHeight="1" spans="1:11">
      <c r="A258" s="217"/>
      <c r="K258" s="253"/>
    </row>
    <row r="259" ht="12.75" customHeight="1" spans="1:11">
      <c r="A259" s="217"/>
      <c r="K259" s="253"/>
    </row>
    <row r="260" ht="12.75" customHeight="1" spans="1:11">
      <c r="A260" s="217"/>
      <c r="K260" s="253"/>
    </row>
    <row r="261" ht="12.75" customHeight="1" spans="1:11">
      <c r="A261" s="217"/>
      <c r="K261" s="253"/>
    </row>
    <row r="262" ht="12.75" customHeight="1" spans="1:11">
      <c r="A262" s="217"/>
      <c r="K262" s="253"/>
    </row>
    <row r="263" ht="12.75" customHeight="1" spans="1:11">
      <c r="A263" s="217"/>
      <c r="K263" s="253"/>
    </row>
    <row r="264" ht="12.75" customHeight="1" spans="1:11">
      <c r="A264" s="217"/>
      <c r="K264" s="253"/>
    </row>
    <row r="265" ht="12.75" customHeight="1" spans="1:11">
      <c r="A265" s="217"/>
      <c r="K265" s="253"/>
    </row>
    <row r="266" ht="12.75" customHeight="1" spans="1:11">
      <c r="A266" s="217"/>
      <c r="K266" s="253"/>
    </row>
    <row r="267" ht="12.75" customHeight="1" spans="1:11">
      <c r="A267" s="217"/>
      <c r="K267" s="253"/>
    </row>
    <row r="268" ht="12.75" customHeight="1" spans="1:11">
      <c r="A268" s="217"/>
      <c r="K268" s="253"/>
    </row>
    <row r="269" ht="12.75" customHeight="1" spans="1:11">
      <c r="A269" s="217"/>
      <c r="K269" s="253"/>
    </row>
    <row r="270" ht="12.75" customHeight="1" spans="1:11">
      <c r="A270" s="217"/>
      <c r="K270" s="253"/>
    </row>
    <row r="271" ht="12.75" customHeight="1" spans="1:11">
      <c r="A271" s="217"/>
      <c r="K271" s="253"/>
    </row>
    <row r="272" ht="12.75" customHeight="1" spans="1:11">
      <c r="A272" s="217"/>
      <c r="K272" s="253"/>
    </row>
    <row r="273" ht="12.75" customHeight="1" spans="1:11">
      <c r="A273" s="217"/>
      <c r="K273" s="253"/>
    </row>
    <row r="274" ht="12.75" customHeight="1" spans="1:11">
      <c r="A274" s="217"/>
      <c r="K274" s="253"/>
    </row>
    <row r="275" ht="12.75" customHeight="1" spans="1:11">
      <c r="A275" s="217"/>
      <c r="K275" s="253"/>
    </row>
    <row r="276" ht="12.75" customHeight="1" spans="1:11">
      <c r="A276" s="217"/>
      <c r="K276" s="253"/>
    </row>
    <row r="277" ht="12.75" customHeight="1" spans="1:11">
      <c r="A277" s="217"/>
      <c r="K277" s="253"/>
    </row>
    <row r="278" ht="12.75" customHeight="1" spans="1:11">
      <c r="A278" s="217"/>
      <c r="K278" s="253"/>
    </row>
    <row r="279" ht="12.75" customHeight="1" spans="1:11">
      <c r="A279" s="217"/>
      <c r="K279" s="253"/>
    </row>
    <row r="280" ht="12.75" customHeight="1" spans="1:11">
      <c r="A280" s="217"/>
      <c r="K280" s="253"/>
    </row>
    <row r="281" ht="12.75" customHeight="1" spans="1:11">
      <c r="A281" s="217"/>
      <c r="K281" s="253"/>
    </row>
    <row r="282" ht="12.75" customHeight="1" spans="1:11">
      <c r="A282" s="217"/>
      <c r="K282" s="253"/>
    </row>
    <row r="283" ht="12.75" customHeight="1" spans="1:11">
      <c r="A283" s="217"/>
      <c r="K283" s="253"/>
    </row>
    <row r="284" ht="12.75" customHeight="1" spans="1:11">
      <c r="A284" s="217"/>
      <c r="K284" s="253"/>
    </row>
    <row r="285" ht="12.75" customHeight="1" spans="1:11">
      <c r="A285" s="217"/>
      <c r="K285" s="253"/>
    </row>
    <row r="286" ht="12.75" customHeight="1" spans="1:11">
      <c r="A286" s="217"/>
      <c r="K286" s="253"/>
    </row>
    <row r="287" ht="12.75" customHeight="1" spans="1:11">
      <c r="A287" s="217"/>
      <c r="K287" s="253"/>
    </row>
    <row r="288" ht="12.75" customHeight="1" spans="1:11">
      <c r="A288" s="217"/>
      <c r="K288" s="253"/>
    </row>
    <row r="289" ht="12.75" customHeight="1" spans="1:11">
      <c r="A289" s="217"/>
      <c r="K289" s="253"/>
    </row>
    <row r="290" ht="12.75" customHeight="1" spans="1:11">
      <c r="A290" s="217"/>
      <c r="K290" s="253"/>
    </row>
    <row r="291" ht="12.75" customHeight="1" spans="1:11">
      <c r="A291" s="217"/>
      <c r="K291" s="253"/>
    </row>
    <row r="292" ht="12.75" customHeight="1" spans="1:11">
      <c r="A292" s="217"/>
      <c r="K292" s="253"/>
    </row>
    <row r="293" ht="12.75" customHeight="1" spans="1:11">
      <c r="A293" s="254"/>
      <c r="B293" s="255"/>
      <c r="C293" s="255"/>
      <c r="D293" s="255"/>
      <c r="E293" s="255"/>
      <c r="F293" s="255"/>
      <c r="G293" s="255"/>
      <c r="H293" s="255"/>
      <c r="I293" s="255"/>
      <c r="J293" s="255"/>
      <c r="K293" s="256"/>
    </row>
    <row r="294" ht="12.75" customHeight="1" spans="1:11">
      <c r="A294" s="215" t="s">
        <v>142</v>
      </c>
      <c r="B294" s="70"/>
      <c r="C294" s="70"/>
      <c r="D294" s="70"/>
      <c r="E294" s="70"/>
      <c r="F294" s="70"/>
      <c r="G294" s="70"/>
      <c r="H294" s="70"/>
      <c r="I294" s="70"/>
      <c r="J294" s="70"/>
      <c r="K294" s="120"/>
    </row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</sheetData>
  <mergeCells count="80">
    <mergeCell ref="A1:K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C7:E7"/>
    <mergeCell ref="F7:G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A61:J61"/>
    <mergeCell ref="A62:K62"/>
    <mergeCell ref="A120:K120"/>
    <mergeCell ref="A178:K178"/>
    <mergeCell ref="A236:K236"/>
    <mergeCell ref="A294:K294"/>
    <mergeCell ref="K9:K13"/>
    <mergeCell ref="K14:K23"/>
    <mergeCell ref="K24:K31"/>
    <mergeCell ref="K32:K33"/>
    <mergeCell ref="K35:K61"/>
    <mergeCell ref="A295:K351"/>
    <mergeCell ref="A63:K119"/>
    <mergeCell ref="A121:K177"/>
    <mergeCell ref="A179:K235"/>
    <mergeCell ref="A237:K293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K1011"/>
  <sheetViews>
    <sheetView workbookViewId="0">
      <selection activeCell="A1" sqref="A1:K1"/>
    </sheetView>
  </sheetViews>
  <sheetFormatPr defaultColWidth="10.0923076923077" defaultRowHeight="15" customHeight="1"/>
  <cols>
    <col min="1" max="1" width="10.0923076923077" customWidth="1"/>
    <col min="2" max="2" width="9.45384615384615" customWidth="1"/>
    <col min="3" max="3" width="31.5384615384615" customWidth="1"/>
    <col min="4" max="4" width="17.0923076923077" customWidth="1"/>
    <col min="5" max="5" width="6.9" customWidth="1"/>
    <col min="6" max="6" width="9.63076923076923" customWidth="1"/>
    <col min="9" max="9" width="9.09230769230769" customWidth="1"/>
    <col min="10" max="10" width="38.4538461538462" customWidth="1"/>
    <col min="11" max="11" width="83" customWidth="1"/>
    <col min="12" max="25" width="9.45384615384615" customWidth="1"/>
  </cols>
  <sheetData>
    <row r="1" ht="34.5" customHeight="1" spans="1:11">
      <c r="A1" s="140"/>
      <c r="B1" s="2"/>
      <c r="C1" s="2"/>
      <c r="D1" s="2"/>
      <c r="E1" s="2"/>
      <c r="F1" s="2"/>
      <c r="G1" s="2"/>
      <c r="H1" s="2"/>
      <c r="I1" s="2"/>
      <c r="J1" s="2"/>
      <c r="K1" s="49"/>
    </row>
    <row r="2" ht="12.75" customHeight="1" spans="1:11">
      <c r="A2" s="141" t="s">
        <v>94</v>
      </c>
      <c r="B2" s="4"/>
      <c r="C2" s="142" t="e">
        <f>#REF!</f>
        <v>#REF!</v>
      </c>
      <c r="D2" s="143"/>
      <c r="E2" s="144"/>
      <c r="F2" s="145" t="s">
        <v>5</v>
      </c>
      <c r="G2" s="4"/>
      <c r="H2" s="146" t="s">
        <v>95</v>
      </c>
      <c r="I2" s="218"/>
      <c r="J2" s="218"/>
      <c r="K2" s="219"/>
    </row>
    <row r="3" ht="12.75" customHeight="1" spans="1:11">
      <c r="A3" s="141" t="s">
        <v>96</v>
      </c>
      <c r="B3" s="4"/>
      <c r="C3" s="147" t="e">
        <f>#REF!</f>
        <v>#REF!</v>
      </c>
      <c r="D3" s="148"/>
      <c r="E3" s="149"/>
      <c r="F3" s="145" t="s">
        <v>97</v>
      </c>
      <c r="G3" s="4"/>
      <c r="H3" s="146">
        <v>44986</v>
      </c>
      <c r="I3" s="148"/>
      <c r="J3" s="148"/>
      <c r="K3" s="220"/>
    </row>
    <row r="4" ht="12.75" customHeight="1" spans="1:11">
      <c r="A4" s="141" t="s">
        <v>98</v>
      </c>
      <c r="B4" s="4"/>
      <c r="C4" s="147" t="e">
        <f>#REF!</f>
        <v>#REF!</v>
      </c>
      <c r="D4" s="148"/>
      <c r="E4" s="149"/>
      <c r="F4" s="145" t="s">
        <v>3</v>
      </c>
      <c r="G4" s="4"/>
      <c r="H4" s="150" t="s">
        <v>211</v>
      </c>
      <c r="I4" s="148"/>
      <c r="J4" s="148"/>
      <c r="K4" s="220"/>
    </row>
    <row r="5" ht="12.75" customHeight="1" spans="1:11">
      <c r="A5" s="141" t="s">
        <v>99</v>
      </c>
      <c r="B5" s="4"/>
      <c r="C5" s="147" t="e">
        <f>#REF!</f>
        <v>#REF!</v>
      </c>
      <c r="D5" s="148"/>
      <c r="E5" s="149"/>
      <c r="F5" s="145" t="s">
        <v>100</v>
      </c>
      <c r="G5" s="4"/>
      <c r="H5" s="147" t="s">
        <v>240</v>
      </c>
      <c r="I5" s="148"/>
      <c r="J5" s="148"/>
      <c r="K5" s="220"/>
    </row>
    <row r="6" ht="12.75" customHeight="1" spans="1:11">
      <c r="A6" s="141" t="s">
        <v>102</v>
      </c>
      <c r="B6" s="4"/>
      <c r="C6" s="147" t="e">
        <f>#REF!</f>
        <v>#REF!</v>
      </c>
      <c r="D6" s="148"/>
      <c r="E6" s="149"/>
      <c r="F6" s="145" t="s">
        <v>15</v>
      </c>
      <c r="G6" s="4"/>
      <c r="H6" s="142" t="s">
        <v>103</v>
      </c>
      <c r="I6" s="143"/>
      <c r="J6" s="143"/>
      <c r="K6" s="221"/>
    </row>
    <row r="7" ht="12.75" customHeight="1" spans="1:11">
      <c r="A7" s="141" t="s">
        <v>104</v>
      </c>
      <c r="B7" s="4"/>
      <c r="C7" s="142" t="e">
        <f>#REF!</f>
        <v>#REF!</v>
      </c>
      <c r="D7" s="6"/>
      <c r="E7" s="4"/>
      <c r="F7" s="145" t="s">
        <v>105</v>
      </c>
      <c r="G7" s="4"/>
      <c r="H7" s="151"/>
      <c r="I7" s="148"/>
      <c r="J7" s="148"/>
      <c r="K7" s="220"/>
    </row>
    <row r="8" ht="33" customHeight="1" spans="1:11">
      <c r="A8" s="152" t="s">
        <v>106</v>
      </c>
      <c r="B8" s="32"/>
      <c r="C8" s="32"/>
      <c r="D8" s="32"/>
      <c r="E8" s="32"/>
      <c r="F8" s="32"/>
      <c r="G8" s="32"/>
      <c r="H8" s="32"/>
      <c r="I8" s="32"/>
      <c r="J8" s="32"/>
      <c r="K8" s="58"/>
    </row>
    <row r="9" ht="51" customHeight="1" spans="1:11">
      <c r="A9" s="153" t="s">
        <v>107</v>
      </c>
      <c r="B9" s="154" t="s">
        <v>108</v>
      </c>
      <c r="C9" s="120"/>
      <c r="D9" s="153" t="s">
        <v>109</v>
      </c>
      <c r="E9" s="155" t="s">
        <v>110</v>
      </c>
      <c r="F9" s="156" t="s">
        <v>111</v>
      </c>
      <c r="G9" s="157" t="s">
        <v>241</v>
      </c>
      <c r="H9" s="158" t="s">
        <v>113</v>
      </c>
      <c r="I9" s="155" t="s">
        <v>114</v>
      </c>
      <c r="J9" s="222" t="s">
        <v>214</v>
      </c>
      <c r="K9" s="223" t="s">
        <v>242</v>
      </c>
    </row>
    <row r="10" ht="15.75" customHeight="1" spans="1:11">
      <c r="A10" s="159"/>
      <c r="B10" s="160"/>
      <c r="C10" s="161"/>
      <c r="D10" s="162"/>
      <c r="E10" s="163"/>
      <c r="F10" s="164"/>
      <c r="G10" s="165"/>
      <c r="H10" s="166"/>
      <c r="I10" s="224"/>
      <c r="J10" s="225"/>
      <c r="K10" s="226"/>
    </row>
    <row r="11" ht="15.75" customHeight="1" spans="1:11">
      <c r="A11" s="167" t="s">
        <v>216</v>
      </c>
      <c r="B11" s="160" t="s">
        <v>217</v>
      </c>
      <c r="C11" s="161"/>
      <c r="D11" s="162"/>
      <c r="E11" s="163">
        <v>0.5</v>
      </c>
      <c r="F11" s="168">
        <v>55.75</v>
      </c>
      <c r="G11" s="169">
        <v>55.625</v>
      </c>
      <c r="H11" s="166">
        <f t="shared" ref="H11:H12" si="0">G11-F11</f>
        <v>-0.125</v>
      </c>
      <c r="I11" s="227"/>
      <c r="J11" s="228"/>
      <c r="K11" s="226"/>
    </row>
    <row r="12" ht="15.75" customHeight="1" spans="1:11">
      <c r="A12" s="170" t="s">
        <v>216</v>
      </c>
      <c r="B12" s="171" t="s">
        <v>219</v>
      </c>
      <c r="C12" s="56"/>
      <c r="D12" s="172"/>
      <c r="E12" s="173">
        <v>0.5</v>
      </c>
      <c r="F12" s="168">
        <v>52.5</v>
      </c>
      <c r="G12" s="169">
        <v>52.5</v>
      </c>
      <c r="H12" s="166">
        <f t="shared" si="0"/>
        <v>0</v>
      </c>
      <c r="I12" s="227"/>
      <c r="J12" s="228"/>
      <c r="K12" s="226"/>
    </row>
    <row r="13" ht="15.75" customHeight="1" spans="1:11">
      <c r="A13" s="174"/>
      <c r="B13" s="171"/>
      <c r="C13" s="56"/>
      <c r="D13" s="172"/>
      <c r="E13" s="175"/>
      <c r="F13" s="176"/>
      <c r="G13" s="169"/>
      <c r="H13" s="177"/>
      <c r="I13" s="227"/>
      <c r="J13" s="228"/>
      <c r="K13" s="229"/>
    </row>
    <row r="14" ht="15.75" customHeight="1" spans="1:11">
      <c r="A14" s="170" t="s">
        <v>216</v>
      </c>
      <c r="B14" s="85" t="s">
        <v>115</v>
      </c>
      <c r="C14" s="56"/>
      <c r="D14" s="172"/>
      <c r="E14" s="173">
        <v>0.5</v>
      </c>
      <c r="F14" s="168">
        <v>46.5</v>
      </c>
      <c r="G14" s="169">
        <v>46.5</v>
      </c>
      <c r="H14" s="166">
        <f t="shared" ref="H14:H20" si="1">G14-F14</f>
        <v>0</v>
      </c>
      <c r="I14" s="227"/>
      <c r="J14" s="228"/>
      <c r="K14" s="230" t="s">
        <v>243</v>
      </c>
    </row>
    <row r="15" ht="15.75" customHeight="1" spans="1:11">
      <c r="A15" s="170" t="s">
        <v>216</v>
      </c>
      <c r="B15" s="85" t="s">
        <v>116</v>
      </c>
      <c r="C15" s="56"/>
      <c r="D15" s="172"/>
      <c r="E15" s="173">
        <v>0.5</v>
      </c>
      <c r="F15" s="168">
        <v>46.5</v>
      </c>
      <c r="G15" s="169">
        <v>46.5</v>
      </c>
      <c r="H15" s="166">
        <f t="shared" si="1"/>
        <v>0</v>
      </c>
      <c r="I15" s="227"/>
      <c r="J15" s="228"/>
      <c r="K15" s="226"/>
    </row>
    <row r="16" ht="15.75" customHeight="1" spans="1:11">
      <c r="A16" s="178" t="s">
        <v>221</v>
      </c>
      <c r="B16" s="85" t="s">
        <v>222</v>
      </c>
      <c r="C16" s="56"/>
      <c r="D16" s="172"/>
      <c r="E16" s="173">
        <v>0.5</v>
      </c>
      <c r="F16" s="168">
        <v>45.5</v>
      </c>
      <c r="G16" s="169">
        <v>45.5</v>
      </c>
      <c r="H16" s="166">
        <f t="shared" si="1"/>
        <v>0</v>
      </c>
      <c r="I16" s="227"/>
      <c r="J16" s="228"/>
      <c r="K16" s="226"/>
    </row>
    <row r="17" ht="15.75" customHeight="1" spans="1:11">
      <c r="A17" s="178" t="s">
        <v>221</v>
      </c>
      <c r="B17" s="85" t="s">
        <v>223</v>
      </c>
      <c r="C17" s="56"/>
      <c r="D17" s="172"/>
      <c r="E17" s="173">
        <v>0.5</v>
      </c>
      <c r="F17" s="168">
        <v>45.5</v>
      </c>
      <c r="G17" s="169">
        <v>45.5</v>
      </c>
      <c r="H17" s="166">
        <f t="shared" si="1"/>
        <v>0</v>
      </c>
      <c r="I17" s="227"/>
      <c r="J17" s="228"/>
      <c r="K17" s="226"/>
    </row>
    <row r="18" ht="15.75" customHeight="1" spans="1:11">
      <c r="A18" s="180"/>
      <c r="B18" s="181" t="s">
        <v>224</v>
      </c>
      <c r="C18" s="56"/>
      <c r="D18" s="182"/>
      <c r="E18" s="173">
        <v>0.125</v>
      </c>
      <c r="F18" s="168">
        <v>9</v>
      </c>
      <c r="G18" s="305">
        <v>8.75</v>
      </c>
      <c r="H18" s="166">
        <f t="shared" si="1"/>
        <v>-0.25</v>
      </c>
      <c r="I18" s="227"/>
      <c r="J18" s="231" t="s">
        <v>244</v>
      </c>
      <c r="K18" s="226"/>
    </row>
    <row r="19" ht="15.75" customHeight="1" spans="1:11">
      <c r="A19" s="170" t="s">
        <v>216</v>
      </c>
      <c r="B19" s="85" t="s">
        <v>225</v>
      </c>
      <c r="C19" s="56"/>
      <c r="D19" s="172"/>
      <c r="E19" s="183">
        <v>44563</v>
      </c>
      <c r="F19" s="168">
        <v>31</v>
      </c>
      <c r="G19" s="169">
        <v>30.875</v>
      </c>
      <c r="H19" s="166">
        <f t="shared" si="1"/>
        <v>-0.125</v>
      </c>
      <c r="I19" s="232"/>
      <c r="J19" s="228"/>
      <c r="K19" s="226"/>
    </row>
    <row r="20" ht="15.75" customHeight="1" spans="1:11">
      <c r="A20" s="178" t="s">
        <v>221</v>
      </c>
      <c r="B20" s="184" t="s">
        <v>227</v>
      </c>
      <c r="C20" s="56"/>
      <c r="D20" s="172"/>
      <c r="E20" s="183">
        <v>44563</v>
      </c>
      <c r="F20" s="168">
        <v>30</v>
      </c>
      <c r="G20" s="169">
        <v>29.75</v>
      </c>
      <c r="H20" s="166">
        <f t="shared" si="1"/>
        <v>-0.25</v>
      </c>
      <c r="I20" s="232"/>
      <c r="J20" s="228"/>
      <c r="K20" s="226"/>
    </row>
    <row r="21" ht="15.75" customHeight="1" spans="1:11">
      <c r="A21" s="84"/>
      <c r="B21" s="85"/>
      <c r="C21" s="56"/>
      <c r="D21" s="172"/>
      <c r="E21" s="173"/>
      <c r="F21" s="168"/>
      <c r="G21" s="169"/>
      <c r="H21" s="166"/>
      <c r="I21" s="227"/>
      <c r="J21" s="228"/>
      <c r="K21" s="233" t="s">
        <v>245</v>
      </c>
    </row>
    <row r="22" ht="15.75" customHeight="1" spans="1:11">
      <c r="A22" s="84"/>
      <c r="B22" s="85" t="s">
        <v>117</v>
      </c>
      <c r="C22" s="56"/>
      <c r="D22" s="172"/>
      <c r="E22" s="173">
        <v>0.25</v>
      </c>
      <c r="F22" s="168">
        <v>9.25</v>
      </c>
      <c r="G22" s="169">
        <v>9.25</v>
      </c>
      <c r="H22" s="166">
        <f t="shared" ref="H22:H24" si="2">G22-F22</f>
        <v>0</v>
      </c>
      <c r="I22" s="227"/>
      <c r="J22" s="228"/>
      <c r="K22" s="226"/>
    </row>
    <row r="23" ht="15.75" customHeight="1" spans="1:11">
      <c r="A23" s="84"/>
      <c r="B23" s="85" t="s">
        <v>118</v>
      </c>
      <c r="C23" s="56"/>
      <c r="D23" s="172"/>
      <c r="E23" s="173">
        <v>0.125</v>
      </c>
      <c r="F23" s="168">
        <v>6</v>
      </c>
      <c r="G23" s="169">
        <v>6</v>
      </c>
      <c r="H23" s="166">
        <f t="shared" si="2"/>
        <v>0</v>
      </c>
      <c r="I23" s="227"/>
      <c r="J23" s="228"/>
      <c r="K23" s="226"/>
    </row>
    <row r="24" ht="15.75" customHeight="1" spans="1:11">
      <c r="A24" s="84"/>
      <c r="B24" s="85" t="s">
        <v>119</v>
      </c>
      <c r="C24" s="185"/>
      <c r="D24" s="172"/>
      <c r="E24" s="173">
        <v>0.125</v>
      </c>
      <c r="F24" s="168">
        <v>6</v>
      </c>
      <c r="G24" s="169">
        <v>6</v>
      </c>
      <c r="H24" s="166">
        <f t="shared" si="2"/>
        <v>0</v>
      </c>
      <c r="I24" s="227"/>
      <c r="J24" s="228"/>
      <c r="K24" s="226"/>
    </row>
    <row r="25" ht="15.75" customHeight="1" spans="1:11">
      <c r="A25" s="84"/>
      <c r="B25" s="85"/>
      <c r="C25" s="185"/>
      <c r="D25" s="172"/>
      <c r="E25" s="173"/>
      <c r="F25" s="168"/>
      <c r="G25" s="169"/>
      <c r="H25" s="166"/>
      <c r="I25" s="227"/>
      <c r="J25" s="234"/>
      <c r="K25" s="226"/>
    </row>
    <row r="26" ht="15.75" customHeight="1" spans="1:11">
      <c r="A26" s="84"/>
      <c r="B26" s="85"/>
      <c r="C26" s="185"/>
      <c r="D26" s="172"/>
      <c r="E26" s="173"/>
      <c r="F26" s="168"/>
      <c r="G26" s="169"/>
      <c r="H26" s="166"/>
      <c r="I26" s="227"/>
      <c r="J26" s="234"/>
      <c r="K26" s="226"/>
    </row>
    <row r="27" ht="15.75" customHeight="1" spans="1:11">
      <c r="A27" s="186"/>
      <c r="B27" s="86" t="s">
        <v>193</v>
      </c>
      <c r="C27" s="4"/>
      <c r="D27" s="187"/>
      <c r="E27" s="188">
        <v>44200</v>
      </c>
      <c r="F27" s="168">
        <v>18.5</v>
      </c>
      <c r="G27" s="306">
        <v>19</v>
      </c>
      <c r="H27" s="190">
        <f>F27-G27</f>
        <v>-0.5</v>
      </c>
      <c r="I27" s="232"/>
      <c r="J27" s="231" t="s">
        <v>244</v>
      </c>
      <c r="K27" s="226"/>
    </row>
    <row r="28" ht="15.75" customHeight="1" spans="1:11">
      <c r="A28" s="84"/>
      <c r="B28" s="85" t="s">
        <v>120</v>
      </c>
      <c r="C28" s="56"/>
      <c r="D28" s="172"/>
      <c r="E28" s="173">
        <v>0.5</v>
      </c>
      <c r="F28" s="168">
        <v>36</v>
      </c>
      <c r="G28" s="305">
        <v>35</v>
      </c>
      <c r="H28" s="166">
        <f t="shared" ref="H28:H36" si="3">G28-F28</f>
        <v>-1</v>
      </c>
      <c r="I28" s="232"/>
      <c r="J28" s="231" t="s">
        <v>244</v>
      </c>
      <c r="K28" s="226"/>
    </row>
    <row r="29" ht="15.75" customHeight="1" spans="1:11">
      <c r="A29" s="84"/>
      <c r="B29" s="85" t="s">
        <v>121</v>
      </c>
      <c r="C29" s="56"/>
      <c r="D29" s="172"/>
      <c r="E29" s="173">
        <v>0</v>
      </c>
      <c r="F29" s="168">
        <v>3.5</v>
      </c>
      <c r="G29" s="169">
        <v>3.5</v>
      </c>
      <c r="H29" s="166">
        <f t="shared" si="3"/>
        <v>0</v>
      </c>
      <c r="I29" s="227"/>
      <c r="J29" s="234"/>
      <c r="K29" s="226"/>
    </row>
    <row r="30" ht="15.75" customHeight="1" spans="1:11">
      <c r="A30" s="84"/>
      <c r="B30" s="85" t="s">
        <v>122</v>
      </c>
      <c r="C30" s="56"/>
      <c r="D30" s="172"/>
      <c r="E30" s="173">
        <v>0.5</v>
      </c>
      <c r="F30" s="168">
        <v>33.5</v>
      </c>
      <c r="G30" s="305">
        <v>32.5</v>
      </c>
      <c r="H30" s="166">
        <f t="shared" si="3"/>
        <v>-1</v>
      </c>
      <c r="I30" s="227"/>
      <c r="J30" s="231" t="s">
        <v>244</v>
      </c>
      <c r="K30" s="226"/>
    </row>
    <row r="31" ht="15.75" customHeight="1" spans="1:11">
      <c r="A31" s="84"/>
      <c r="B31" s="85" t="s">
        <v>123</v>
      </c>
      <c r="C31" s="56"/>
      <c r="D31" s="172"/>
      <c r="E31" s="173">
        <v>0.5</v>
      </c>
      <c r="F31" s="168">
        <v>30</v>
      </c>
      <c r="G31" s="169">
        <v>30.25</v>
      </c>
      <c r="H31" s="166">
        <f t="shared" si="3"/>
        <v>0.25</v>
      </c>
      <c r="I31" s="227"/>
      <c r="J31" s="234"/>
      <c r="K31" s="229"/>
    </row>
    <row r="32" ht="15.75" customHeight="1" spans="1:11">
      <c r="A32" s="84"/>
      <c r="B32" s="85" t="s">
        <v>124</v>
      </c>
      <c r="C32" s="56"/>
      <c r="D32" s="172"/>
      <c r="E32" s="173">
        <v>0</v>
      </c>
      <c r="F32" s="168">
        <v>8</v>
      </c>
      <c r="G32" s="169">
        <v>8</v>
      </c>
      <c r="H32" s="166">
        <f t="shared" si="3"/>
        <v>0</v>
      </c>
      <c r="I32" s="227"/>
      <c r="J32" s="234"/>
      <c r="K32" s="235" t="s">
        <v>246</v>
      </c>
    </row>
    <row r="33" ht="15.75" customHeight="1" spans="1:11">
      <c r="A33" s="170" t="s">
        <v>216</v>
      </c>
      <c r="B33" s="85" t="s">
        <v>232</v>
      </c>
      <c r="C33" s="56"/>
      <c r="D33" s="172"/>
      <c r="E33" s="173">
        <v>0.5</v>
      </c>
      <c r="F33" s="168">
        <v>42.5</v>
      </c>
      <c r="G33" s="169">
        <v>42.5</v>
      </c>
      <c r="H33" s="166">
        <f t="shared" si="3"/>
        <v>0</v>
      </c>
      <c r="I33" s="227"/>
      <c r="J33" s="234"/>
      <c r="K33" s="236"/>
    </row>
    <row r="34" ht="15.75" customHeight="1" spans="1:11">
      <c r="A34" s="178" t="s">
        <v>221</v>
      </c>
      <c r="B34" s="85" t="s">
        <v>233</v>
      </c>
      <c r="C34" s="56"/>
      <c r="D34" s="172"/>
      <c r="E34" s="173">
        <v>0.5</v>
      </c>
      <c r="F34" s="168">
        <v>41.75</v>
      </c>
      <c r="G34" s="169">
        <v>41.75</v>
      </c>
      <c r="H34" s="166">
        <f t="shared" si="3"/>
        <v>0</v>
      </c>
      <c r="I34" s="227"/>
      <c r="J34" s="234"/>
      <c r="K34" s="237" t="s">
        <v>234</v>
      </c>
    </row>
    <row r="35" ht="15.75" customHeight="1" spans="1:11">
      <c r="A35" s="170" t="s">
        <v>216</v>
      </c>
      <c r="B35" s="85" t="s">
        <v>126</v>
      </c>
      <c r="C35" s="56"/>
      <c r="D35" s="172"/>
      <c r="E35" s="173">
        <v>1</v>
      </c>
      <c r="F35" s="168">
        <v>90</v>
      </c>
      <c r="G35" s="169">
        <v>90</v>
      </c>
      <c r="H35" s="166">
        <f t="shared" si="3"/>
        <v>0</v>
      </c>
      <c r="I35" s="227"/>
      <c r="J35" s="228"/>
      <c r="K35" s="238"/>
    </row>
    <row r="36" ht="15.75" customHeight="1" spans="1:11">
      <c r="A36" s="178" t="s">
        <v>221</v>
      </c>
      <c r="B36" s="85" t="s">
        <v>235</v>
      </c>
      <c r="C36" s="56"/>
      <c r="D36" s="172"/>
      <c r="E36" s="173">
        <v>1</v>
      </c>
      <c r="F36" s="191">
        <v>80</v>
      </c>
      <c r="G36" s="169">
        <v>80.5</v>
      </c>
      <c r="H36" s="166">
        <f t="shared" si="3"/>
        <v>0.5</v>
      </c>
      <c r="I36" s="227"/>
      <c r="J36" s="228"/>
      <c r="K36" s="239"/>
    </row>
    <row r="37" ht="15.75" customHeight="1" spans="1:11">
      <c r="A37" s="84"/>
      <c r="B37" s="85"/>
      <c r="C37" s="56"/>
      <c r="D37" s="172"/>
      <c r="E37" s="173"/>
      <c r="F37" s="168"/>
      <c r="G37" s="169"/>
      <c r="H37" s="166"/>
      <c r="I37" s="227"/>
      <c r="J37" s="234"/>
      <c r="K37" s="239"/>
    </row>
    <row r="38" ht="15.75" customHeight="1" spans="1:11">
      <c r="A38" s="192"/>
      <c r="B38" s="172" t="s">
        <v>127</v>
      </c>
      <c r="C38" s="56"/>
      <c r="D38" s="193"/>
      <c r="E38" s="194">
        <v>0.125</v>
      </c>
      <c r="F38" s="195">
        <v>3</v>
      </c>
      <c r="G38" s="189">
        <v>3</v>
      </c>
      <c r="H38" s="190">
        <f t="shared" ref="H38:H46" si="4">G38-F38</f>
        <v>0</v>
      </c>
      <c r="I38" s="240"/>
      <c r="J38" s="240"/>
      <c r="K38" s="239"/>
    </row>
    <row r="39" ht="15.75" customHeight="1" spans="1:11">
      <c r="A39" s="84"/>
      <c r="B39" s="85" t="s">
        <v>128</v>
      </c>
      <c r="C39" s="56"/>
      <c r="D39" s="172"/>
      <c r="E39" s="173">
        <v>0</v>
      </c>
      <c r="F39" s="168">
        <v>0.5</v>
      </c>
      <c r="G39" s="169">
        <v>0.5</v>
      </c>
      <c r="H39" s="166">
        <f t="shared" si="4"/>
        <v>0</v>
      </c>
      <c r="I39" s="227"/>
      <c r="J39" s="234"/>
      <c r="K39" s="239"/>
    </row>
    <row r="40" ht="15.75" customHeight="1" spans="1:11">
      <c r="A40" s="84"/>
      <c r="B40" s="85" t="s">
        <v>236</v>
      </c>
      <c r="C40" s="56"/>
      <c r="D40" s="172"/>
      <c r="E40" s="173">
        <v>0.25</v>
      </c>
      <c r="F40" s="168">
        <v>10</v>
      </c>
      <c r="G40" s="169">
        <v>9.75</v>
      </c>
      <c r="H40" s="166">
        <f t="shared" si="4"/>
        <v>-0.25</v>
      </c>
      <c r="I40" s="227"/>
      <c r="J40" s="234"/>
      <c r="K40" s="239"/>
    </row>
    <row r="41" ht="15.75" customHeight="1" spans="1:11">
      <c r="A41" s="84"/>
      <c r="B41" s="85" t="s">
        <v>237</v>
      </c>
      <c r="C41" s="56"/>
      <c r="D41" s="172"/>
      <c r="E41" s="173">
        <v>0.25</v>
      </c>
      <c r="F41" s="168">
        <v>7</v>
      </c>
      <c r="G41" s="169">
        <v>7.25</v>
      </c>
      <c r="H41" s="166">
        <f t="shared" si="4"/>
        <v>0.25</v>
      </c>
      <c r="I41" s="227"/>
      <c r="J41" s="234"/>
      <c r="K41" s="239"/>
    </row>
    <row r="42" ht="15.75" customHeight="1" spans="1:11">
      <c r="A42" s="84"/>
      <c r="B42" s="85" t="s">
        <v>131</v>
      </c>
      <c r="C42" s="56"/>
      <c r="D42" s="172"/>
      <c r="E42" s="173">
        <v>0</v>
      </c>
      <c r="F42" s="168">
        <v>0.25</v>
      </c>
      <c r="G42" s="169">
        <v>0.25</v>
      </c>
      <c r="H42" s="166">
        <f t="shared" si="4"/>
        <v>0</v>
      </c>
      <c r="I42" s="227"/>
      <c r="J42" s="234"/>
      <c r="K42" s="239"/>
    </row>
    <row r="43" ht="15.75" customHeight="1" spans="1:11">
      <c r="A43" s="197"/>
      <c r="B43" s="85" t="s">
        <v>238</v>
      </c>
      <c r="C43" s="56"/>
      <c r="D43" s="172"/>
      <c r="E43" s="173">
        <v>0.25</v>
      </c>
      <c r="F43" s="168">
        <v>17</v>
      </c>
      <c r="G43" s="169">
        <v>17.75</v>
      </c>
      <c r="H43" s="166">
        <f t="shared" si="4"/>
        <v>0.75</v>
      </c>
      <c r="I43" s="232"/>
      <c r="J43" s="307"/>
      <c r="K43" s="239"/>
    </row>
    <row r="44" ht="15.75" customHeight="1" spans="1:11">
      <c r="A44" s="197"/>
      <c r="B44" s="85" t="s">
        <v>239</v>
      </c>
      <c r="C44" s="56"/>
      <c r="D44" s="172"/>
      <c r="E44" s="173">
        <v>0</v>
      </c>
      <c r="F44" s="168">
        <v>2.5</v>
      </c>
      <c r="G44" s="169">
        <v>2.5</v>
      </c>
      <c r="H44" s="166">
        <f t="shared" si="4"/>
        <v>0</v>
      </c>
      <c r="I44" s="227"/>
      <c r="J44" s="228"/>
      <c r="K44" s="239"/>
    </row>
    <row r="45" ht="15.75" customHeight="1" spans="1:11">
      <c r="A45" s="84"/>
      <c r="B45" s="85" t="s">
        <v>134</v>
      </c>
      <c r="C45" s="56"/>
      <c r="D45" s="172"/>
      <c r="E45" s="173">
        <v>0</v>
      </c>
      <c r="F45" s="168">
        <v>11</v>
      </c>
      <c r="G45" s="169">
        <v>11</v>
      </c>
      <c r="H45" s="166">
        <f t="shared" si="4"/>
        <v>0</v>
      </c>
      <c r="I45" s="227"/>
      <c r="J45" s="234"/>
      <c r="K45" s="239"/>
    </row>
    <row r="46" ht="15.75" customHeight="1" spans="1:11">
      <c r="A46" s="84"/>
      <c r="B46" s="85" t="s">
        <v>135</v>
      </c>
      <c r="C46" s="56"/>
      <c r="D46" s="172"/>
      <c r="E46" s="173">
        <v>0</v>
      </c>
      <c r="F46" s="168">
        <v>12</v>
      </c>
      <c r="G46" s="169">
        <v>12</v>
      </c>
      <c r="H46" s="166">
        <f t="shared" si="4"/>
        <v>0</v>
      </c>
      <c r="I46" s="241"/>
      <c r="J46" s="242"/>
      <c r="K46" s="239"/>
    </row>
    <row r="47" ht="15.75" customHeight="1" spans="1:11">
      <c r="A47" s="84"/>
      <c r="B47" s="85"/>
      <c r="C47" s="56"/>
      <c r="D47" s="172"/>
      <c r="E47" s="173"/>
      <c r="F47" s="168"/>
      <c r="G47" s="169"/>
      <c r="H47" s="166"/>
      <c r="I47" s="227"/>
      <c r="J47" s="242"/>
      <c r="K47" s="239"/>
    </row>
    <row r="48" ht="15.75" customHeight="1" spans="1:11">
      <c r="A48" s="198"/>
      <c r="B48" s="199"/>
      <c r="C48" s="56"/>
      <c r="D48" s="200"/>
      <c r="E48" s="201"/>
      <c r="F48" s="202"/>
      <c r="G48" s="203"/>
      <c r="H48" s="204"/>
      <c r="I48" s="243"/>
      <c r="J48" s="244"/>
      <c r="K48" s="239"/>
    </row>
    <row r="49" ht="15.75" customHeight="1" spans="1:11">
      <c r="A49" s="205"/>
      <c r="B49" s="84"/>
      <c r="C49" s="56"/>
      <c r="D49" s="206"/>
      <c r="E49" s="207"/>
      <c r="F49" s="208"/>
      <c r="G49" s="209"/>
      <c r="H49" s="166"/>
      <c r="I49" s="245"/>
      <c r="J49" s="246"/>
      <c r="K49" s="239"/>
    </row>
    <row r="50" ht="15.75" customHeight="1" spans="1:11">
      <c r="A50" s="205"/>
      <c r="B50" s="210"/>
      <c r="C50" s="56"/>
      <c r="D50" s="206"/>
      <c r="E50" s="207"/>
      <c r="F50" s="208"/>
      <c r="G50" s="209"/>
      <c r="H50" s="166"/>
      <c r="I50" s="245"/>
      <c r="J50" s="246"/>
      <c r="K50" s="239"/>
    </row>
    <row r="51" ht="15.75" customHeight="1" spans="1:11">
      <c r="A51" s="205"/>
      <c r="B51" s="85"/>
      <c r="C51" s="56"/>
      <c r="D51" s="206"/>
      <c r="E51" s="207"/>
      <c r="F51" s="211"/>
      <c r="G51" s="209"/>
      <c r="H51" s="166"/>
      <c r="I51" s="227"/>
      <c r="J51" s="247"/>
      <c r="K51" s="239"/>
    </row>
    <row r="52" ht="15.75" customHeight="1" spans="1:11">
      <c r="A52" s="205"/>
      <c r="B52" s="85"/>
      <c r="C52" s="56"/>
      <c r="D52" s="212"/>
      <c r="E52" s="213"/>
      <c r="F52" s="211"/>
      <c r="G52" s="209"/>
      <c r="H52" s="166"/>
      <c r="I52" s="227"/>
      <c r="J52" s="248"/>
      <c r="K52" s="239"/>
    </row>
    <row r="53" ht="15.75" customHeight="1" spans="1:11">
      <c r="A53" s="205"/>
      <c r="B53" s="85"/>
      <c r="C53" s="56"/>
      <c r="D53" s="212"/>
      <c r="E53" s="213"/>
      <c r="F53" s="214"/>
      <c r="G53" s="209"/>
      <c r="H53" s="166"/>
      <c r="I53" s="249"/>
      <c r="J53" s="248"/>
      <c r="K53" s="239"/>
    </row>
    <row r="54" ht="15.75" customHeight="1" spans="1:11">
      <c r="A54" s="205"/>
      <c r="B54" s="85"/>
      <c r="C54" s="56"/>
      <c r="D54" s="212"/>
      <c r="E54" s="213"/>
      <c r="F54" s="214"/>
      <c r="G54" s="209"/>
      <c r="H54" s="166"/>
      <c r="I54" s="249"/>
      <c r="J54" s="248"/>
      <c r="K54" s="239"/>
    </row>
    <row r="55" ht="15.75" customHeight="1" spans="1:11">
      <c r="A55" s="205"/>
      <c r="B55" s="85"/>
      <c r="C55" s="56"/>
      <c r="D55" s="212"/>
      <c r="E55" s="213"/>
      <c r="F55" s="214"/>
      <c r="G55" s="209"/>
      <c r="H55" s="166"/>
      <c r="I55" s="249"/>
      <c r="J55" s="248"/>
      <c r="K55" s="239"/>
    </row>
    <row r="56" ht="15.75" customHeight="1" spans="1:11">
      <c r="A56" s="205"/>
      <c r="B56" s="85"/>
      <c r="C56" s="56"/>
      <c r="D56" s="212"/>
      <c r="E56" s="213"/>
      <c r="F56" s="214"/>
      <c r="G56" s="209"/>
      <c r="H56" s="166"/>
      <c r="I56" s="249"/>
      <c r="J56" s="248"/>
      <c r="K56" s="239"/>
    </row>
    <row r="57" ht="15.75" customHeight="1" spans="1:11">
      <c r="A57" s="205"/>
      <c r="B57" s="85"/>
      <c r="C57" s="56"/>
      <c r="D57" s="212"/>
      <c r="E57" s="213"/>
      <c r="F57" s="214"/>
      <c r="G57" s="209"/>
      <c r="H57" s="166"/>
      <c r="I57" s="249"/>
      <c r="J57" s="248"/>
      <c r="K57" s="239"/>
    </row>
    <row r="58" ht="15.75" customHeight="1" spans="1:11">
      <c r="A58" s="205"/>
      <c r="B58" s="85"/>
      <c r="C58" s="56"/>
      <c r="D58" s="212"/>
      <c r="E58" s="213"/>
      <c r="F58" s="208"/>
      <c r="G58" s="209"/>
      <c r="H58" s="166"/>
      <c r="I58" s="245"/>
      <c r="J58" s="250"/>
      <c r="K58" s="239"/>
    </row>
    <row r="59" ht="15.75" customHeight="1" spans="1:11">
      <c r="A59" s="205"/>
      <c r="B59" s="85"/>
      <c r="C59" s="56"/>
      <c r="D59" s="212"/>
      <c r="E59" s="213"/>
      <c r="F59" s="208"/>
      <c r="G59" s="209"/>
      <c r="H59" s="166"/>
      <c r="I59" s="245"/>
      <c r="J59" s="250"/>
      <c r="K59" s="239"/>
    </row>
    <row r="60" ht="15.75" customHeight="1" spans="1:11">
      <c r="A60" s="205"/>
      <c r="B60" s="85"/>
      <c r="C60" s="56"/>
      <c r="D60" s="212"/>
      <c r="E60" s="213"/>
      <c r="F60" s="208"/>
      <c r="G60" s="209"/>
      <c r="H60" s="166"/>
      <c r="I60" s="251"/>
      <c r="J60" s="250"/>
      <c r="K60" s="252"/>
    </row>
    <row r="61" ht="36.75" customHeight="1" spans="1:11">
      <c r="A61" s="215" t="s">
        <v>141</v>
      </c>
      <c r="B61" s="70"/>
      <c r="C61" s="70"/>
      <c r="D61" s="70"/>
      <c r="E61" s="70"/>
      <c r="F61" s="70"/>
      <c r="G61" s="70"/>
      <c r="H61" s="70"/>
      <c r="I61" s="70"/>
      <c r="J61" s="70"/>
      <c r="K61" s="120"/>
    </row>
    <row r="62" ht="16.5" customHeight="1" spans="1:11">
      <c r="A62" s="216"/>
      <c r="B62" s="2"/>
      <c r="C62" s="2"/>
      <c r="D62" s="2"/>
      <c r="E62" s="2"/>
      <c r="F62" s="2"/>
      <c r="G62" s="2"/>
      <c r="H62" s="2"/>
      <c r="I62" s="2"/>
      <c r="J62" s="2"/>
      <c r="K62" s="49"/>
    </row>
    <row r="63" ht="16.5" customHeight="1" spans="1:11">
      <c r="A63" s="217"/>
      <c r="K63" s="253"/>
    </row>
    <row r="64" ht="16.5" customHeight="1" spans="1:11">
      <c r="A64" s="217"/>
      <c r="K64" s="253"/>
    </row>
    <row r="65" ht="16.5" customHeight="1" spans="1:11">
      <c r="A65" s="217"/>
      <c r="K65" s="253"/>
    </row>
    <row r="66" ht="16.5" customHeight="1" spans="1:11">
      <c r="A66" s="217"/>
      <c r="K66" s="253"/>
    </row>
    <row r="67" ht="16.5" customHeight="1" spans="1:11">
      <c r="A67" s="217"/>
      <c r="K67" s="253"/>
    </row>
    <row r="68" ht="16.5" customHeight="1" spans="1:11">
      <c r="A68" s="217"/>
      <c r="K68" s="253"/>
    </row>
    <row r="69" ht="16.5" customHeight="1" spans="1:11">
      <c r="A69" s="217"/>
      <c r="K69" s="253"/>
    </row>
    <row r="70" ht="16.5" customHeight="1" spans="1:11">
      <c r="A70" s="217"/>
      <c r="K70" s="253"/>
    </row>
    <row r="71" ht="16.5" customHeight="1" spans="1:11">
      <c r="A71" s="217"/>
      <c r="K71" s="253"/>
    </row>
    <row r="72" ht="16.5" customHeight="1" spans="1:11">
      <c r="A72" s="217"/>
      <c r="K72" s="253"/>
    </row>
    <row r="73" ht="16.5" customHeight="1" spans="1:11">
      <c r="A73" s="217"/>
      <c r="K73" s="253"/>
    </row>
    <row r="74" ht="16.5" customHeight="1" spans="1:11">
      <c r="A74" s="217"/>
      <c r="K74" s="253"/>
    </row>
    <row r="75" ht="16.5" customHeight="1" spans="1:11">
      <c r="A75" s="217"/>
      <c r="K75" s="253"/>
    </row>
    <row r="76" ht="16.5" customHeight="1" spans="1:11">
      <c r="A76" s="217"/>
      <c r="K76" s="253"/>
    </row>
    <row r="77" ht="16.5" customHeight="1" spans="1:11">
      <c r="A77" s="217"/>
      <c r="K77" s="253"/>
    </row>
    <row r="78" ht="16.5" customHeight="1" spans="1:11">
      <c r="A78" s="217"/>
      <c r="K78" s="253"/>
    </row>
    <row r="79" ht="16.5" customHeight="1" spans="1:11">
      <c r="A79" s="217"/>
      <c r="K79" s="253"/>
    </row>
    <row r="80" ht="16.5" customHeight="1" spans="1:11">
      <c r="A80" s="217"/>
      <c r="K80" s="253"/>
    </row>
    <row r="81" ht="16.5" customHeight="1" spans="1:11">
      <c r="A81" s="217"/>
      <c r="K81" s="253"/>
    </row>
    <row r="82" ht="16.5" customHeight="1" spans="1:11">
      <c r="A82" s="217"/>
      <c r="K82" s="253"/>
    </row>
    <row r="83" ht="16.5" customHeight="1" spans="1:11">
      <c r="A83" s="217"/>
      <c r="K83" s="253"/>
    </row>
    <row r="84" ht="16.5" customHeight="1" spans="1:11">
      <c r="A84" s="217"/>
      <c r="K84" s="253"/>
    </row>
    <row r="85" ht="16.5" customHeight="1" spans="1:11">
      <c r="A85" s="217"/>
      <c r="K85" s="253"/>
    </row>
    <row r="86" ht="16.5" customHeight="1" spans="1:11">
      <c r="A86" s="217"/>
      <c r="K86" s="253"/>
    </row>
    <row r="87" ht="16.5" customHeight="1" spans="1:11">
      <c r="A87" s="217"/>
      <c r="K87" s="253"/>
    </row>
    <row r="88" ht="16.5" customHeight="1" spans="1:11">
      <c r="A88" s="217"/>
      <c r="K88" s="253"/>
    </row>
    <row r="89" ht="16.5" customHeight="1" spans="1:11">
      <c r="A89" s="217"/>
      <c r="K89" s="253"/>
    </row>
    <row r="90" ht="16.5" customHeight="1" spans="1:11">
      <c r="A90" s="217"/>
      <c r="K90" s="253"/>
    </row>
    <row r="91" ht="16.5" customHeight="1" spans="1:11">
      <c r="A91" s="217"/>
      <c r="K91" s="253"/>
    </row>
    <row r="92" ht="16.5" customHeight="1" spans="1:11">
      <c r="A92" s="217"/>
      <c r="K92" s="253"/>
    </row>
    <row r="93" ht="16.5" customHeight="1" spans="1:11">
      <c r="A93" s="217"/>
      <c r="K93" s="253"/>
    </row>
    <row r="94" ht="16.5" customHeight="1" spans="1:11">
      <c r="A94" s="217"/>
      <c r="K94" s="253"/>
    </row>
    <row r="95" ht="16.5" customHeight="1" spans="1:11">
      <c r="A95" s="217"/>
      <c r="K95" s="253"/>
    </row>
    <row r="96" ht="16.5" customHeight="1" spans="1:11">
      <c r="A96" s="217"/>
      <c r="K96" s="253"/>
    </row>
    <row r="97" ht="16.5" customHeight="1" spans="1:11">
      <c r="A97" s="217"/>
      <c r="K97" s="253"/>
    </row>
    <row r="98" ht="16.5" customHeight="1" spans="1:11">
      <c r="A98" s="217"/>
      <c r="K98" s="253"/>
    </row>
    <row r="99" ht="16.5" customHeight="1" spans="1:11">
      <c r="A99" s="217"/>
      <c r="K99" s="253"/>
    </row>
    <row r="100" ht="16.5" customHeight="1" spans="1:11">
      <c r="A100" s="217"/>
      <c r="K100" s="253"/>
    </row>
    <row r="101" ht="16.5" customHeight="1" spans="1:11">
      <c r="A101" s="217"/>
      <c r="K101" s="253"/>
    </row>
    <row r="102" ht="16.5" customHeight="1" spans="1:11">
      <c r="A102" s="217"/>
      <c r="K102" s="253"/>
    </row>
    <row r="103" ht="16.5" customHeight="1" spans="1:11">
      <c r="A103" s="217"/>
      <c r="K103" s="253"/>
    </row>
    <row r="104" ht="16.5" customHeight="1" spans="1:11">
      <c r="A104" s="217"/>
      <c r="K104" s="253"/>
    </row>
    <row r="105" ht="16.5" customHeight="1" spans="1:11">
      <c r="A105" s="217"/>
      <c r="K105" s="253"/>
    </row>
    <row r="106" ht="16.5" customHeight="1" spans="1:11">
      <c r="A106" s="217"/>
      <c r="K106" s="253"/>
    </row>
    <row r="107" ht="16.5" customHeight="1" spans="1:11">
      <c r="A107" s="217"/>
      <c r="K107" s="253"/>
    </row>
    <row r="108" ht="16.5" customHeight="1" spans="1:11">
      <c r="A108" s="217"/>
      <c r="K108" s="253"/>
    </row>
    <row r="109" ht="16.5" customHeight="1" spans="1:11">
      <c r="A109" s="217"/>
      <c r="K109" s="253"/>
    </row>
    <row r="110" ht="16.5" customHeight="1" spans="1:11">
      <c r="A110" s="217"/>
      <c r="K110" s="253"/>
    </row>
    <row r="111" ht="16.5" customHeight="1" spans="1:11">
      <c r="A111" s="217"/>
      <c r="K111" s="253"/>
    </row>
    <row r="112" ht="16.5" customHeight="1" spans="1:11">
      <c r="A112" s="217"/>
      <c r="K112" s="253"/>
    </row>
    <row r="113" ht="16.5" customHeight="1" spans="1:11">
      <c r="A113" s="217"/>
      <c r="K113" s="253"/>
    </row>
    <row r="114" ht="16.5" customHeight="1" spans="1:11">
      <c r="A114" s="217"/>
      <c r="K114" s="253"/>
    </row>
    <row r="115" ht="16.5" customHeight="1" spans="1:11">
      <c r="A115" s="217"/>
      <c r="K115" s="253"/>
    </row>
    <row r="116" ht="16.5" customHeight="1" spans="1:11">
      <c r="A116" s="217"/>
      <c r="K116" s="253"/>
    </row>
    <row r="117" ht="16.5" customHeight="1" spans="1:11">
      <c r="A117" s="217"/>
      <c r="K117" s="253"/>
    </row>
    <row r="118" ht="16.5" customHeight="1" spans="1:11">
      <c r="A118" s="254"/>
      <c r="B118" s="255"/>
      <c r="C118" s="255"/>
      <c r="D118" s="255"/>
      <c r="E118" s="255"/>
      <c r="F118" s="255"/>
      <c r="G118" s="255"/>
      <c r="H118" s="255"/>
      <c r="I118" s="255"/>
      <c r="J118" s="255"/>
      <c r="K118" s="256"/>
    </row>
    <row r="119" ht="34.5" customHeight="1" spans="1:11">
      <c r="A119" s="215" t="s">
        <v>142</v>
      </c>
      <c r="B119" s="70"/>
      <c r="C119" s="70"/>
      <c r="D119" s="70"/>
      <c r="E119" s="70"/>
      <c r="F119" s="70"/>
      <c r="G119" s="70"/>
      <c r="H119" s="70"/>
      <c r="I119" s="70"/>
      <c r="J119" s="70"/>
      <c r="K119" s="120"/>
    </row>
    <row r="120" ht="12.75" customHeight="1" spans="1:11">
      <c r="A120" s="216"/>
      <c r="B120" s="2"/>
      <c r="C120" s="2"/>
      <c r="D120" s="2"/>
      <c r="E120" s="2"/>
      <c r="F120" s="2"/>
      <c r="G120" s="2"/>
      <c r="H120" s="2"/>
      <c r="I120" s="2"/>
      <c r="J120" s="2"/>
      <c r="K120" s="49"/>
    </row>
    <row r="121" ht="12.75" customHeight="1" spans="1:11">
      <c r="A121" s="217"/>
      <c r="K121" s="253"/>
    </row>
    <row r="122" ht="12.75" customHeight="1" spans="1:11">
      <c r="A122" s="217"/>
      <c r="K122" s="253"/>
    </row>
    <row r="123" ht="12.75" customHeight="1" spans="1:11">
      <c r="A123" s="217"/>
      <c r="K123" s="253"/>
    </row>
    <row r="124" ht="12.75" customHeight="1" spans="1:11">
      <c r="A124" s="217"/>
      <c r="K124" s="253"/>
    </row>
    <row r="125" ht="12.75" customHeight="1" spans="1:11">
      <c r="A125" s="217"/>
      <c r="K125" s="253"/>
    </row>
    <row r="126" ht="12.75" customHeight="1" spans="1:11">
      <c r="A126" s="217"/>
      <c r="K126" s="253"/>
    </row>
    <row r="127" ht="12.75" customHeight="1" spans="1:11">
      <c r="A127" s="217"/>
      <c r="K127" s="253"/>
    </row>
    <row r="128" ht="12.75" customHeight="1" spans="1:11">
      <c r="A128" s="217"/>
      <c r="K128" s="253"/>
    </row>
    <row r="129" ht="12.75" customHeight="1" spans="1:11">
      <c r="A129" s="217"/>
      <c r="K129" s="253"/>
    </row>
    <row r="130" ht="12.75" customHeight="1" spans="1:11">
      <c r="A130" s="217"/>
      <c r="K130" s="253"/>
    </row>
    <row r="131" ht="12.75" customHeight="1" spans="1:11">
      <c r="A131" s="217"/>
      <c r="K131" s="253"/>
    </row>
    <row r="132" ht="12.75" customHeight="1" spans="1:11">
      <c r="A132" s="217"/>
      <c r="K132" s="253"/>
    </row>
    <row r="133" ht="12.75" customHeight="1" spans="1:11">
      <c r="A133" s="217"/>
      <c r="K133" s="253"/>
    </row>
    <row r="134" ht="12.75" customHeight="1" spans="1:11">
      <c r="A134" s="217"/>
      <c r="K134" s="253"/>
    </row>
    <row r="135" ht="12.75" customHeight="1" spans="1:11">
      <c r="A135" s="217"/>
      <c r="K135" s="253"/>
    </row>
    <row r="136" ht="12.75" customHeight="1" spans="1:11">
      <c r="A136" s="217"/>
      <c r="K136" s="253"/>
    </row>
    <row r="137" ht="12.75" customHeight="1" spans="1:11">
      <c r="A137" s="217"/>
      <c r="K137" s="253"/>
    </row>
    <row r="138" ht="12.75" customHeight="1" spans="1:11">
      <c r="A138" s="217"/>
      <c r="K138" s="253"/>
    </row>
    <row r="139" ht="12.75" customHeight="1" spans="1:11">
      <c r="A139" s="217"/>
      <c r="K139" s="253"/>
    </row>
    <row r="140" ht="12.75" customHeight="1" spans="1:11">
      <c r="A140" s="217"/>
      <c r="K140" s="253"/>
    </row>
    <row r="141" ht="12.75" customHeight="1" spans="1:11">
      <c r="A141" s="217"/>
      <c r="K141" s="253"/>
    </row>
    <row r="142" ht="12.75" customHeight="1" spans="1:11">
      <c r="A142" s="217"/>
      <c r="K142" s="253"/>
    </row>
    <row r="143" ht="12.75" customHeight="1" spans="1:11">
      <c r="A143" s="217"/>
      <c r="K143" s="253"/>
    </row>
    <row r="144" ht="12.75" customHeight="1" spans="1:11">
      <c r="A144" s="217"/>
      <c r="K144" s="253"/>
    </row>
    <row r="145" ht="12.75" customHeight="1" spans="1:11">
      <c r="A145" s="217"/>
      <c r="K145" s="253"/>
    </row>
    <row r="146" ht="12.75" customHeight="1" spans="1:11">
      <c r="A146" s="217"/>
      <c r="K146" s="253"/>
    </row>
    <row r="147" ht="12.75" customHeight="1" spans="1:11">
      <c r="A147" s="217"/>
      <c r="K147" s="253"/>
    </row>
    <row r="148" ht="12.75" customHeight="1" spans="1:11">
      <c r="A148" s="217"/>
      <c r="K148" s="253"/>
    </row>
    <row r="149" ht="12.75" customHeight="1" spans="1:11">
      <c r="A149" s="217"/>
      <c r="K149" s="253"/>
    </row>
    <row r="150" ht="12.75" customHeight="1" spans="1:11">
      <c r="A150" s="217"/>
      <c r="K150" s="253"/>
    </row>
    <row r="151" ht="12.75" customHeight="1" spans="1:11">
      <c r="A151" s="217"/>
      <c r="K151" s="253"/>
    </row>
    <row r="152" ht="12.75" customHeight="1" spans="1:11">
      <c r="A152" s="217"/>
      <c r="K152" s="253"/>
    </row>
    <row r="153" ht="12.75" customHeight="1" spans="1:11">
      <c r="A153" s="217"/>
      <c r="K153" s="253"/>
    </row>
    <row r="154" ht="12.75" customHeight="1" spans="1:11">
      <c r="A154" s="217"/>
      <c r="K154" s="253"/>
    </row>
    <row r="155" ht="12.75" customHeight="1" spans="1:11">
      <c r="A155" s="217"/>
      <c r="K155" s="253"/>
    </row>
    <row r="156" ht="12.75" customHeight="1" spans="1:11">
      <c r="A156" s="217"/>
      <c r="K156" s="253"/>
    </row>
    <row r="157" ht="12.75" customHeight="1" spans="1:11">
      <c r="A157" s="217"/>
      <c r="K157" s="253"/>
    </row>
    <row r="158" ht="12.75" customHeight="1" spans="1:11">
      <c r="A158" s="217"/>
      <c r="K158" s="253"/>
    </row>
    <row r="159" ht="12.75" customHeight="1" spans="1:11">
      <c r="A159" s="217"/>
      <c r="K159" s="253"/>
    </row>
    <row r="160" ht="12.75" customHeight="1" spans="1:11">
      <c r="A160" s="217"/>
      <c r="K160" s="253"/>
    </row>
    <row r="161" ht="12.75" customHeight="1" spans="1:11">
      <c r="A161" s="217"/>
      <c r="K161" s="253"/>
    </row>
    <row r="162" ht="12.75" customHeight="1" spans="1:11">
      <c r="A162" s="217"/>
      <c r="K162" s="253"/>
    </row>
    <row r="163" ht="12.75" customHeight="1" spans="1:11">
      <c r="A163" s="217"/>
      <c r="K163" s="253"/>
    </row>
    <row r="164" ht="12.75" customHeight="1" spans="1:11">
      <c r="A164" s="217"/>
      <c r="K164" s="253"/>
    </row>
    <row r="165" ht="12.75" customHeight="1" spans="1:11">
      <c r="A165" s="217"/>
      <c r="K165" s="253"/>
    </row>
    <row r="166" ht="12.75" customHeight="1" spans="1:11">
      <c r="A166" s="217"/>
      <c r="K166" s="253"/>
    </row>
    <row r="167" ht="12.75" customHeight="1" spans="1:11">
      <c r="A167" s="217"/>
      <c r="K167" s="253"/>
    </row>
    <row r="168" ht="12.75" customHeight="1" spans="1:11">
      <c r="A168" s="217"/>
      <c r="K168" s="253"/>
    </row>
    <row r="169" ht="12.75" customHeight="1" spans="1:11">
      <c r="A169" s="217"/>
      <c r="K169" s="253"/>
    </row>
    <row r="170" ht="12.75" customHeight="1" spans="1:11">
      <c r="A170" s="217"/>
      <c r="K170" s="253"/>
    </row>
    <row r="171" ht="12.75" customHeight="1" spans="1:11">
      <c r="A171" s="217"/>
      <c r="K171" s="253"/>
    </row>
    <row r="172" ht="12.75" customHeight="1" spans="1:11">
      <c r="A172" s="217"/>
      <c r="K172" s="253"/>
    </row>
    <row r="173" ht="12.75" customHeight="1" spans="1:11">
      <c r="A173" s="217"/>
      <c r="K173" s="253"/>
    </row>
    <row r="174" ht="12.75" customHeight="1" spans="1:11">
      <c r="A174" s="217"/>
      <c r="K174" s="253"/>
    </row>
    <row r="175" ht="12.75" customHeight="1" spans="1:11">
      <c r="A175" s="217"/>
      <c r="K175" s="253"/>
    </row>
    <row r="176" ht="12.75" customHeight="1" spans="1:11">
      <c r="A176" s="254"/>
      <c r="B176" s="255"/>
      <c r="C176" s="255"/>
      <c r="D176" s="255"/>
      <c r="E176" s="255"/>
      <c r="F176" s="255"/>
      <c r="G176" s="255"/>
      <c r="H176" s="255"/>
      <c r="I176" s="255"/>
      <c r="J176" s="255"/>
      <c r="K176" s="256"/>
    </row>
    <row r="177" ht="39.75" customHeight="1" spans="1:11">
      <c r="A177" s="215" t="s">
        <v>142</v>
      </c>
      <c r="B177" s="70"/>
      <c r="C177" s="70"/>
      <c r="D177" s="70"/>
      <c r="E177" s="70"/>
      <c r="F177" s="70"/>
      <c r="G177" s="70"/>
      <c r="H177" s="70"/>
      <c r="I177" s="70"/>
      <c r="J177" s="70"/>
      <c r="K177" s="120"/>
    </row>
    <row r="178" ht="12.75" customHeight="1" spans="1:11">
      <c r="A178" s="216"/>
      <c r="B178" s="2"/>
      <c r="C178" s="2"/>
      <c r="D178" s="2"/>
      <c r="E178" s="2"/>
      <c r="F178" s="2"/>
      <c r="G178" s="2"/>
      <c r="H178" s="2"/>
      <c r="I178" s="2"/>
      <c r="J178" s="2"/>
      <c r="K178" s="49"/>
    </row>
    <row r="179" ht="12.75" customHeight="1" spans="1:11">
      <c r="A179" s="217"/>
      <c r="K179" s="253"/>
    </row>
    <row r="180" ht="12.75" customHeight="1" spans="1:11">
      <c r="A180" s="217"/>
      <c r="K180" s="253"/>
    </row>
    <row r="181" ht="12.75" customHeight="1" spans="1:11">
      <c r="A181" s="217"/>
      <c r="K181" s="253"/>
    </row>
    <row r="182" ht="12.75" customHeight="1" spans="1:11">
      <c r="A182" s="217"/>
      <c r="K182" s="253"/>
    </row>
    <row r="183" ht="12.75" customHeight="1" spans="1:11">
      <c r="A183" s="217"/>
      <c r="K183" s="253"/>
    </row>
    <row r="184" ht="12.75" customHeight="1" spans="1:11">
      <c r="A184" s="217"/>
      <c r="K184" s="253"/>
    </row>
    <row r="185" ht="12.75" customHeight="1" spans="1:11">
      <c r="A185" s="217"/>
      <c r="K185" s="253"/>
    </row>
    <row r="186" ht="12.75" customHeight="1" spans="1:11">
      <c r="A186" s="217"/>
      <c r="K186" s="253"/>
    </row>
    <row r="187" ht="12.75" customHeight="1" spans="1:11">
      <c r="A187" s="217"/>
      <c r="K187" s="253"/>
    </row>
    <row r="188" ht="12.75" customHeight="1" spans="1:11">
      <c r="A188" s="217"/>
      <c r="K188" s="253"/>
    </row>
    <row r="189" ht="12.75" customHeight="1" spans="1:11">
      <c r="A189" s="217"/>
      <c r="K189" s="253"/>
    </row>
    <row r="190" ht="12.75" customHeight="1" spans="1:11">
      <c r="A190" s="217"/>
      <c r="K190" s="253"/>
    </row>
    <row r="191" ht="12.75" customHeight="1" spans="1:11">
      <c r="A191" s="217"/>
      <c r="K191" s="253"/>
    </row>
    <row r="192" ht="12.75" customHeight="1" spans="1:11">
      <c r="A192" s="217"/>
      <c r="K192" s="253"/>
    </row>
    <row r="193" ht="12.75" customHeight="1" spans="1:11">
      <c r="A193" s="217"/>
      <c r="K193" s="253"/>
    </row>
    <row r="194" ht="12.75" customHeight="1" spans="1:11">
      <c r="A194" s="217"/>
      <c r="K194" s="253"/>
    </row>
    <row r="195" ht="12.75" customHeight="1" spans="1:11">
      <c r="A195" s="217"/>
      <c r="K195" s="253"/>
    </row>
    <row r="196" ht="12.75" customHeight="1" spans="1:11">
      <c r="A196" s="217"/>
      <c r="K196" s="253"/>
    </row>
    <row r="197" ht="12.75" customHeight="1" spans="1:11">
      <c r="A197" s="217"/>
      <c r="K197" s="253"/>
    </row>
    <row r="198" ht="12.75" customHeight="1" spans="1:11">
      <c r="A198" s="217"/>
      <c r="K198" s="253"/>
    </row>
    <row r="199" ht="12.75" customHeight="1" spans="1:11">
      <c r="A199" s="217"/>
      <c r="K199" s="253"/>
    </row>
    <row r="200" ht="12.75" customHeight="1" spans="1:11">
      <c r="A200" s="217"/>
      <c r="K200" s="253"/>
    </row>
    <row r="201" ht="12.75" customHeight="1" spans="1:11">
      <c r="A201" s="217"/>
      <c r="K201" s="253"/>
    </row>
    <row r="202" ht="12.75" customHeight="1" spans="1:11">
      <c r="A202" s="217"/>
      <c r="K202" s="253"/>
    </row>
    <row r="203" ht="12.75" customHeight="1" spans="1:11">
      <c r="A203" s="217"/>
      <c r="K203" s="253"/>
    </row>
    <row r="204" ht="12.75" customHeight="1" spans="1:11">
      <c r="A204" s="217"/>
      <c r="K204" s="253"/>
    </row>
    <row r="205" ht="12.75" customHeight="1" spans="1:11">
      <c r="A205" s="217"/>
      <c r="K205" s="253"/>
    </row>
    <row r="206" ht="12.75" customHeight="1" spans="1:11">
      <c r="A206" s="217"/>
      <c r="K206" s="253"/>
    </row>
    <row r="207" ht="12.75" customHeight="1" spans="1:11">
      <c r="A207" s="217"/>
      <c r="K207" s="253"/>
    </row>
    <row r="208" ht="12.75" customHeight="1" spans="1:11">
      <c r="A208" s="217"/>
      <c r="K208" s="253"/>
    </row>
    <row r="209" ht="12.75" customHeight="1" spans="1:11">
      <c r="A209" s="217"/>
      <c r="K209" s="253"/>
    </row>
    <row r="210" ht="12.75" customHeight="1" spans="1:11">
      <c r="A210" s="217"/>
      <c r="K210" s="253"/>
    </row>
    <row r="211" ht="12.75" customHeight="1" spans="1:11">
      <c r="A211" s="217"/>
      <c r="K211" s="253"/>
    </row>
    <row r="212" ht="12.75" customHeight="1" spans="1:11">
      <c r="A212" s="217"/>
      <c r="K212" s="253"/>
    </row>
    <row r="213" ht="12.75" customHeight="1" spans="1:11">
      <c r="A213" s="217"/>
      <c r="K213" s="253"/>
    </row>
    <row r="214" ht="12.75" customHeight="1" spans="1:11">
      <c r="A214" s="217"/>
      <c r="K214" s="253"/>
    </row>
    <row r="215" ht="12.75" customHeight="1" spans="1:11">
      <c r="A215" s="217"/>
      <c r="K215" s="253"/>
    </row>
    <row r="216" ht="12.75" customHeight="1" spans="1:11">
      <c r="A216" s="217"/>
      <c r="K216" s="253"/>
    </row>
    <row r="217" ht="12.75" customHeight="1" spans="1:11">
      <c r="A217" s="217"/>
      <c r="K217" s="253"/>
    </row>
    <row r="218" ht="12.75" customHeight="1" spans="1:11">
      <c r="A218" s="217"/>
      <c r="K218" s="253"/>
    </row>
    <row r="219" ht="12.75" customHeight="1" spans="1:11">
      <c r="A219" s="217"/>
      <c r="K219" s="253"/>
    </row>
    <row r="220" ht="12.75" customHeight="1" spans="1:11">
      <c r="A220" s="217"/>
      <c r="K220" s="253"/>
    </row>
    <row r="221" ht="12.75" customHeight="1" spans="1:11">
      <c r="A221" s="217"/>
      <c r="K221" s="253"/>
    </row>
    <row r="222" ht="12.75" customHeight="1" spans="1:11">
      <c r="A222" s="217"/>
      <c r="K222" s="253"/>
    </row>
    <row r="223" ht="12.75" customHeight="1" spans="1:11">
      <c r="A223" s="217"/>
      <c r="K223" s="253"/>
    </row>
    <row r="224" ht="12.75" customHeight="1" spans="1:11">
      <c r="A224" s="217"/>
      <c r="K224" s="253"/>
    </row>
    <row r="225" ht="12.75" customHeight="1" spans="1:11">
      <c r="A225" s="217"/>
      <c r="K225" s="253"/>
    </row>
    <row r="226" ht="12.75" customHeight="1" spans="1:11">
      <c r="A226" s="217"/>
      <c r="K226" s="253"/>
    </row>
    <row r="227" ht="12.75" customHeight="1" spans="1:11">
      <c r="A227" s="217"/>
      <c r="K227" s="253"/>
    </row>
    <row r="228" ht="12.75" customHeight="1" spans="1:11">
      <c r="A228" s="217"/>
      <c r="K228" s="253"/>
    </row>
    <row r="229" ht="12.75" customHeight="1" spans="1:11">
      <c r="A229" s="217"/>
      <c r="K229" s="253"/>
    </row>
    <row r="230" ht="12.75" customHeight="1" spans="1:11">
      <c r="A230" s="217"/>
      <c r="K230" s="253"/>
    </row>
    <row r="231" ht="12.75" customHeight="1" spans="1:11">
      <c r="A231" s="217"/>
      <c r="K231" s="253"/>
    </row>
    <row r="232" ht="12.75" customHeight="1" spans="1:11">
      <c r="A232" s="217"/>
      <c r="K232" s="253"/>
    </row>
    <row r="233" ht="12.75" customHeight="1" spans="1:11">
      <c r="A233" s="217"/>
      <c r="K233" s="253"/>
    </row>
    <row r="234" ht="12.75" customHeight="1" spans="1:11">
      <c r="A234" s="254"/>
      <c r="B234" s="255"/>
      <c r="C234" s="255"/>
      <c r="D234" s="255"/>
      <c r="E234" s="255"/>
      <c r="F234" s="255"/>
      <c r="G234" s="255"/>
      <c r="H234" s="255"/>
      <c r="I234" s="255"/>
      <c r="J234" s="255"/>
      <c r="K234" s="256"/>
    </row>
    <row r="235" ht="12.75" customHeight="1" spans="1:11">
      <c r="A235" s="215" t="s">
        <v>142</v>
      </c>
      <c r="B235" s="70"/>
      <c r="C235" s="70"/>
      <c r="D235" s="70"/>
      <c r="E235" s="70"/>
      <c r="F235" s="70"/>
      <c r="G235" s="70"/>
      <c r="H235" s="70"/>
      <c r="I235" s="70"/>
      <c r="J235" s="70"/>
      <c r="K235" s="120"/>
    </row>
    <row r="236" ht="12.75" customHeight="1" spans="1:11">
      <c r="A236" s="216"/>
      <c r="B236" s="2"/>
      <c r="C236" s="2"/>
      <c r="D236" s="2"/>
      <c r="E236" s="2"/>
      <c r="F236" s="2"/>
      <c r="G236" s="2"/>
      <c r="H236" s="2"/>
      <c r="I236" s="2"/>
      <c r="J236" s="2"/>
      <c r="K236" s="49"/>
    </row>
    <row r="237" ht="12.75" customHeight="1" spans="1:11">
      <c r="A237" s="217"/>
      <c r="K237" s="253"/>
    </row>
    <row r="238" ht="12.75" customHeight="1" spans="1:11">
      <c r="A238" s="217"/>
      <c r="K238" s="253"/>
    </row>
    <row r="239" ht="12.75" customHeight="1" spans="1:11">
      <c r="A239" s="217"/>
      <c r="K239" s="253"/>
    </row>
    <row r="240" ht="12.75" customHeight="1" spans="1:11">
      <c r="A240" s="217"/>
      <c r="K240" s="253"/>
    </row>
    <row r="241" ht="12.75" customHeight="1" spans="1:11">
      <c r="A241" s="217"/>
      <c r="K241" s="253"/>
    </row>
    <row r="242" ht="12.75" customHeight="1" spans="1:11">
      <c r="A242" s="217"/>
      <c r="K242" s="253"/>
    </row>
    <row r="243" ht="12.75" customHeight="1" spans="1:11">
      <c r="A243" s="217"/>
      <c r="K243" s="253"/>
    </row>
    <row r="244" ht="12.75" customHeight="1" spans="1:11">
      <c r="A244" s="217"/>
      <c r="K244" s="253"/>
    </row>
    <row r="245" ht="12.75" customHeight="1" spans="1:11">
      <c r="A245" s="217"/>
      <c r="K245" s="253"/>
    </row>
    <row r="246" ht="12.75" customHeight="1" spans="1:11">
      <c r="A246" s="217"/>
      <c r="K246" s="253"/>
    </row>
    <row r="247" ht="12.75" customHeight="1" spans="1:11">
      <c r="A247" s="217"/>
      <c r="K247" s="253"/>
    </row>
    <row r="248" ht="12.75" customHeight="1" spans="1:11">
      <c r="A248" s="217"/>
      <c r="K248" s="253"/>
    </row>
    <row r="249" ht="12.75" customHeight="1" spans="1:11">
      <c r="A249" s="217"/>
      <c r="K249" s="253"/>
    </row>
    <row r="250" ht="12.75" customHeight="1" spans="1:11">
      <c r="A250" s="217"/>
      <c r="K250" s="253"/>
    </row>
    <row r="251" ht="12.75" customHeight="1" spans="1:11">
      <c r="A251" s="217"/>
      <c r="K251" s="253"/>
    </row>
    <row r="252" ht="12.75" customHeight="1" spans="1:11">
      <c r="A252" s="217"/>
      <c r="K252" s="253"/>
    </row>
    <row r="253" ht="12.75" customHeight="1" spans="1:11">
      <c r="A253" s="217"/>
      <c r="K253" s="253"/>
    </row>
    <row r="254" ht="12.75" customHeight="1" spans="1:11">
      <c r="A254" s="217"/>
      <c r="K254" s="253"/>
    </row>
    <row r="255" ht="12.75" customHeight="1" spans="1:11">
      <c r="A255" s="217"/>
      <c r="K255" s="253"/>
    </row>
    <row r="256" ht="12.75" customHeight="1" spans="1:11">
      <c r="A256" s="217"/>
      <c r="K256" s="253"/>
    </row>
    <row r="257" ht="12.75" customHeight="1" spans="1:11">
      <c r="A257" s="217"/>
      <c r="K257" s="253"/>
    </row>
    <row r="258" ht="12.75" customHeight="1" spans="1:11">
      <c r="A258" s="217"/>
      <c r="K258" s="253"/>
    </row>
    <row r="259" ht="12.75" customHeight="1" spans="1:11">
      <c r="A259" s="217"/>
      <c r="K259" s="253"/>
    </row>
    <row r="260" ht="12.75" customHeight="1" spans="1:11">
      <c r="A260" s="217"/>
      <c r="K260" s="253"/>
    </row>
    <row r="261" ht="12.75" customHeight="1" spans="1:11">
      <c r="A261" s="217"/>
      <c r="K261" s="253"/>
    </row>
    <row r="262" ht="12.75" customHeight="1" spans="1:11">
      <c r="A262" s="217"/>
      <c r="K262" s="253"/>
    </row>
    <row r="263" ht="12.75" customHeight="1" spans="1:11">
      <c r="A263" s="217"/>
      <c r="K263" s="253"/>
    </row>
    <row r="264" ht="12.75" customHeight="1" spans="1:11">
      <c r="A264" s="217"/>
      <c r="K264" s="253"/>
    </row>
    <row r="265" ht="12.75" customHeight="1" spans="1:11">
      <c r="A265" s="217"/>
      <c r="K265" s="253"/>
    </row>
    <row r="266" ht="12.75" customHeight="1" spans="1:11">
      <c r="A266" s="217"/>
      <c r="K266" s="253"/>
    </row>
    <row r="267" ht="12.75" customHeight="1" spans="1:11">
      <c r="A267" s="217"/>
      <c r="K267" s="253"/>
    </row>
    <row r="268" ht="12.75" customHeight="1" spans="1:11">
      <c r="A268" s="217"/>
      <c r="K268" s="253"/>
    </row>
    <row r="269" ht="12.75" customHeight="1" spans="1:11">
      <c r="A269" s="217"/>
      <c r="K269" s="253"/>
    </row>
    <row r="270" ht="12.75" customHeight="1" spans="1:11">
      <c r="A270" s="217"/>
      <c r="K270" s="253"/>
    </row>
    <row r="271" ht="12.75" customHeight="1" spans="1:11">
      <c r="A271" s="217"/>
      <c r="K271" s="253"/>
    </row>
    <row r="272" ht="12.75" customHeight="1" spans="1:11">
      <c r="A272" s="217"/>
      <c r="K272" s="253"/>
    </row>
    <row r="273" ht="12.75" customHeight="1" spans="1:11">
      <c r="A273" s="217"/>
      <c r="K273" s="253"/>
    </row>
    <row r="274" ht="12.75" customHeight="1" spans="1:11">
      <c r="A274" s="217"/>
      <c r="K274" s="253"/>
    </row>
    <row r="275" ht="12.75" customHeight="1" spans="1:11">
      <c r="A275" s="217"/>
      <c r="K275" s="253"/>
    </row>
    <row r="276" ht="12.75" customHeight="1" spans="1:11">
      <c r="A276" s="217"/>
      <c r="K276" s="253"/>
    </row>
    <row r="277" ht="12.75" customHeight="1" spans="1:11">
      <c r="A277" s="217"/>
      <c r="K277" s="253"/>
    </row>
    <row r="278" ht="12.75" customHeight="1" spans="1:11">
      <c r="A278" s="217"/>
      <c r="K278" s="253"/>
    </row>
    <row r="279" ht="12.75" customHeight="1" spans="1:11">
      <c r="A279" s="217"/>
      <c r="K279" s="253"/>
    </row>
    <row r="280" ht="12.75" customHeight="1" spans="1:11">
      <c r="A280" s="217"/>
      <c r="K280" s="253"/>
    </row>
    <row r="281" ht="12.75" customHeight="1" spans="1:11">
      <c r="A281" s="217"/>
      <c r="K281" s="253"/>
    </row>
    <row r="282" ht="12.75" customHeight="1" spans="1:11">
      <c r="A282" s="217"/>
      <c r="K282" s="253"/>
    </row>
    <row r="283" ht="12.75" customHeight="1" spans="1:11">
      <c r="A283" s="217"/>
      <c r="K283" s="253"/>
    </row>
    <row r="284" ht="12.75" customHeight="1" spans="1:11">
      <c r="A284" s="217"/>
      <c r="K284" s="253"/>
    </row>
    <row r="285" ht="12.75" customHeight="1" spans="1:11">
      <c r="A285" s="217"/>
      <c r="K285" s="253"/>
    </row>
    <row r="286" ht="12.75" customHeight="1" spans="1:11">
      <c r="A286" s="217"/>
      <c r="K286" s="253"/>
    </row>
    <row r="287" ht="12.75" customHeight="1" spans="1:11">
      <c r="A287" s="217"/>
      <c r="K287" s="253"/>
    </row>
    <row r="288" ht="12.75" customHeight="1" spans="1:11">
      <c r="A288" s="217"/>
      <c r="K288" s="253"/>
    </row>
    <row r="289" ht="12.75" customHeight="1" spans="1:11">
      <c r="A289" s="217"/>
      <c r="K289" s="253"/>
    </row>
    <row r="290" ht="12.75" customHeight="1" spans="1:11">
      <c r="A290" s="217"/>
      <c r="K290" s="253"/>
    </row>
    <row r="291" ht="12.75" customHeight="1" spans="1:11">
      <c r="A291" s="217"/>
      <c r="K291" s="253"/>
    </row>
    <row r="292" ht="12.75" customHeight="1" spans="1:11">
      <c r="A292" s="254"/>
      <c r="B292" s="255"/>
      <c r="C292" s="255"/>
      <c r="D292" s="255"/>
      <c r="E292" s="255"/>
      <c r="F292" s="255"/>
      <c r="G292" s="255"/>
      <c r="H292" s="255"/>
      <c r="I292" s="255"/>
      <c r="J292" s="255"/>
      <c r="K292" s="256"/>
    </row>
    <row r="293" ht="12.75" customHeight="1" spans="1:11">
      <c r="A293" s="215" t="s">
        <v>142</v>
      </c>
      <c r="B293" s="70"/>
      <c r="C293" s="70"/>
      <c r="D293" s="70"/>
      <c r="E293" s="70"/>
      <c r="F293" s="70"/>
      <c r="G293" s="70"/>
      <c r="H293" s="70"/>
      <c r="I293" s="70"/>
      <c r="J293" s="70"/>
      <c r="K293" s="120"/>
    </row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</sheetData>
  <mergeCells count="79">
    <mergeCell ref="A1:K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C7:E7"/>
    <mergeCell ref="F7:G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A61:K61"/>
    <mergeCell ref="A119:K119"/>
    <mergeCell ref="A177:K177"/>
    <mergeCell ref="A235:K235"/>
    <mergeCell ref="A293:K293"/>
    <mergeCell ref="K9:K13"/>
    <mergeCell ref="K14:K20"/>
    <mergeCell ref="K21:K31"/>
    <mergeCell ref="K32:K33"/>
    <mergeCell ref="K35:K60"/>
    <mergeCell ref="A236:K292"/>
    <mergeCell ref="A294:K350"/>
    <mergeCell ref="A62:K118"/>
    <mergeCell ref="A120:K176"/>
    <mergeCell ref="A178:K234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6B26B"/>
    <pageSetUpPr fitToPage="1"/>
  </sheetPr>
  <dimension ref="A1:K1008"/>
  <sheetViews>
    <sheetView workbookViewId="0">
      <selection activeCell="A1" sqref="A1:K1"/>
    </sheetView>
  </sheetViews>
  <sheetFormatPr defaultColWidth="10.0923076923077" defaultRowHeight="15" customHeight="1"/>
  <cols>
    <col min="1" max="2" width="9.45384615384615" customWidth="1"/>
    <col min="3" max="3" width="34.5384615384615" customWidth="1"/>
    <col min="4" max="4" width="18.4538461538462" customWidth="1"/>
    <col min="5" max="5" width="6.9" customWidth="1"/>
    <col min="6" max="6" width="9.09230769230769" customWidth="1"/>
    <col min="9" max="9" width="9.09230769230769" customWidth="1"/>
    <col min="10" max="10" width="41.0923076923077" customWidth="1"/>
    <col min="11" max="11" width="80.4538461538462" customWidth="1"/>
    <col min="12" max="25" width="9.45384615384615" customWidth="1"/>
  </cols>
  <sheetData>
    <row r="1" ht="34.5" customHeight="1" spans="1:11">
      <c r="A1" s="140"/>
      <c r="B1" s="2"/>
      <c r="C1" s="2"/>
      <c r="D1" s="2"/>
      <c r="E1" s="2"/>
      <c r="F1" s="2"/>
      <c r="G1" s="2"/>
      <c r="H1" s="2"/>
      <c r="I1" s="2"/>
      <c r="J1" s="2"/>
      <c r="K1" s="49"/>
    </row>
    <row r="2" ht="12.75" customHeight="1" spans="1:11">
      <c r="A2" s="141" t="s">
        <v>94</v>
      </c>
      <c r="B2" s="4"/>
      <c r="C2" s="142" t="e">
        <f>'PROTO (MED)'!C2</f>
        <v>#REF!</v>
      </c>
      <c r="D2" s="143"/>
      <c r="E2" s="144"/>
      <c r="F2" s="145" t="s">
        <v>5</v>
      </c>
      <c r="G2" s="4"/>
      <c r="H2" s="146" t="s">
        <v>95</v>
      </c>
      <c r="I2" s="218"/>
      <c r="J2" s="218"/>
      <c r="K2" s="219"/>
    </row>
    <row r="3" ht="12.75" customHeight="1" spans="1:11">
      <c r="A3" s="141" t="s">
        <v>96</v>
      </c>
      <c r="B3" s="4"/>
      <c r="C3" s="147" t="e">
        <f>'PROTO (MED)'!C3</f>
        <v>#REF!</v>
      </c>
      <c r="D3" s="148"/>
      <c r="E3" s="149"/>
      <c r="F3" s="145" t="s">
        <v>97</v>
      </c>
      <c r="G3" s="4"/>
      <c r="H3" s="146"/>
      <c r="I3" s="148"/>
      <c r="J3" s="148"/>
      <c r="K3" s="220"/>
    </row>
    <row r="4" ht="12.75" customHeight="1" spans="1:11">
      <c r="A4" s="141" t="s">
        <v>98</v>
      </c>
      <c r="B4" s="4"/>
      <c r="C4" s="147" t="e">
        <f>'PROTO (MED)'!C4</f>
        <v>#REF!</v>
      </c>
      <c r="D4" s="148"/>
      <c r="E4" s="149"/>
      <c r="F4" s="145" t="s">
        <v>3</v>
      </c>
      <c r="G4" s="4"/>
      <c r="H4" s="150" t="s">
        <v>211</v>
      </c>
      <c r="I4" s="148"/>
      <c r="J4" s="148"/>
      <c r="K4" s="220"/>
    </row>
    <row r="5" ht="12.75" customHeight="1" spans="1:11">
      <c r="A5" s="141" t="s">
        <v>99</v>
      </c>
      <c r="B5" s="4"/>
      <c r="C5" s="147" t="e">
        <f>'PROTO (MED)'!C5</f>
        <v>#REF!</v>
      </c>
      <c r="D5" s="148"/>
      <c r="E5" s="149"/>
      <c r="F5" s="145" t="s">
        <v>100</v>
      </c>
      <c r="G5" s="4"/>
      <c r="H5" s="147" t="s">
        <v>212</v>
      </c>
      <c r="I5" s="148"/>
      <c r="J5" s="148"/>
      <c r="K5" s="220"/>
    </row>
    <row r="6" ht="12.75" customHeight="1" spans="1:11">
      <c r="A6" s="141" t="s">
        <v>102</v>
      </c>
      <c r="B6" s="4"/>
      <c r="C6" s="147" t="e">
        <f>'PROTO (MED)'!C6</f>
        <v>#REF!</v>
      </c>
      <c r="D6" s="148"/>
      <c r="E6" s="149"/>
      <c r="F6" s="145" t="s">
        <v>15</v>
      </c>
      <c r="G6" s="4"/>
      <c r="H6" s="142" t="s">
        <v>59</v>
      </c>
      <c r="I6" s="143"/>
      <c r="J6" s="143"/>
      <c r="K6" s="221"/>
    </row>
    <row r="7" ht="12.75" customHeight="1" spans="1:11">
      <c r="A7" s="141" t="s">
        <v>104</v>
      </c>
      <c r="B7" s="4"/>
      <c r="C7" s="142" t="e">
        <f>'PROTO (MED)'!C7</f>
        <v>#REF!</v>
      </c>
      <c r="D7" s="143"/>
      <c r="E7" s="144"/>
      <c r="F7" s="145" t="s">
        <v>105</v>
      </c>
      <c r="G7" s="4"/>
      <c r="H7" s="147"/>
      <c r="I7" s="148"/>
      <c r="J7" s="148"/>
      <c r="K7" s="220"/>
    </row>
    <row r="8" ht="33" customHeight="1" spans="1:11">
      <c r="A8" s="152" t="s">
        <v>106</v>
      </c>
      <c r="B8" s="32"/>
      <c r="C8" s="32"/>
      <c r="D8" s="32"/>
      <c r="E8" s="32"/>
      <c r="F8" s="32"/>
      <c r="G8" s="32"/>
      <c r="H8" s="32"/>
      <c r="I8" s="32"/>
      <c r="J8" s="32"/>
      <c r="K8" s="58"/>
    </row>
    <row r="9" ht="48.75" customHeight="1" spans="1:11">
      <c r="A9" s="154" t="s">
        <v>107</v>
      </c>
      <c r="B9" s="154" t="s">
        <v>108</v>
      </c>
      <c r="C9" s="120"/>
      <c r="D9" s="257" t="s">
        <v>109</v>
      </c>
      <c r="E9" s="155" t="s">
        <v>110</v>
      </c>
      <c r="F9" s="258" t="s">
        <v>111</v>
      </c>
      <c r="G9" s="157" t="s">
        <v>247</v>
      </c>
      <c r="H9" s="259" t="s">
        <v>113</v>
      </c>
      <c r="I9" s="289" t="s">
        <v>114</v>
      </c>
      <c r="J9" s="289" t="s">
        <v>248</v>
      </c>
      <c r="K9" s="290" t="s">
        <v>249</v>
      </c>
    </row>
    <row r="10" ht="16.5" customHeight="1" spans="1:11">
      <c r="A10" s="260"/>
      <c r="B10" s="160"/>
      <c r="C10" s="161"/>
      <c r="D10" s="162"/>
      <c r="E10" s="261"/>
      <c r="F10" s="262"/>
      <c r="G10" s="263"/>
      <c r="H10" s="166"/>
      <c r="I10" s="291"/>
      <c r="J10" s="292"/>
      <c r="K10" s="293"/>
    </row>
    <row r="11" ht="16.5" customHeight="1" spans="1:11">
      <c r="A11" s="264"/>
      <c r="B11" s="265" t="s">
        <v>217</v>
      </c>
      <c r="C11" s="161"/>
      <c r="D11" s="172"/>
      <c r="E11" s="173">
        <v>0.5</v>
      </c>
      <c r="F11" s="168">
        <v>57</v>
      </c>
      <c r="G11" s="266">
        <v>57.5</v>
      </c>
      <c r="H11" s="166">
        <f t="shared" ref="H11:H12" si="0">G11-F11</f>
        <v>0.5</v>
      </c>
      <c r="I11" s="89"/>
      <c r="J11" s="294"/>
      <c r="K11" s="295" t="s">
        <v>250</v>
      </c>
    </row>
    <row r="12" ht="16.5" customHeight="1" spans="1:11">
      <c r="A12" s="264"/>
      <c r="B12" s="267" t="s">
        <v>219</v>
      </c>
      <c r="C12" s="56"/>
      <c r="D12" s="172"/>
      <c r="E12" s="173">
        <v>0.5</v>
      </c>
      <c r="F12" s="168">
        <v>53</v>
      </c>
      <c r="G12" s="268">
        <v>53.5</v>
      </c>
      <c r="H12" s="166">
        <f t="shared" si="0"/>
        <v>0.5</v>
      </c>
      <c r="I12" s="89"/>
      <c r="J12" s="294"/>
      <c r="K12" s="296"/>
    </row>
    <row r="13" ht="16.5" customHeight="1" spans="1:11">
      <c r="A13" s="260"/>
      <c r="B13" s="85"/>
      <c r="C13" s="56"/>
      <c r="D13" s="162"/>
      <c r="E13" s="163"/>
      <c r="F13" s="269"/>
      <c r="G13" s="270"/>
      <c r="H13" s="166"/>
      <c r="I13" s="297"/>
      <c r="J13" s="292"/>
      <c r="K13" s="296"/>
    </row>
    <row r="14" ht="16.5" customHeight="1" spans="1:11">
      <c r="A14" s="271" t="s">
        <v>216</v>
      </c>
      <c r="B14" s="85" t="s">
        <v>115</v>
      </c>
      <c r="C14" s="56"/>
      <c r="D14" s="172"/>
      <c r="E14" s="173">
        <v>0.5</v>
      </c>
      <c r="F14" s="168">
        <v>47</v>
      </c>
      <c r="G14" s="268">
        <v>47</v>
      </c>
      <c r="H14" s="166">
        <f t="shared" ref="H14:H20" si="1">G14-F14</f>
        <v>0</v>
      </c>
      <c r="I14" s="89"/>
      <c r="J14" s="294"/>
      <c r="K14" s="296"/>
    </row>
    <row r="15" ht="16.5" customHeight="1" spans="1:11">
      <c r="A15" s="271" t="s">
        <v>216</v>
      </c>
      <c r="B15" s="85" t="s">
        <v>116</v>
      </c>
      <c r="C15" s="56"/>
      <c r="D15" s="172"/>
      <c r="E15" s="173">
        <v>0.5</v>
      </c>
      <c r="F15" s="168">
        <v>47</v>
      </c>
      <c r="G15" s="268">
        <v>47</v>
      </c>
      <c r="H15" s="166">
        <f t="shared" si="1"/>
        <v>0</v>
      </c>
      <c r="I15" s="89"/>
      <c r="J15" s="294"/>
      <c r="K15" s="296"/>
    </row>
    <row r="16" ht="16.5" customHeight="1" spans="1:11">
      <c r="A16" s="272" t="s">
        <v>221</v>
      </c>
      <c r="B16" s="85" t="s">
        <v>251</v>
      </c>
      <c r="C16" s="56"/>
      <c r="D16" s="206"/>
      <c r="E16" s="173">
        <v>0.5</v>
      </c>
      <c r="F16" s="168">
        <v>45.5</v>
      </c>
      <c r="G16" s="268">
        <v>46</v>
      </c>
      <c r="H16" s="166">
        <f t="shared" si="1"/>
        <v>0.5</v>
      </c>
      <c r="I16" s="89"/>
      <c r="J16" s="294"/>
      <c r="K16" s="296"/>
    </row>
    <row r="17" ht="16.5" customHeight="1" spans="1:11">
      <c r="A17" s="272" t="s">
        <v>221</v>
      </c>
      <c r="B17" s="85" t="s">
        <v>223</v>
      </c>
      <c r="C17" s="185"/>
      <c r="D17" s="212"/>
      <c r="E17" s="173">
        <v>0.5</v>
      </c>
      <c r="F17" s="168">
        <v>45.5</v>
      </c>
      <c r="G17" s="268">
        <v>46</v>
      </c>
      <c r="H17" s="166">
        <f t="shared" si="1"/>
        <v>0.5</v>
      </c>
      <c r="I17" s="89"/>
      <c r="J17" s="294"/>
      <c r="K17" s="236"/>
    </row>
    <row r="18" ht="16.5" customHeight="1" spans="1:11">
      <c r="A18" s="197"/>
      <c r="B18" s="273" t="s">
        <v>224</v>
      </c>
      <c r="C18" s="56"/>
      <c r="D18" s="206"/>
      <c r="E18" s="173">
        <v>0.25</v>
      </c>
      <c r="F18" s="274">
        <v>9.5</v>
      </c>
      <c r="G18" s="268">
        <v>9.25</v>
      </c>
      <c r="H18" s="166">
        <f t="shared" si="1"/>
        <v>-0.25</v>
      </c>
      <c r="I18" s="241"/>
      <c r="J18" s="242"/>
      <c r="K18" s="298" t="s">
        <v>252</v>
      </c>
    </row>
    <row r="19" ht="16.5" customHeight="1" spans="1:11">
      <c r="A19" s="271" t="s">
        <v>216</v>
      </c>
      <c r="B19" s="85" t="s">
        <v>225</v>
      </c>
      <c r="C19" s="56"/>
      <c r="D19" s="206"/>
      <c r="E19" s="173">
        <v>0.25</v>
      </c>
      <c r="F19" s="274">
        <v>31</v>
      </c>
      <c r="G19" s="275">
        <v>31.5</v>
      </c>
      <c r="H19" s="166">
        <f t="shared" si="1"/>
        <v>0.5</v>
      </c>
      <c r="I19" s="89"/>
      <c r="J19" s="228" t="s">
        <v>218</v>
      </c>
      <c r="K19" s="296"/>
    </row>
    <row r="20" ht="16.5" customHeight="1" spans="1:11">
      <c r="A20" s="272" t="s">
        <v>221</v>
      </c>
      <c r="B20" s="276" t="s">
        <v>253</v>
      </c>
      <c r="C20" s="56"/>
      <c r="D20" s="206"/>
      <c r="E20" s="173">
        <v>0.25</v>
      </c>
      <c r="F20" s="168">
        <v>30.5</v>
      </c>
      <c r="G20" s="268">
        <v>30.25</v>
      </c>
      <c r="H20" s="166">
        <f t="shared" si="1"/>
        <v>-0.25</v>
      </c>
      <c r="I20" s="299">
        <v>30</v>
      </c>
      <c r="J20" s="300" t="s">
        <v>254</v>
      </c>
      <c r="K20" s="296"/>
    </row>
    <row r="21" ht="16.5" customHeight="1" spans="1:11">
      <c r="A21" s="84"/>
      <c r="B21" s="85"/>
      <c r="C21" s="56"/>
      <c r="D21" s="172"/>
      <c r="E21" s="173"/>
      <c r="F21" s="168"/>
      <c r="G21" s="169"/>
      <c r="H21" s="166"/>
      <c r="I21" s="89"/>
      <c r="J21" s="294"/>
      <c r="K21" s="296"/>
    </row>
    <row r="22" ht="16.5" customHeight="1" spans="1:11">
      <c r="A22" s="84"/>
      <c r="B22" s="85" t="s">
        <v>117</v>
      </c>
      <c r="C22" s="56"/>
      <c r="D22" s="172"/>
      <c r="E22" s="173">
        <v>0.25</v>
      </c>
      <c r="F22" s="168">
        <v>10</v>
      </c>
      <c r="G22" s="266">
        <v>9.75</v>
      </c>
      <c r="H22" s="166">
        <f t="shared" ref="H22:H24" si="2">G22-F22</f>
        <v>-0.25</v>
      </c>
      <c r="I22" s="89"/>
      <c r="J22" s="294"/>
      <c r="K22" s="296"/>
    </row>
    <row r="23" ht="16.5" customHeight="1" spans="1:11">
      <c r="A23" s="84"/>
      <c r="B23" s="85" t="s">
        <v>118</v>
      </c>
      <c r="C23" s="56"/>
      <c r="D23" s="172"/>
      <c r="E23" s="173">
        <v>0.25</v>
      </c>
      <c r="F23" s="168">
        <v>6.5</v>
      </c>
      <c r="G23" s="268">
        <v>6.5</v>
      </c>
      <c r="H23" s="166">
        <f t="shared" si="2"/>
        <v>0</v>
      </c>
      <c r="I23" s="89"/>
      <c r="J23" s="294"/>
      <c r="K23" s="236"/>
    </row>
    <row r="24" ht="16.5" customHeight="1" spans="1:11">
      <c r="A24" s="84"/>
      <c r="B24" s="85" t="s">
        <v>255</v>
      </c>
      <c r="C24" s="185"/>
      <c r="D24" s="172"/>
      <c r="E24" s="173">
        <v>0.25</v>
      </c>
      <c r="F24" s="168">
        <v>6</v>
      </c>
      <c r="G24" s="268">
        <v>6</v>
      </c>
      <c r="H24" s="166">
        <f t="shared" si="2"/>
        <v>0</v>
      </c>
      <c r="I24" s="89"/>
      <c r="J24" s="294"/>
      <c r="K24" s="301" t="s">
        <v>231</v>
      </c>
    </row>
    <row r="25" ht="16.5" customHeight="1" spans="1:11">
      <c r="A25" s="84"/>
      <c r="B25" s="85"/>
      <c r="C25" s="56"/>
      <c r="D25" s="172"/>
      <c r="E25" s="173"/>
      <c r="F25" s="277"/>
      <c r="G25" s="169"/>
      <c r="H25" s="166"/>
      <c r="I25" s="89"/>
      <c r="J25" s="294"/>
      <c r="K25" s="236"/>
    </row>
    <row r="26" ht="16.5" customHeight="1" spans="1:11">
      <c r="A26" s="186" t="s">
        <v>229</v>
      </c>
      <c r="B26" s="278" t="s">
        <v>193</v>
      </c>
      <c r="C26" s="4"/>
      <c r="D26" s="187" t="s">
        <v>229</v>
      </c>
      <c r="E26" s="279">
        <v>44200</v>
      </c>
      <c r="F26" s="280" t="s">
        <v>229</v>
      </c>
      <c r="G26" s="189"/>
      <c r="H26" s="190" t="e">
        <f>F26-G26</f>
        <v>#VALUE!</v>
      </c>
      <c r="I26" s="299">
        <v>22.75</v>
      </c>
      <c r="J26" s="231" t="s">
        <v>256</v>
      </c>
      <c r="K26" s="302"/>
    </row>
    <row r="27" ht="16.5" customHeight="1" spans="1:11">
      <c r="A27" s="84"/>
      <c r="B27" s="85" t="s">
        <v>257</v>
      </c>
      <c r="C27" s="56"/>
      <c r="D27" s="172"/>
      <c r="E27" s="173">
        <v>0.5</v>
      </c>
      <c r="F27" s="281">
        <v>47</v>
      </c>
      <c r="G27" s="266">
        <v>47</v>
      </c>
      <c r="H27" s="166">
        <f t="shared" ref="H27:H35" si="3">G27-F27</f>
        <v>0</v>
      </c>
      <c r="I27" s="89"/>
      <c r="J27" s="294"/>
      <c r="K27" s="303"/>
    </row>
    <row r="28" ht="16.5" customHeight="1" spans="1:11">
      <c r="A28" s="84"/>
      <c r="B28" s="85" t="s">
        <v>121</v>
      </c>
      <c r="C28" s="56"/>
      <c r="D28" s="172"/>
      <c r="E28" s="282">
        <v>0</v>
      </c>
      <c r="F28" s="281">
        <v>4.125</v>
      </c>
      <c r="G28" s="268">
        <v>4.125</v>
      </c>
      <c r="H28" s="166">
        <f t="shared" si="3"/>
        <v>0</v>
      </c>
      <c r="I28" s="89"/>
      <c r="J28" s="294"/>
      <c r="K28" s="239"/>
    </row>
    <row r="29" ht="16.5" customHeight="1" spans="1:11">
      <c r="A29" s="84"/>
      <c r="B29" s="85" t="s">
        <v>171</v>
      </c>
      <c r="C29" s="56"/>
      <c r="D29" s="172"/>
      <c r="E29" s="173">
        <v>0.5</v>
      </c>
      <c r="F29" s="281">
        <v>44.5</v>
      </c>
      <c r="G29" s="268">
        <v>44.25</v>
      </c>
      <c r="H29" s="166">
        <f t="shared" si="3"/>
        <v>-0.25</v>
      </c>
      <c r="I29" s="89"/>
      <c r="J29" s="294"/>
      <c r="K29" s="239"/>
    </row>
    <row r="30" ht="16.5" customHeight="1" spans="1:11">
      <c r="A30" s="84"/>
      <c r="B30" s="85" t="s">
        <v>123</v>
      </c>
      <c r="C30" s="56"/>
      <c r="D30" s="172"/>
      <c r="E30" s="173">
        <v>0.5</v>
      </c>
      <c r="F30" s="281">
        <v>42.5</v>
      </c>
      <c r="G30" s="268">
        <v>42</v>
      </c>
      <c r="H30" s="166">
        <f t="shared" si="3"/>
        <v>-0.5</v>
      </c>
      <c r="I30" s="89"/>
      <c r="J30" s="294"/>
      <c r="K30" s="239"/>
    </row>
    <row r="31" ht="16.5" customHeight="1" spans="1:11">
      <c r="A31" s="84"/>
      <c r="B31" s="85" t="s">
        <v>124</v>
      </c>
      <c r="C31" s="56"/>
      <c r="D31" s="172"/>
      <c r="E31" s="282">
        <v>0</v>
      </c>
      <c r="F31" s="281">
        <v>8.25</v>
      </c>
      <c r="G31" s="268">
        <v>8.25</v>
      </c>
      <c r="H31" s="166">
        <f t="shared" si="3"/>
        <v>0</v>
      </c>
      <c r="I31" s="89"/>
      <c r="J31" s="294"/>
      <c r="K31" s="239"/>
    </row>
    <row r="32" ht="16.5" customHeight="1" spans="1:11">
      <c r="A32" s="271" t="s">
        <v>216</v>
      </c>
      <c r="B32" s="85" t="s">
        <v>258</v>
      </c>
      <c r="C32" s="56"/>
      <c r="D32" s="172"/>
      <c r="E32" s="173">
        <v>0.5</v>
      </c>
      <c r="F32" s="281">
        <v>57</v>
      </c>
      <c r="G32" s="275">
        <v>54.5</v>
      </c>
      <c r="H32" s="166">
        <f t="shared" si="3"/>
        <v>-2.5</v>
      </c>
      <c r="I32" s="241"/>
      <c r="J32" s="228" t="s">
        <v>218</v>
      </c>
      <c r="K32" s="239"/>
    </row>
    <row r="33" ht="16.5" customHeight="1" spans="1:11">
      <c r="A33" s="272" t="s">
        <v>221</v>
      </c>
      <c r="B33" s="184" t="s">
        <v>259</v>
      </c>
      <c r="C33" s="56"/>
      <c r="D33" s="172"/>
      <c r="E33" s="173">
        <v>0.5</v>
      </c>
      <c r="F33" s="281">
        <v>57</v>
      </c>
      <c r="G33" s="268">
        <v>57</v>
      </c>
      <c r="H33" s="166">
        <f t="shared" si="3"/>
        <v>0</v>
      </c>
      <c r="I33" s="241"/>
      <c r="J33" s="242"/>
      <c r="K33" s="239"/>
    </row>
    <row r="34" ht="16.5" customHeight="1" spans="1:11">
      <c r="A34" s="271" t="s">
        <v>216</v>
      </c>
      <c r="B34" s="85" t="s">
        <v>260</v>
      </c>
      <c r="C34" s="56"/>
      <c r="D34" s="172"/>
      <c r="E34" s="173">
        <v>0.5</v>
      </c>
      <c r="F34" s="281">
        <v>100</v>
      </c>
      <c r="G34" s="283">
        <v>100</v>
      </c>
      <c r="H34" s="166">
        <f t="shared" si="3"/>
        <v>0</v>
      </c>
      <c r="I34" s="89"/>
      <c r="J34" s="294"/>
      <c r="K34" s="239"/>
    </row>
    <row r="35" ht="16.5" customHeight="1" spans="1:11">
      <c r="A35" s="272" t="s">
        <v>221</v>
      </c>
      <c r="B35" s="85" t="s">
        <v>261</v>
      </c>
      <c r="C35" s="56"/>
      <c r="D35" s="172"/>
      <c r="E35" s="173">
        <v>0.5</v>
      </c>
      <c r="F35" s="281">
        <v>90</v>
      </c>
      <c r="G35" s="268">
        <v>90</v>
      </c>
      <c r="H35" s="166">
        <f t="shared" si="3"/>
        <v>0</v>
      </c>
      <c r="I35" s="89"/>
      <c r="J35" s="294"/>
      <c r="K35" s="239"/>
    </row>
    <row r="36" ht="16.5" customHeight="1" spans="1:11">
      <c r="A36" s="84"/>
      <c r="B36" s="85"/>
      <c r="C36" s="56"/>
      <c r="D36" s="172"/>
      <c r="E36" s="173"/>
      <c r="F36" s="281"/>
      <c r="G36" s="284"/>
      <c r="H36" s="166"/>
      <c r="I36" s="89"/>
      <c r="J36" s="294"/>
      <c r="K36" s="239"/>
    </row>
    <row r="37" ht="16.5" customHeight="1" spans="1:11">
      <c r="A37" s="192"/>
      <c r="B37" s="172" t="s">
        <v>127</v>
      </c>
      <c r="C37" s="56"/>
      <c r="D37" s="193"/>
      <c r="E37" s="194">
        <v>0.125</v>
      </c>
      <c r="F37" s="285">
        <v>2.25</v>
      </c>
      <c r="G37" s="268">
        <v>2.5</v>
      </c>
      <c r="H37" s="190">
        <f t="shared" ref="H37:H45" si="4">G37-F37</f>
        <v>0.25</v>
      </c>
      <c r="I37" s="299">
        <v>0</v>
      </c>
      <c r="J37" s="300" t="s">
        <v>262</v>
      </c>
      <c r="K37" s="239"/>
    </row>
    <row r="38" ht="16.5" customHeight="1" spans="1:11">
      <c r="A38" s="84"/>
      <c r="B38" s="85" t="s">
        <v>263</v>
      </c>
      <c r="C38" s="56"/>
      <c r="D38" s="172"/>
      <c r="E38" s="173">
        <v>0.125</v>
      </c>
      <c r="F38" s="168">
        <v>0.625</v>
      </c>
      <c r="G38" s="169">
        <v>0.5</v>
      </c>
      <c r="H38" s="166">
        <f t="shared" si="4"/>
        <v>-0.125</v>
      </c>
      <c r="I38" s="89"/>
      <c r="J38" s="294"/>
      <c r="K38" s="239"/>
    </row>
    <row r="39" ht="16.5" customHeight="1" spans="1:11">
      <c r="A39" s="84"/>
      <c r="B39" s="85" t="s">
        <v>264</v>
      </c>
      <c r="C39" s="56"/>
      <c r="D39" s="172"/>
      <c r="E39" s="173">
        <v>0.125</v>
      </c>
      <c r="F39" s="168">
        <v>11.5</v>
      </c>
      <c r="G39" s="266">
        <v>11.5</v>
      </c>
      <c r="H39" s="166">
        <f t="shared" si="4"/>
        <v>0</v>
      </c>
      <c r="I39" s="89"/>
      <c r="J39" s="294"/>
      <c r="K39" s="239"/>
    </row>
    <row r="40" ht="16.5" customHeight="1" spans="1:11">
      <c r="A40" s="84"/>
      <c r="B40" s="85" t="s">
        <v>265</v>
      </c>
      <c r="C40" s="56"/>
      <c r="D40" s="172"/>
      <c r="E40" s="173">
        <v>0.125</v>
      </c>
      <c r="F40" s="168">
        <v>8</v>
      </c>
      <c r="G40" s="268">
        <v>8.25</v>
      </c>
      <c r="H40" s="166">
        <f t="shared" si="4"/>
        <v>0.25</v>
      </c>
      <c r="I40" s="89"/>
      <c r="J40" s="294"/>
      <c r="K40" s="239"/>
    </row>
    <row r="41" ht="16.5" customHeight="1" spans="1:11">
      <c r="A41" s="84"/>
      <c r="B41" s="85" t="s">
        <v>131</v>
      </c>
      <c r="C41" s="56"/>
      <c r="D41" s="172"/>
      <c r="E41" s="173">
        <v>0.125</v>
      </c>
      <c r="F41" s="168">
        <v>0.375</v>
      </c>
      <c r="G41" s="268">
        <v>0.375</v>
      </c>
      <c r="H41" s="166">
        <f t="shared" si="4"/>
        <v>0</v>
      </c>
      <c r="I41" s="89"/>
      <c r="J41" s="294"/>
      <c r="K41" s="239"/>
    </row>
    <row r="42" ht="16.5" customHeight="1" spans="1:11">
      <c r="A42" s="197"/>
      <c r="B42" s="85" t="s">
        <v>238</v>
      </c>
      <c r="C42" s="56"/>
      <c r="D42" s="172"/>
      <c r="E42" s="173">
        <v>0.25</v>
      </c>
      <c r="F42" s="168">
        <v>19</v>
      </c>
      <c r="G42" s="275">
        <v>21</v>
      </c>
      <c r="H42" s="166">
        <f t="shared" si="4"/>
        <v>2</v>
      </c>
      <c r="I42" s="241"/>
      <c r="J42" s="228" t="s">
        <v>218</v>
      </c>
      <c r="K42" s="239"/>
    </row>
    <row r="43" ht="16.5" customHeight="1" spans="1:11">
      <c r="A43" s="197"/>
      <c r="B43" s="85" t="s">
        <v>239</v>
      </c>
      <c r="C43" s="56"/>
      <c r="D43" s="172"/>
      <c r="E43" s="173">
        <v>0</v>
      </c>
      <c r="F43" s="168">
        <v>3</v>
      </c>
      <c r="G43" s="275">
        <v>2</v>
      </c>
      <c r="H43" s="166">
        <f t="shared" si="4"/>
        <v>-1</v>
      </c>
      <c r="I43" s="304"/>
      <c r="J43" s="228" t="s">
        <v>218</v>
      </c>
      <c r="K43" s="239"/>
    </row>
    <row r="44" ht="16.5" customHeight="1" spans="1:11">
      <c r="A44" s="84"/>
      <c r="B44" s="85" t="s">
        <v>134</v>
      </c>
      <c r="C44" s="56"/>
      <c r="D44" s="172"/>
      <c r="E44" s="173">
        <v>0.25</v>
      </c>
      <c r="F44" s="168">
        <v>12</v>
      </c>
      <c r="G44" s="268">
        <v>12.25</v>
      </c>
      <c r="H44" s="166">
        <f t="shared" si="4"/>
        <v>0.25</v>
      </c>
      <c r="I44" s="89"/>
      <c r="J44" s="294"/>
      <c r="K44" s="239"/>
    </row>
    <row r="45" ht="16.5" customHeight="1" spans="1:11">
      <c r="A45" s="84"/>
      <c r="B45" s="85" t="s">
        <v>135</v>
      </c>
      <c r="C45" s="56"/>
      <c r="D45" s="172"/>
      <c r="E45" s="173">
        <v>0.25</v>
      </c>
      <c r="F45" s="168">
        <v>13</v>
      </c>
      <c r="G45" s="268">
        <v>13.25</v>
      </c>
      <c r="H45" s="166">
        <f t="shared" si="4"/>
        <v>0.25</v>
      </c>
      <c r="I45" s="89"/>
      <c r="J45" s="294"/>
      <c r="K45" s="239"/>
    </row>
    <row r="46" ht="16.5" customHeight="1" spans="1:11">
      <c r="A46" s="84"/>
      <c r="B46" s="85"/>
      <c r="C46" s="56"/>
      <c r="D46" s="172"/>
      <c r="E46" s="173"/>
      <c r="F46" s="211"/>
      <c r="G46" s="169"/>
      <c r="H46" s="166"/>
      <c r="I46" s="89"/>
      <c r="J46" s="294"/>
      <c r="K46" s="239"/>
    </row>
    <row r="47" ht="16.5" customHeight="1" spans="1:11">
      <c r="A47" s="205"/>
      <c r="B47" s="273"/>
      <c r="C47" s="56"/>
      <c r="D47" s="206"/>
      <c r="E47" s="173"/>
      <c r="F47" s="211"/>
      <c r="G47" s="209"/>
      <c r="H47" s="166"/>
      <c r="I47" s="250"/>
      <c r="J47" s="248"/>
      <c r="K47" s="239"/>
    </row>
    <row r="48" ht="16.5" customHeight="1" spans="1:11">
      <c r="A48" s="205"/>
      <c r="B48" s="85"/>
      <c r="C48" s="56"/>
      <c r="D48" s="206"/>
      <c r="E48" s="173"/>
      <c r="F48" s="286"/>
      <c r="G48" s="209"/>
      <c r="H48" s="166"/>
      <c r="I48" s="250"/>
      <c r="J48" s="250"/>
      <c r="K48" s="239"/>
    </row>
    <row r="49" ht="16.5" customHeight="1" spans="1:11">
      <c r="A49" s="205"/>
      <c r="B49" s="84"/>
      <c r="C49" s="56"/>
      <c r="D49" s="206"/>
      <c r="E49" s="207"/>
      <c r="F49" s="208"/>
      <c r="G49" s="209"/>
      <c r="H49" s="166"/>
      <c r="I49" s="250"/>
      <c r="J49" s="250"/>
      <c r="K49" s="239"/>
    </row>
    <row r="50" ht="16.5" customHeight="1" spans="1:11">
      <c r="A50" s="205"/>
      <c r="B50" s="210"/>
      <c r="C50" s="56"/>
      <c r="D50" s="206"/>
      <c r="E50" s="207"/>
      <c r="F50" s="208"/>
      <c r="G50" s="209"/>
      <c r="H50" s="166"/>
      <c r="I50" s="250"/>
      <c r="J50" s="250"/>
      <c r="K50" s="239"/>
    </row>
    <row r="51" ht="16.5" customHeight="1" spans="1:11">
      <c r="A51" s="205"/>
      <c r="B51" s="85"/>
      <c r="C51" s="56"/>
      <c r="D51" s="206"/>
      <c r="E51" s="207"/>
      <c r="F51" s="211"/>
      <c r="G51" s="287"/>
      <c r="H51" s="166"/>
      <c r="I51" s="250"/>
      <c r="J51" s="250"/>
      <c r="K51" s="239"/>
    </row>
    <row r="52" ht="16.5" customHeight="1" spans="1:11">
      <c r="A52" s="205"/>
      <c r="B52" s="84"/>
      <c r="C52" s="56"/>
      <c r="D52" s="212"/>
      <c r="E52" s="213"/>
      <c r="F52" s="211"/>
      <c r="G52" s="287"/>
      <c r="H52" s="166"/>
      <c r="I52" s="250"/>
      <c r="J52" s="250"/>
      <c r="K52" s="239"/>
    </row>
    <row r="53" ht="16.5" customHeight="1" spans="1:11">
      <c r="A53" s="205"/>
      <c r="B53" s="85"/>
      <c r="C53" s="56"/>
      <c r="D53" s="212"/>
      <c r="E53" s="213"/>
      <c r="F53" s="211"/>
      <c r="G53" s="287"/>
      <c r="H53" s="166"/>
      <c r="I53" s="250"/>
      <c r="J53" s="250"/>
      <c r="K53" s="239"/>
    </row>
    <row r="54" ht="16.5" customHeight="1" spans="1:11">
      <c r="A54" s="205"/>
      <c r="B54" s="85"/>
      <c r="C54" s="56"/>
      <c r="D54" s="212"/>
      <c r="E54" s="213"/>
      <c r="F54" s="208"/>
      <c r="G54" s="287"/>
      <c r="H54" s="166"/>
      <c r="I54" s="250"/>
      <c r="J54" s="250"/>
      <c r="K54" s="239"/>
    </row>
    <row r="55" ht="16.5" customHeight="1" spans="1:11">
      <c r="A55" s="205"/>
      <c r="B55" s="85"/>
      <c r="C55" s="56"/>
      <c r="D55" s="212"/>
      <c r="E55" s="213"/>
      <c r="F55" s="208"/>
      <c r="G55" s="287"/>
      <c r="H55" s="166"/>
      <c r="I55" s="250"/>
      <c r="J55" s="250"/>
      <c r="K55" s="239"/>
    </row>
    <row r="56" ht="16.5" customHeight="1" spans="1:11">
      <c r="A56" s="205"/>
      <c r="B56" s="85"/>
      <c r="C56" s="56"/>
      <c r="D56" s="212"/>
      <c r="E56" s="213"/>
      <c r="F56" s="208"/>
      <c r="G56" s="287"/>
      <c r="H56" s="166"/>
      <c r="I56" s="250"/>
      <c r="J56" s="250"/>
      <c r="K56" s="239"/>
    </row>
    <row r="57" ht="16.5" customHeight="1" spans="1:11">
      <c r="A57" s="205"/>
      <c r="B57" s="85"/>
      <c r="C57" s="56"/>
      <c r="D57" s="212"/>
      <c r="E57" s="213"/>
      <c r="F57" s="208"/>
      <c r="G57" s="287"/>
      <c r="H57" s="166"/>
      <c r="I57" s="250"/>
      <c r="J57" s="250"/>
      <c r="K57" s="239"/>
    </row>
    <row r="58" ht="63.75" customHeight="1" spans="1:11">
      <c r="A58" s="288"/>
      <c r="B58" s="32"/>
      <c r="C58" s="32"/>
      <c r="D58" s="32"/>
      <c r="E58" s="32"/>
      <c r="F58" s="32"/>
      <c r="G58" s="32"/>
      <c r="H58" s="32"/>
      <c r="I58" s="32"/>
      <c r="J58" s="32"/>
      <c r="K58" s="252"/>
    </row>
    <row r="59" ht="34.5" customHeight="1" spans="1:11">
      <c r="A59" s="215" t="s">
        <v>141</v>
      </c>
      <c r="B59" s="70"/>
      <c r="C59" s="70"/>
      <c r="D59" s="70"/>
      <c r="E59" s="70"/>
      <c r="F59" s="70"/>
      <c r="G59" s="70"/>
      <c r="H59" s="70"/>
      <c r="I59" s="70"/>
      <c r="J59" s="70"/>
      <c r="K59" s="120"/>
    </row>
    <row r="60" ht="12.75" customHeight="1" spans="1:11">
      <c r="A60" s="216"/>
      <c r="B60" s="2"/>
      <c r="C60" s="2"/>
      <c r="D60" s="2"/>
      <c r="E60" s="2"/>
      <c r="F60" s="2"/>
      <c r="G60" s="2"/>
      <c r="H60" s="2"/>
      <c r="I60" s="2"/>
      <c r="J60" s="2"/>
      <c r="K60" s="49"/>
    </row>
    <row r="61" ht="12.75" customHeight="1" spans="1:11">
      <c r="A61" s="217"/>
      <c r="K61" s="253"/>
    </row>
    <row r="62" ht="12.75" customHeight="1" spans="1:11">
      <c r="A62" s="217"/>
      <c r="K62" s="253"/>
    </row>
    <row r="63" ht="12.75" customHeight="1" spans="1:11">
      <c r="A63" s="217"/>
      <c r="K63" s="253"/>
    </row>
    <row r="64" ht="12.75" customHeight="1" spans="1:11">
      <c r="A64" s="217"/>
      <c r="K64" s="253"/>
    </row>
    <row r="65" ht="12.75" customHeight="1" spans="1:11">
      <c r="A65" s="217"/>
      <c r="K65" s="253"/>
    </row>
    <row r="66" ht="12.75" customHeight="1" spans="1:11">
      <c r="A66" s="217"/>
      <c r="K66" s="253"/>
    </row>
    <row r="67" ht="12.75" customHeight="1" spans="1:11">
      <c r="A67" s="217"/>
      <c r="K67" s="253"/>
    </row>
    <row r="68" ht="12.75" customHeight="1" spans="1:11">
      <c r="A68" s="217"/>
      <c r="K68" s="253"/>
    </row>
    <row r="69" ht="12.75" customHeight="1" spans="1:11">
      <c r="A69" s="217"/>
      <c r="K69" s="253"/>
    </row>
    <row r="70" ht="12.75" customHeight="1" spans="1:11">
      <c r="A70" s="217"/>
      <c r="K70" s="253"/>
    </row>
    <row r="71" ht="12.75" customHeight="1" spans="1:11">
      <c r="A71" s="217"/>
      <c r="K71" s="253"/>
    </row>
    <row r="72" ht="12.75" customHeight="1" spans="1:11">
      <c r="A72" s="217"/>
      <c r="K72" s="253"/>
    </row>
    <row r="73" ht="12.75" customHeight="1" spans="1:11">
      <c r="A73" s="217"/>
      <c r="K73" s="253"/>
    </row>
    <row r="74" ht="12.75" customHeight="1" spans="1:11">
      <c r="A74" s="217"/>
      <c r="K74" s="253"/>
    </row>
    <row r="75" ht="12.75" customHeight="1" spans="1:11">
      <c r="A75" s="217"/>
      <c r="K75" s="253"/>
    </row>
    <row r="76" ht="12.75" customHeight="1" spans="1:11">
      <c r="A76" s="217"/>
      <c r="K76" s="253"/>
    </row>
    <row r="77" ht="12.75" customHeight="1" spans="1:11">
      <c r="A77" s="217"/>
      <c r="K77" s="253"/>
    </row>
    <row r="78" ht="12.75" customHeight="1" spans="1:11">
      <c r="A78" s="217"/>
      <c r="K78" s="253"/>
    </row>
    <row r="79" ht="12.75" customHeight="1" spans="1:11">
      <c r="A79" s="217"/>
      <c r="K79" s="253"/>
    </row>
    <row r="80" ht="12.75" customHeight="1" spans="1:11">
      <c r="A80" s="217"/>
      <c r="K80" s="253"/>
    </row>
    <row r="81" ht="12.75" customHeight="1" spans="1:11">
      <c r="A81" s="217"/>
      <c r="K81" s="253"/>
    </row>
    <row r="82" ht="12.75" customHeight="1" spans="1:11">
      <c r="A82" s="217"/>
      <c r="K82" s="253"/>
    </row>
    <row r="83" ht="12.75" customHeight="1" spans="1:11">
      <c r="A83" s="217"/>
      <c r="K83" s="253"/>
    </row>
    <row r="84" ht="12.75" customHeight="1" spans="1:11">
      <c r="A84" s="217"/>
      <c r="K84" s="253"/>
    </row>
    <row r="85" ht="12.75" customHeight="1" spans="1:11">
      <c r="A85" s="217"/>
      <c r="K85" s="253"/>
    </row>
    <row r="86" ht="12.75" customHeight="1" spans="1:11">
      <c r="A86" s="217"/>
      <c r="K86" s="253"/>
    </row>
    <row r="87" ht="12.75" customHeight="1" spans="1:11">
      <c r="A87" s="217"/>
      <c r="K87" s="253"/>
    </row>
    <row r="88" ht="12.75" customHeight="1" spans="1:11">
      <c r="A88" s="217"/>
      <c r="K88" s="253"/>
    </row>
    <row r="89" ht="12.75" customHeight="1" spans="1:11">
      <c r="A89" s="217"/>
      <c r="K89" s="253"/>
    </row>
    <row r="90" ht="12.75" customHeight="1" spans="1:11">
      <c r="A90" s="217"/>
      <c r="K90" s="253"/>
    </row>
    <row r="91" ht="12.75" customHeight="1" spans="1:11">
      <c r="A91" s="217"/>
      <c r="K91" s="253"/>
    </row>
    <row r="92" ht="12.75" customHeight="1" spans="1:11">
      <c r="A92" s="217"/>
      <c r="K92" s="253"/>
    </row>
    <row r="93" ht="12.75" customHeight="1" spans="1:11">
      <c r="A93" s="217"/>
      <c r="K93" s="253"/>
    </row>
    <row r="94" ht="12.75" customHeight="1" spans="1:11">
      <c r="A94" s="217"/>
      <c r="K94" s="253"/>
    </row>
    <row r="95" ht="12.75" customHeight="1" spans="1:11">
      <c r="A95" s="217"/>
      <c r="K95" s="253"/>
    </row>
    <row r="96" ht="12.75" customHeight="1" spans="1:11">
      <c r="A96" s="217"/>
      <c r="K96" s="253"/>
    </row>
    <row r="97" ht="12.75" customHeight="1" spans="1:11">
      <c r="A97" s="217"/>
      <c r="K97" s="253"/>
    </row>
    <row r="98" ht="12.75" customHeight="1" spans="1:11">
      <c r="A98" s="217"/>
      <c r="K98" s="253"/>
    </row>
    <row r="99" ht="12.75" customHeight="1" spans="1:11">
      <c r="A99" s="217"/>
      <c r="K99" s="253"/>
    </row>
    <row r="100" ht="12.75" customHeight="1" spans="1:11">
      <c r="A100" s="217"/>
      <c r="K100" s="253"/>
    </row>
    <row r="101" ht="12.75" customHeight="1" spans="1:11">
      <c r="A101" s="217"/>
      <c r="K101" s="253"/>
    </row>
    <row r="102" ht="12.75" customHeight="1" spans="1:11">
      <c r="A102" s="217"/>
      <c r="K102" s="253"/>
    </row>
    <row r="103" ht="12.75" customHeight="1" spans="1:11">
      <c r="A103" s="217"/>
      <c r="K103" s="253"/>
    </row>
    <row r="104" ht="12.75" customHeight="1" spans="1:11">
      <c r="A104" s="217"/>
      <c r="K104" s="253"/>
    </row>
    <row r="105" ht="12.75" customHeight="1" spans="1:11">
      <c r="A105" s="217"/>
      <c r="K105" s="253"/>
    </row>
    <row r="106" ht="12.75" customHeight="1" spans="1:11">
      <c r="A106" s="217"/>
      <c r="K106" s="253"/>
    </row>
    <row r="107" ht="12.75" customHeight="1" spans="1:11">
      <c r="A107" s="217"/>
      <c r="K107" s="253"/>
    </row>
    <row r="108" ht="12.75" customHeight="1" spans="1:11">
      <c r="A108" s="217"/>
      <c r="K108" s="253"/>
    </row>
    <row r="109" ht="12.75" customHeight="1" spans="1:11">
      <c r="A109" s="217"/>
      <c r="K109" s="253"/>
    </row>
    <row r="110" ht="12.75" customHeight="1" spans="1:11">
      <c r="A110" s="217"/>
      <c r="K110" s="253"/>
    </row>
    <row r="111" ht="12.75" customHeight="1" spans="1:11">
      <c r="A111" s="217"/>
      <c r="K111" s="253"/>
    </row>
    <row r="112" ht="12.75" customHeight="1" spans="1:11">
      <c r="A112" s="217"/>
      <c r="K112" s="253"/>
    </row>
    <row r="113" ht="12.75" customHeight="1" spans="1:11">
      <c r="A113" s="217"/>
      <c r="K113" s="253"/>
    </row>
    <row r="114" ht="12.75" customHeight="1" spans="1:11">
      <c r="A114" s="217"/>
      <c r="K114" s="253"/>
    </row>
    <row r="115" ht="12.75" customHeight="1" spans="1:11">
      <c r="A115" s="217"/>
      <c r="K115" s="253"/>
    </row>
    <row r="116" ht="12.75" customHeight="1" spans="1:11">
      <c r="A116" s="254"/>
      <c r="B116" s="255"/>
      <c r="C116" s="255"/>
      <c r="D116" s="255"/>
      <c r="E116" s="255"/>
      <c r="F116" s="255"/>
      <c r="G116" s="255"/>
      <c r="H116" s="255"/>
      <c r="I116" s="255"/>
      <c r="J116" s="255"/>
      <c r="K116" s="256"/>
    </row>
    <row r="117" ht="30" customHeight="1" spans="1:11">
      <c r="A117" s="215" t="s">
        <v>142</v>
      </c>
      <c r="B117" s="70"/>
      <c r="C117" s="70"/>
      <c r="D117" s="70"/>
      <c r="E117" s="70"/>
      <c r="F117" s="70"/>
      <c r="G117" s="70"/>
      <c r="H117" s="70"/>
      <c r="I117" s="70"/>
      <c r="J117" s="70"/>
      <c r="K117" s="120"/>
    </row>
    <row r="118" ht="12.75" customHeight="1" spans="1:11">
      <c r="A118" s="216"/>
      <c r="B118" s="2"/>
      <c r="C118" s="2"/>
      <c r="D118" s="2"/>
      <c r="E118" s="2"/>
      <c r="F118" s="2"/>
      <c r="G118" s="2"/>
      <c r="H118" s="2"/>
      <c r="I118" s="2"/>
      <c r="J118" s="2"/>
      <c r="K118" s="49"/>
    </row>
    <row r="119" ht="12.75" customHeight="1" spans="1:11">
      <c r="A119" s="217"/>
      <c r="K119" s="253"/>
    </row>
    <row r="120" ht="12.75" customHeight="1" spans="1:11">
      <c r="A120" s="217"/>
      <c r="K120" s="253"/>
    </row>
    <row r="121" ht="12.75" customHeight="1" spans="1:11">
      <c r="A121" s="217"/>
      <c r="K121" s="253"/>
    </row>
    <row r="122" ht="12.75" customHeight="1" spans="1:11">
      <c r="A122" s="217"/>
      <c r="K122" s="253"/>
    </row>
    <row r="123" ht="12.75" customHeight="1" spans="1:11">
      <c r="A123" s="217"/>
      <c r="K123" s="253"/>
    </row>
    <row r="124" ht="12.75" customHeight="1" spans="1:11">
      <c r="A124" s="217"/>
      <c r="K124" s="253"/>
    </row>
    <row r="125" ht="12.75" customHeight="1" spans="1:11">
      <c r="A125" s="217"/>
      <c r="K125" s="253"/>
    </row>
    <row r="126" ht="12.75" customHeight="1" spans="1:11">
      <c r="A126" s="217"/>
      <c r="K126" s="253"/>
    </row>
    <row r="127" ht="12.75" customHeight="1" spans="1:11">
      <c r="A127" s="217"/>
      <c r="K127" s="253"/>
    </row>
    <row r="128" ht="12.75" customHeight="1" spans="1:11">
      <c r="A128" s="217"/>
      <c r="K128" s="253"/>
    </row>
    <row r="129" ht="12.75" customHeight="1" spans="1:11">
      <c r="A129" s="217"/>
      <c r="K129" s="253"/>
    </row>
    <row r="130" ht="12.75" customHeight="1" spans="1:11">
      <c r="A130" s="217"/>
      <c r="K130" s="253"/>
    </row>
    <row r="131" ht="12.75" customHeight="1" spans="1:11">
      <c r="A131" s="217"/>
      <c r="K131" s="253"/>
    </row>
    <row r="132" ht="12.75" customHeight="1" spans="1:11">
      <c r="A132" s="217"/>
      <c r="K132" s="253"/>
    </row>
    <row r="133" ht="12.75" customHeight="1" spans="1:11">
      <c r="A133" s="217"/>
      <c r="K133" s="253"/>
    </row>
    <row r="134" ht="12.75" customHeight="1" spans="1:11">
      <c r="A134" s="217"/>
      <c r="K134" s="253"/>
    </row>
    <row r="135" ht="12.75" customHeight="1" spans="1:11">
      <c r="A135" s="217"/>
      <c r="K135" s="253"/>
    </row>
    <row r="136" ht="12.75" customHeight="1" spans="1:11">
      <c r="A136" s="217"/>
      <c r="K136" s="253"/>
    </row>
    <row r="137" ht="12.75" customHeight="1" spans="1:11">
      <c r="A137" s="217"/>
      <c r="K137" s="253"/>
    </row>
    <row r="138" ht="12.75" customHeight="1" spans="1:11">
      <c r="A138" s="217"/>
      <c r="K138" s="253"/>
    </row>
    <row r="139" ht="12.75" customHeight="1" spans="1:11">
      <c r="A139" s="217"/>
      <c r="K139" s="253"/>
    </row>
    <row r="140" ht="12.75" customHeight="1" spans="1:11">
      <c r="A140" s="217"/>
      <c r="K140" s="253"/>
    </row>
    <row r="141" ht="12.75" customHeight="1" spans="1:11">
      <c r="A141" s="217"/>
      <c r="K141" s="253"/>
    </row>
    <row r="142" ht="12.75" customHeight="1" spans="1:11">
      <c r="A142" s="217"/>
      <c r="K142" s="253"/>
    </row>
    <row r="143" ht="12.75" customHeight="1" spans="1:11">
      <c r="A143" s="217"/>
      <c r="K143" s="253"/>
    </row>
    <row r="144" ht="12.75" customHeight="1" spans="1:11">
      <c r="A144" s="217"/>
      <c r="K144" s="253"/>
    </row>
    <row r="145" ht="12.75" customHeight="1" spans="1:11">
      <c r="A145" s="217"/>
      <c r="K145" s="253"/>
    </row>
    <row r="146" ht="12.75" customHeight="1" spans="1:11">
      <c r="A146" s="217"/>
      <c r="K146" s="253"/>
    </row>
    <row r="147" ht="12.75" customHeight="1" spans="1:11">
      <c r="A147" s="217"/>
      <c r="K147" s="253"/>
    </row>
    <row r="148" ht="12.75" customHeight="1" spans="1:11">
      <c r="A148" s="217"/>
      <c r="K148" s="253"/>
    </row>
    <row r="149" ht="12.75" customHeight="1" spans="1:11">
      <c r="A149" s="217"/>
      <c r="K149" s="253"/>
    </row>
    <row r="150" ht="12.75" customHeight="1" spans="1:11">
      <c r="A150" s="217"/>
      <c r="K150" s="253"/>
    </row>
    <row r="151" ht="12.75" customHeight="1" spans="1:11">
      <c r="A151" s="217"/>
      <c r="K151" s="253"/>
    </row>
    <row r="152" ht="12.75" customHeight="1" spans="1:11">
      <c r="A152" s="217"/>
      <c r="K152" s="253"/>
    </row>
    <row r="153" ht="12.75" customHeight="1" spans="1:11">
      <c r="A153" s="217"/>
      <c r="K153" s="253"/>
    </row>
    <row r="154" ht="12.75" customHeight="1" spans="1:11">
      <c r="A154" s="217"/>
      <c r="K154" s="253"/>
    </row>
    <row r="155" ht="12.75" customHeight="1" spans="1:11">
      <c r="A155" s="217"/>
      <c r="K155" s="253"/>
    </row>
    <row r="156" ht="12.75" customHeight="1" spans="1:11">
      <c r="A156" s="217"/>
      <c r="K156" s="253"/>
    </row>
    <row r="157" ht="12.75" customHeight="1" spans="1:11">
      <c r="A157" s="217"/>
      <c r="K157" s="253"/>
    </row>
    <row r="158" ht="12.75" customHeight="1" spans="1:11">
      <c r="A158" s="217"/>
      <c r="K158" s="253"/>
    </row>
    <row r="159" ht="12.75" customHeight="1" spans="1:11">
      <c r="A159" s="217"/>
      <c r="K159" s="253"/>
    </row>
    <row r="160" ht="12.75" customHeight="1" spans="1:11">
      <c r="A160" s="217"/>
      <c r="K160" s="253"/>
    </row>
    <row r="161" ht="12.75" customHeight="1" spans="1:11">
      <c r="A161" s="217"/>
      <c r="K161" s="253"/>
    </row>
    <row r="162" ht="12.75" customHeight="1" spans="1:11">
      <c r="A162" s="217"/>
      <c r="K162" s="253"/>
    </row>
    <row r="163" ht="12.75" customHeight="1" spans="1:11">
      <c r="A163" s="217"/>
      <c r="K163" s="253"/>
    </row>
    <row r="164" ht="12.75" customHeight="1" spans="1:11">
      <c r="A164" s="217"/>
      <c r="K164" s="253"/>
    </row>
    <row r="165" ht="12.75" customHeight="1" spans="1:11">
      <c r="A165" s="217"/>
      <c r="K165" s="253"/>
    </row>
    <row r="166" ht="12.75" customHeight="1" spans="1:11">
      <c r="A166" s="217"/>
      <c r="K166" s="253"/>
    </row>
    <row r="167" ht="12.75" customHeight="1" spans="1:11">
      <c r="A167" s="217"/>
      <c r="K167" s="253"/>
    </row>
    <row r="168" ht="12.75" customHeight="1" spans="1:11">
      <c r="A168" s="217"/>
      <c r="K168" s="253"/>
    </row>
    <row r="169" ht="12.75" customHeight="1" spans="1:11">
      <c r="A169" s="217"/>
      <c r="K169" s="253"/>
    </row>
    <row r="170" ht="12.75" customHeight="1" spans="1:11">
      <c r="A170" s="217"/>
      <c r="K170" s="253"/>
    </row>
    <row r="171" ht="12.75" customHeight="1" spans="1:11">
      <c r="A171" s="217"/>
      <c r="K171" s="253"/>
    </row>
    <row r="172" ht="12.75" customHeight="1" spans="1:11">
      <c r="A172" s="217"/>
      <c r="K172" s="253"/>
    </row>
    <row r="173" ht="12.75" customHeight="1" spans="1:11">
      <c r="A173" s="217"/>
      <c r="K173" s="253"/>
    </row>
    <row r="174" ht="12.75" customHeight="1" spans="1:11">
      <c r="A174" s="254"/>
      <c r="B174" s="255"/>
      <c r="C174" s="255"/>
      <c r="D174" s="255"/>
      <c r="E174" s="255"/>
      <c r="F174" s="255"/>
      <c r="G174" s="255"/>
      <c r="H174" s="255"/>
      <c r="I174" s="255"/>
      <c r="J174" s="255"/>
      <c r="K174" s="256"/>
    </row>
    <row r="175" ht="12.75" customHeight="1" spans="1:11">
      <c r="A175" s="215" t="s">
        <v>142</v>
      </c>
      <c r="B175" s="70"/>
      <c r="C175" s="70"/>
      <c r="D175" s="70"/>
      <c r="E175" s="70"/>
      <c r="F175" s="70"/>
      <c r="G175" s="70"/>
      <c r="H175" s="70"/>
      <c r="I175" s="70"/>
      <c r="J175" s="70"/>
      <c r="K175" s="120"/>
    </row>
    <row r="176" ht="12.75" customHeight="1" spans="1:11">
      <c r="A176" s="216"/>
      <c r="B176" s="2"/>
      <c r="C176" s="2"/>
      <c r="D176" s="2"/>
      <c r="E176" s="2"/>
      <c r="F176" s="2"/>
      <c r="G176" s="2"/>
      <c r="H176" s="2"/>
      <c r="I176" s="2"/>
      <c r="J176" s="2"/>
      <c r="K176" s="49"/>
    </row>
    <row r="177" ht="12.75" customHeight="1" spans="1:11">
      <c r="A177" s="217"/>
      <c r="K177" s="253"/>
    </row>
    <row r="178" ht="12.75" customHeight="1" spans="1:11">
      <c r="A178" s="217"/>
      <c r="K178" s="253"/>
    </row>
    <row r="179" ht="12.75" customHeight="1" spans="1:11">
      <c r="A179" s="217"/>
      <c r="K179" s="253"/>
    </row>
    <row r="180" ht="12.75" customHeight="1" spans="1:11">
      <c r="A180" s="217"/>
      <c r="K180" s="253"/>
    </row>
    <row r="181" ht="12.75" customHeight="1" spans="1:11">
      <c r="A181" s="217"/>
      <c r="K181" s="253"/>
    </row>
    <row r="182" ht="12.75" customHeight="1" spans="1:11">
      <c r="A182" s="217"/>
      <c r="K182" s="253"/>
    </row>
    <row r="183" ht="12.75" customHeight="1" spans="1:11">
      <c r="A183" s="217"/>
      <c r="K183" s="253"/>
    </row>
    <row r="184" ht="12.75" customHeight="1" spans="1:11">
      <c r="A184" s="217"/>
      <c r="K184" s="253"/>
    </row>
    <row r="185" ht="12.75" customHeight="1" spans="1:11">
      <c r="A185" s="217"/>
      <c r="K185" s="253"/>
    </row>
    <row r="186" ht="12.75" customHeight="1" spans="1:11">
      <c r="A186" s="217"/>
      <c r="K186" s="253"/>
    </row>
    <row r="187" ht="12.75" customHeight="1" spans="1:11">
      <c r="A187" s="217"/>
      <c r="K187" s="253"/>
    </row>
    <row r="188" ht="12.75" customHeight="1" spans="1:11">
      <c r="A188" s="217"/>
      <c r="K188" s="253"/>
    </row>
    <row r="189" ht="12.75" customHeight="1" spans="1:11">
      <c r="A189" s="217"/>
      <c r="K189" s="253"/>
    </row>
    <row r="190" ht="12.75" customHeight="1" spans="1:11">
      <c r="A190" s="217"/>
      <c r="K190" s="253"/>
    </row>
    <row r="191" ht="12.75" customHeight="1" spans="1:11">
      <c r="A191" s="217"/>
      <c r="K191" s="253"/>
    </row>
    <row r="192" ht="12.75" customHeight="1" spans="1:11">
      <c r="A192" s="217"/>
      <c r="K192" s="253"/>
    </row>
    <row r="193" ht="12.75" customHeight="1" spans="1:11">
      <c r="A193" s="217"/>
      <c r="K193" s="253"/>
    </row>
    <row r="194" ht="12.75" customHeight="1" spans="1:11">
      <c r="A194" s="217"/>
      <c r="K194" s="253"/>
    </row>
    <row r="195" ht="12.75" customHeight="1" spans="1:11">
      <c r="A195" s="217"/>
      <c r="K195" s="253"/>
    </row>
    <row r="196" ht="12.75" customHeight="1" spans="1:11">
      <c r="A196" s="217"/>
      <c r="K196" s="253"/>
    </row>
    <row r="197" ht="12.75" customHeight="1" spans="1:11">
      <c r="A197" s="217"/>
      <c r="K197" s="253"/>
    </row>
    <row r="198" ht="12.75" customHeight="1" spans="1:11">
      <c r="A198" s="217"/>
      <c r="K198" s="253"/>
    </row>
    <row r="199" ht="12.75" customHeight="1" spans="1:11">
      <c r="A199" s="217"/>
      <c r="K199" s="253"/>
    </row>
    <row r="200" ht="12.75" customHeight="1" spans="1:11">
      <c r="A200" s="217"/>
      <c r="K200" s="253"/>
    </row>
    <row r="201" ht="12.75" customHeight="1" spans="1:11">
      <c r="A201" s="217"/>
      <c r="K201" s="253"/>
    </row>
    <row r="202" ht="12.75" customHeight="1" spans="1:11">
      <c r="A202" s="217"/>
      <c r="K202" s="253"/>
    </row>
    <row r="203" ht="12.75" customHeight="1" spans="1:11">
      <c r="A203" s="217"/>
      <c r="K203" s="253"/>
    </row>
    <row r="204" ht="12.75" customHeight="1" spans="1:11">
      <c r="A204" s="217"/>
      <c r="K204" s="253"/>
    </row>
    <row r="205" ht="12.75" customHeight="1" spans="1:11">
      <c r="A205" s="217"/>
      <c r="K205" s="253"/>
    </row>
    <row r="206" ht="12.75" customHeight="1" spans="1:11">
      <c r="A206" s="217"/>
      <c r="K206" s="253"/>
    </row>
    <row r="207" ht="12.75" customHeight="1" spans="1:11">
      <c r="A207" s="217"/>
      <c r="K207" s="253"/>
    </row>
    <row r="208" ht="12.75" customHeight="1" spans="1:11">
      <c r="A208" s="217"/>
      <c r="K208" s="253"/>
    </row>
    <row r="209" ht="12.75" customHeight="1" spans="1:11">
      <c r="A209" s="217"/>
      <c r="K209" s="253"/>
    </row>
    <row r="210" ht="12.75" customHeight="1" spans="1:11">
      <c r="A210" s="217"/>
      <c r="K210" s="253"/>
    </row>
    <row r="211" ht="12.75" customHeight="1" spans="1:11">
      <c r="A211" s="217"/>
      <c r="K211" s="253"/>
    </row>
    <row r="212" ht="12.75" customHeight="1" spans="1:11">
      <c r="A212" s="217"/>
      <c r="K212" s="253"/>
    </row>
    <row r="213" ht="12.75" customHeight="1" spans="1:11">
      <c r="A213" s="217"/>
      <c r="K213" s="253"/>
    </row>
    <row r="214" ht="12.75" customHeight="1" spans="1:11">
      <c r="A214" s="217"/>
      <c r="K214" s="253"/>
    </row>
    <row r="215" ht="12.75" customHeight="1" spans="1:11">
      <c r="A215" s="217"/>
      <c r="K215" s="253"/>
    </row>
    <row r="216" ht="12.75" customHeight="1" spans="1:11">
      <c r="A216" s="217"/>
      <c r="K216" s="253"/>
    </row>
    <row r="217" ht="12.75" customHeight="1" spans="1:11">
      <c r="A217" s="217"/>
      <c r="K217" s="253"/>
    </row>
    <row r="218" ht="12.75" customHeight="1" spans="1:11">
      <c r="A218" s="217"/>
      <c r="K218" s="253"/>
    </row>
    <row r="219" ht="12.75" customHeight="1" spans="1:11">
      <c r="A219" s="217"/>
      <c r="K219" s="253"/>
    </row>
    <row r="220" ht="12.75" customHeight="1" spans="1:11">
      <c r="A220" s="217"/>
      <c r="K220" s="253"/>
    </row>
    <row r="221" ht="12.75" customHeight="1" spans="1:11">
      <c r="A221" s="217"/>
      <c r="K221" s="253"/>
    </row>
    <row r="222" ht="12.75" customHeight="1" spans="1:11">
      <c r="A222" s="217"/>
      <c r="K222" s="253"/>
    </row>
    <row r="223" ht="12.75" customHeight="1" spans="1:11">
      <c r="A223" s="217"/>
      <c r="K223" s="253"/>
    </row>
    <row r="224" ht="12.75" customHeight="1" spans="1:11">
      <c r="A224" s="217"/>
      <c r="K224" s="253"/>
    </row>
    <row r="225" ht="12.75" customHeight="1" spans="1:11">
      <c r="A225" s="217"/>
      <c r="K225" s="253"/>
    </row>
    <row r="226" ht="12.75" customHeight="1" spans="1:11">
      <c r="A226" s="217"/>
      <c r="K226" s="253"/>
    </row>
    <row r="227" ht="12.75" customHeight="1" spans="1:11">
      <c r="A227" s="217"/>
      <c r="K227" s="253"/>
    </row>
    <row r="228" ht="12.75" customHeight="1" spans="1:11">
      <c r="A228" s="217"/>
      <c r="K228" s="253"/>
    </row>
    <row r="229" ht="12.75" customHeight="1" spans="1:11">
      <c r="A229" s="217"/>
      <c r="K229" s="253"/>
    </row>
    <row r="230" ht="12.75" customHeight="1" spans="1:11">
      <c r="A230" s="217"/>
      <c r="K230" s="253"/>
    </row>
    <row r="231" ht="12.75" customHeight="1" spans="1:11">
      <c r="A231" s="217"/>
      <c r="K231" s="253"/>
    </row>
    <row r="232" ht="12.75" customHeight="1" spans="1:11">
      <c r="A232" s="254"/>
      <c r="B232" s="255"/>
      <c r="C232" s="255"/>
      <c r="D232" s="255"/>
      <c r="E232" s="255"/>
      <c r="F232" s="255"/>
      <c r="G232" s="255"/>
      <c r="H232" s="255"/>
      <c r="I232" s="255"/>
      <c r="J232" s="255"/>
      <c r="K232" s="256"/>
    </row>
    <row r="233" ht="12.75" customHeight="1" spans="1:11">
      <c r="A233" s="215" t="s">
        <v>142</v>
      </c>
      <c r="B233" s="70"/>
      <c r="C233" s="70"/>
      <c r="D233" s="70"/>
      <c r="E233" s="70"/>
      <c r="F233" s="70"/>
      <c r="G233" s="70"/>
      <c r="H233" s="70"/>
      <c r="I233" s="70"/>
      <c r="J233" s="70"/>
      <c r="K233" s="120"/>
    </row>
    <row r="234" ht="12.75" customHeight="1" spans="1:11">
      <c r="A234" s="216"/>
      <c r="B234" s="2"/>
      <c r="C234" s="2"/>
      <c r="D234" s="2"/>
      <c r="E234" s="2"/>
      <c r="F234" s="2"/>
      <c r="G234" s="2"/>
      <c r="H234" s="2"/>
      <c r="I234" s="2"/>
      <c r="J234" s="2"/>
      <c r="K234" s="49"/>
    </row>
    <row r="235" ht="12.75" customHeight="1" spans="1:11">
      <c r="A235" s="217"/>
      <c r="K235" s="253"/>
    </row>
    <row r="236" ht="12.75" customHeight="1" spans="1:11">
      <c r="A236" s="217"/>
      <c r="K236" s="253"/>
    </row>
    <row r="237" ht="12.75" customHeight="1" spans="1:11">
      <c r="A237" s="217"/>
      <c r="K237" s="253"/>
    </row>
    <row r="238" ht="12.75" customHeight="1" spans="1:11">
      <c r="A238" s="217"/>
      <c r="K238" s="253"/>
    </row>
    <row r="239" ht="12.75" customHeight="1" spans="1:11">
      <c r="A239" s="217"/>
      <c r="K239" s="253"/>
    </row>
    <row r="240" ht="12.75" customHeight="1" spans="1:11">
      <c r="A240" s="217"/>
      <c r="K240" s="253"/>
    </row>
    <row r="241" ht="12.75" customHeight="1" spans="1:11">
      <c r="A241" s="217"/>
      <c r="K241" s="253"/>
    </row>
    <row r="242" ht="12.75" customHeight="1" spans="1:11">
      <c r="A242" s="217"/>
      <c r="K242" s="253"/>
    </row>
    <row r="243" ht="12.75" customHeight="1" spans="1:11">
      <c r="A243" s="217"/>
      <c r="K243" s="253"/>
    </row>
    <row r="244" ht="12.75" customHeight="1" spans="1:11">
      <c r="A244" s="217"/>
      <c r="K244" s="253"/>
    </row>
    <row r="245" ht="12.75" customHeight="1" spans="1:11">
      <c r="A245" s="217"/>
      <c r="K245" s="253"/>
    </row>
    <row r="246" ht="12.75" customHeight="1" spans="1:11">
      <c r="A246" s="217"/>
      <c r="K246" s="253"/>
    </row>
    <row r="247" ht="12.75" customHeight="1" spans="1:11">
      <c r="A247" s="217"/>
      <c r="K247" s="253"/>
    </row>
    <row r="248" ht="12.75" customHeight="1" spans="1:11">
      <c r="A248" s="217"/>
      <c r="K248" s="253"/>
    </row>
    <row r="249" ht="12.75" customHeight="1" spans="1:11">
      <c r="A249" s="217"/>
      <c r="K249" s="253"/>
    </row>
    <row r="250" ht="12.75" customHeight="1" spans="1:11">
      <c r="A250" s="217"/>
      <c r="K250" s="253"/>
    </row>
    <row r="251" ht="12.75" customHeight="1" spans="1:11">
      <c r="A251" s="217"/>
      <c r="K251" s="253"/>
    </row>
    <row r="252" ht="12.75" customHeight="1" spans="1:11">
      <c r="A252" s="217"/>
      <c r="K252" s="253"/>
    </row>
    <row r="253" ht="12.75" customHeight="1" spans="1:11">
      <c r="A253" s="217"/>
      <c r="K253" s="253"/>
    </row>
    <row r="254" ht="12.75" customHeight="1" spans="1:11">
      <c r="A254" s="217"/>
      <c r="K254" s="253"/>
    </row>
    <row r="255" ht="12.75" customHeight="1" spans="1:11">
      <c r="A255" s="217"/>
      <c r="K255" s="253"/>
    </row>
    <row r="256" ht="12.75" customHeight="1" spans="1:11">
      <c r="A256" s="217"/>
      <c r="K256" s="253"/>
    </row>
    <row r="257" ht="12.75" customHeight="1" spans="1:11">
      <c r="A257" s="217"/>
      <c r="K257" s="253"/>
    </row>
    <row r="258" ht="12.75" customHeight="1" spans="1:11">
      <c r="A258" s="217"/>
      <c r="K258" s="253"/>
    </row>
    <row r="259" ht="12.75" customHeight="1" spans="1:11">
      <c r="A259" s="217"/>
      <c r="K259" s="253"/>
    </row>
    <row r="260" ht="12.75" customHeight="1" spans="1:11">
      <c r="A260" s="217"/>
      <c r="K260" s="253"/>
    </row>
    <row r="261" ht="12.75" customHeight="1" spans="1:11">
      <c r="A261" s="217"/>
      <c r="K261" s="253"/>
    </row>
    <row r="262" ht="12.75" customHeight="1" spans="1:11">
      <c r="A262" s="217"/>
      <c r="K262" s="253"/>
    </row>
    <row r="263" ht="12.75" customHeight="1" spans="1:11">
      <c r="A263" s="217"/>
      <c r="K263" s="253"/>
    </row>
    <row r="264" ht="12.75" customHeight="1" spans="1:11">
      <c r="A264" s="217"/>
      <c r="K264" s="253"/>
    </row>
    <row r="265" ht="12.75" customHeight="1" spans="1:11">
      <c r="A265" s="217"/>
      <c r="K265" s="253"/>
    </row>
    <row r="266" ht="12.75" customHeight="1" spans="1:11">
      <c r="A266" s="217"/>
      <c r="K266" s="253"/>
    </row>
    <row r="267" ht="12.75" customHeight="1" spans="1:11">
      <c r="A267" s="217"/>
      <c r="K267" s="253"/>
    </row>
    <row r="268" ht="12.75" customHeight="1" spans="1:11">
      <c r="A268" s="217"/>
      <c r="K268" s="253"/>
    </row>
    <row r="269" ht="12.75" customHeight="1" spans="1:11">
      <c r="A269" s="217"/>
      <c r="K269" s="253"/>
    </row>
    <row r="270" ht="12.75" customHeight="1" spans="1:11">
      <c r="A270" s="217"/>
      <c r="K270" s="253"/>
    </row>
    <row r="271" ht="12.75" customHeight="1" spans="1:11">
      <c r="A271" s="217"/>
      <c r="K271" s="253"/>
    </row>
    <row r="272" ht="12.75" customHeight="1" spans="1:11">
      <c r="A272" s="217"/>
      <c r="K272" s="253"/>
    </row>
    <row r="273" ht="12.75" customHeight="1" spans="1:11">
      <c r="A273" s="217"/>
      <c r="K273" s="253"/>
    </row>
    <row r="274" ht="12.75" customHeight="1" spans="1:11">
      <c r="A274" s="217"/>
      <c r="K274" s="253"/>
    </row>
    <row r="275" ht="12.75" customHeight="1" spans="1:11">
      <c r="A275" s="217"/>
      <c r="K275" s="253"/>
    </row>
    <row r="276" ht="12.75" customHeight="1" spans="1:11">
      <c r="A276" s="217"/>
      <c r="K276" s="253"/>
    </row>
    <row r="277" ht="12.75" customHeight="1" spans="1:11">
      <c r="A277" s="217"/>
      <c r="K277" s="253"/>
    </row>
    <row r="278" ht="12.75" customHeight="1" spans="1:11">
      <c r="A278" s="217"/>
      <c r="K278" s="253"/>
    </row>
    <row r="279" ht="12.75" customHeight="1" spans="1:11">
      <c r="A279" s="217"/>
      <c r="K279" s="253"/>
    </row>
    <row r="280" ht="12.75" customHeight="1" spans="1:11">
      <c r="A280" s="217"/>
      <c r="K280" s="253"/>
    </row>
    <row r="281" ht="12.75" customHeight="1" spans="1:11">
      <c r="A281" s="217"/>
      <c r="K281" s="253"/>
    </row>
    <row r="282" ht="12.75" customHeight="1" spans="1:11">
      <c r="A282" s="217"/>
      <c r="K282" s="253"/>
    </row>
    <row r="283" ht="12.75" customHeight="1" spans="1:11">
      <c r="A283" s="217"/>
      <c r="K283" s="253"/>
    </row>
    <row r="284" ht="12.75" customHeight="1" spans="1:11">
      <c r="A284" s="217"/>
      <c r="K284" s="253"/>
    </row>
    <row r="285" ht="12.75" customHeight="1" spans="1:11">
      <c r="A285" s="217"/>
      <c r="K285" s="253"/>
    </row>
    <row r="286" ht="12.75" customHeight="1" spans="1:11">
      <c r="A286" s="217"/>
      <c r="K286" s="253"/>
    </row>
    <row r="287" ht="12.75" customHeight="1" spans="1:11">
      <c r="A287" s="217"/>
      <c r="K287" s="253"/>
    </row>
    <row r="288" ht="12.75" customHeight="1" spans="1:11">
      <c r="A288" s="217"/>
      <c r="K288" s="253"/>
    </row>
    <row r="289" ht="12.75" customHeight="1" spans="1:11">
      <c r="A289" s="217"/>
      <c r="K289" s="253"/>
    </row>
    <row r="290" ht="12.75" customHeight="1" spans="1:11">
      <c r="A290" s="254"/>
      <c r="B290" s="255"/>
      <c r="C290" s="255"/>
      <c r="D290" s="255"/>
      <c r="E290" s="255"/>
      <c r="F290" s="255"/>
      <c r="G290" s="255"/>
      <c r="H290" s="255"/>
      <c r="I290" s="255"/>
      <c r="J290" s="255"/>
      <c r="K290" s="256"/>
    </row>
    <row r="291" ht="12.75" customHeight="1" spans="1:11">
      <c r="A291" s="215" t="s">
        <v>142</v>
      </c>
      <c r="B291" s="70"/>
      <c r="C291" s="70"/>
      <c r="D291" s="70"/>
      <c r="E291" s="70"/>
      <c r="F291" s="70"/>
      <c r="G291" s="70"/>
      <c r="H291" s="70"/>
      <c r="I291" s="70"/>
      <c r="J291" s="70"/>
      <c r="K291" s="120"/>
    </row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</sheetData>
  <mergeCells count="77">
    <mergeCell ref="A1:K1"/>
    <mergeCell ref="A2:B2"/>
    <mergeCell ref="F2:G2"/>
    <mergeCell ref="A3:B3"/>
    <mergeCell ref="F3:G3"/>
    <mergeCell ref="A4:B4"/>
    <mergeCell ref="F4:G4"/>
    <mergeCell ref="A5:B5"/>
    <mergeCell ref="F5:G5"/>
    <mergeCell ref="A6:B6"/>
    <mergeCell ref="F6:G6"/>
    <mergeCell ref="A7:B7"/>
    <mergeCell ref="F7:G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8:C18"/>
    <mergeCell ref="B19:C19"/>
    <mergeCell ref="B20:C20"/>
    <mergeCell ref="B21:C21"/>
    <mergeCell ref="B22:C22"/>
    <mergeCell ref="B23:C23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A58:J58"/>
    <mergeCell ref="A59:K59"/>
    <mergeCell ref="A117:K117"/>
    <mergeCell ref="A175:K175"/>
    <mergeCell ref="A233:K233"/>
    <mergeCell ref="A291:K291"/>
    <mergeCell ref="K9:K10"/>
    <mergeCell ref="K11:K17"/>
    <mergeCell ref="K18:K23"/>
    <mergeCell ref="K24:K25"/>
    <mergeCell ref="K27:K58"/>
    <mergeCell ref="A292:K348"/>
    <mergeCell ref="A60:K116"/>
    <mergeCell ref="A176:K232"/>
    <mergeCell ref="A234:K290"/>
    <mergeCell ref="A118:K174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XS-XXL</vt:lpstr>
      <vt:lpstr>XS-XXL (cm)</vt:lpstr>
      <vt:lpstr>1X-3X</vt:lpstr>
      <vt:lpstr>1X-3X (CM)</vt:lpstr>
      <vt:lpstr>PROTO (MED)</vt:lpstr>
      <vt:lpstr>GRADED SPECS-DRESSES</vt:lpstr>
      <vt:lpstr>PP (MED) 2.10.23</vt:lpstr>
      <vt:lpstr>PP2 (MED) 3-3-23</vt:lpstr>
      <vt:lpstr>PP (2X) - FOR TECH 2.0 FIT RECO</vt:lpstr>
      <vt:lpstr>TOP (MED) 4-24-23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Sofia Kang</dc:creator>
  <cp:lastModifiedBy>天边的一条鱼</cp:lastModifiedBy>
  <dcterms:created xsi:type="dcterms:W3CDTF">2021-03-19T05:51:00Z</dcterms:created>
  <dcterms:modified xsi:type="dcterms:W3CDTF">2024-07-11T05:45:37Z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3FDB2A10EE004500971271F92162E1EC_12</vt:lpwstr>
  </property>
  <property fmtid="{D5CDD505-2E9C-101B-9397-08002B2CF9AE}" pid="3" name="KSOProductBuildVer">
    <vt:lpwstr>2052-12.1.0.16929</vt:lpwstr>
  </property>
</Properties>
</file>