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'XS-XXL'!$A$1:$M$20</definedName>
    <definedName name="_xlnm.Print_Area" localSheetId="1">'XS-XXL (cm)'!$A$1:$M$20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<sst xmlns="http://schemas.openxmlformats.org/spreadsheetml/2006/main" count="236" uniqueCount="101">
  <si>
    <t>GRADED SPEC PAGE</t>
  </si>
  <si>
    <t>STYLE NAME:</t>
  </si>
  <si>
    <t>BG5131 WINNIE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</si>
  <si>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</si>
  <si>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</si>
  <si>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</si>
  <si>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</si>
  <si>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</si>
  <si>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</si>
  <si>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</si>
  <si>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</si>
  <si>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</si>
  <si>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</si>
  <si>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</si>
  <si>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</si>
  <si>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</si>
  <si>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</si>
  <si>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</si>
  <si>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</si>
  <si>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</si>
  <si>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</si>
  <si>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</si>
  <si>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</si>
  <si>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</si>
  <si>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</si>
  <si>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</si>
  <si>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 SEAM TO WAIST SEAM)</t>
  </si>
  <si>
    <t>上身长</t>
  </si>
  <si>
    <t>CF SKIRT LENGTH (FROM WAIST JOINT SEAM TO HEM)</t>
  </si>
  <si>
    <t>前中裙长</t>
  </si>
  <si>
    <t>BUST WIDTH (1" BELOW AH)</t>
  </si>
  <si>
    <r>
      <rPr>
        <sz val="15"/>
        <color theme="1"/>
        <rFont val="宋体"/>
        <charset val="134"/>
      </rPr>
      <t>胸围</t>
    </r>
    <r>
      <rPr>
        <sz val="15"/>
        <color theme="1"/>
        <rFont val="Calibri"/>
        <charset val="134"/>
      </rPr>
      <t>-</t>
    </r>
    <r>
      <rPr>
        <sz val="15"/>
        <color theme="1"/>
        <rFont val="宋体"/>
        <charset val="134"/>
      </rPr>
      <t>腋下</t>
    </r>
    <r>
      <rPr>
        <sz val="15"/>
        <color theme="1"/>
        <rFont val="Calibri"/>
        <charset val="134"/>
      </rPr>
      <t>1‘’</t>
    </r>
  </si>
  <si>
    <t>WAIST SEAM WIDTH</t>
  </si>
  <si>
    <t>腰围</t>
  </si>
  <si>
    <t xml:space="preserve">HIP WIDTH (8.5" BELOW WAIST JOIN SEAM) - 3PT MEASUREMENT	</t>
  </si>
  <si>
    <r>
      <rPr>
        <sz val="15"/>
        <color theme="1"/>
        <rFont val="宋体"/>
        <charset val="134"/>
      </rPr>
      <t>臀围三点量</t>
    </r>
    <r>
      <rPr>
        <sz val="15"/>
        <color theme="1"/>
        <rFont val="Calibri"/>
        <charset val="134"/>
      </rPr>
      <t>-</t>
    </r>
    <r>
      <rPr>
        <sz val="15"/>
        <color theme="1"/>
        <rFont val="宋体"/>
        <charset val="134"/>
      </rPr>
      <t>腰下</t>
    </r>
    <r>
      <rPr>
        <sz val="15"/>
        <color theme="1"/>
        <rFont val="Calibri"/>
        <charset val="134"/>
      </rPr>
      <t>8.5‘’</t>
    </r>
  </si>
  <si>
    <t>SWEEP WIDTH (SELF) - ALONG THE CURVE</t>
  </si>
  <si>
    <t>面布摆围</t>
  </si>
  <si>
    <t>SWEEP WIDTH (LINING) - ALONG THE CURVE</t>
  </si>
  <si>
    <t>里布摆围</t>
  </si>
  <si>
    <t>SLIT HEIGHT</t>
  </si>
  <si>
    <t>开叉长</t>
  </si>
  <si>
    <t>DETACHABLE STRAP LENGTH</t>
  </si>
  <si>
    <t>肩带长</t>
  </si>
  <si>
    <t xml:space="preserve">ADJUSTABLE RANGE LENGTH	</t>
  </si>
  <si>
    <t>肩带调节量</t>
  </si>
  <si>
    <t>ZIPPER LENGTH</t>
  </si>
  <si>
    <t>拉链长</t>
  </si>
  <si>
    <t>UNDER BUST WIDTH ( 3 1/2" BELOW AH)</t>
  </si>
  <si>
    <r>
      <t>下胸围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腋下</t>
    </r>
    <r>
      <rPr>
        <sz val="14"/>
        <color rgb="FF000000"/>
        <rFont val="Calibri"/>
        <charset val="134"/>
      </rPr>
      <t>3 1/2‘’</t>
    </r>
  </si>
  <si>
    <r>
      <rPr>
        <b/>
        <sz val="14"/>
        <rFont val="Calibri"/>
        <charset val="134"/>
      </rPr>
      <t>GRADED SPEC PAGE</t>
    </r>
  </si>
  <si>
    <r>
      <rPr>
        <b/>
        <sz val="10"/>
        <rFont val="Calibri"/>
        <charset val="134"/>
      </rPr>
      <t>BRAND:</t>
    </r>
  </si>
  <si>
    <r>
      <rPr>
        <b/>
        <sz val="7"/>
        <rFont val="Calibri"/>
        <charset val="134"/>
      </rPr>
      <t>STYLE NAME:</t>
    </r>
  </si>
  <si>
    <r>
      <rPr>
        <sz val="7"/>
        <rFont val="Calibri"/>
        <charset val="134"/>
      </rPr>
      <t>BG5131 WINNIE DRESS</t>
    </r>
  </si>
  <si>
    <r>
      <rPr>
        <b/>
        <sz val="7"/>
        <rFont val="Calibri"/>
        <charset val="134"/>
      </rPr>
      <t>DESIGNER:</t>
    </r>
  </si>
  <si>
    <r>
      <rPr>
        <sz val="7"/>
        <rFont val="Calibri"/>
        <charset val="134"/>
      </rPr>
      <t>SARAH P</t>
    </r>
  </si>
  <si>
    <r>
      <rPr>
        <b/>
        <sz val="7"/>
        <rFont val="Calibri"/>
        <charset val="134"/>
      </rPr>
      <t>DATE CREATED:</t>
    </r>
  </si>
  <si>
    <r>
      <rPr>
        <b/>
        <sz val="7"/>
        <rFont val="Calibri"/>
        <charset val="134"/>
      </rPr>
      <t>TP COMPLETED BY:</t>
    </r>
  </si>
  <si>
    <r>
      <rPr>
        <b/>
        <sz val="7"/>
        <rFont val="Calibri"/>
        <charset val="134"/>
      </rPr>
      <t>SEASON:</t>
    </r>
  </si>
  <si>
    <r>
      <rPr>
        <b/>
        <sz val="7"/>
        <rFont val="Calibri"/>
        <charset val="134"/>
      </rPr>
      <t>TECH DESIGNER:</t>
    </r>
  </si>
  <si>
    <r>
      <rPr>
        <sz val="7"/>
        <rFont val="Calibri"/>
        <charset val="134"/>
      </rPr>
      <t>MAYRA</t>
    </r>
  </si>
  <si>
    <r>
      <rPr>
        <b/>
        <sz val="7"/>
        <rFont val="Calibri"/>
        <charset val="134"/>
      </rPr>
      <t>DELIVERY:</t>
    </r>
  </si>
  <si>
    <r>
      <rPr>
        <b/>
        <sz val="7"/>
        <rFont val="Calibri"/>
        <charset val="134"/>
      </rPr>
      <t>VENDOR:</t>
    </r>
  </si>
  <si>
    <r>
      <rPr>
        <sz val="7"/>
        <rFont val="Calibri"/>
        <charset val="134"/>
      </rPr>
      <t>MILLY</t>
    </r>
  </si>
  <si>
    <r>
      <rPr>
        <b/>
        <sz val="7"/>
        <rFont val="Calibri"/>
        <charset val="134"/>
      </rPr>
      <t>SIZE RANGE:</t>
    </r>
  </si>
  <si>
    <r>
      <rPr>
        <sz val="7"/>
        <rFont val="Calibri"/>
        <charset val="134"/>
      </rPr>
      <t>1X-3X</t>
    </r>
  </si>
  <si>
    <r>
      <rPr>
        <b/>
        <sz val="7"/>
        <rFont val="Calibri"/>
        <charset val="134"/>
      </rPr>
      <t>SAMPLE SIZE:</t>
    </r>
  </si>
  <si>
    <r>
      <rPr>
        <sz val="7"/>
        <rFont val="Calibri"/>
        <charset val="134"/>
      </rPr>
      <t>1X</t>
    </r>
  </si>
  <si>
    <r>
      <rPr>
        <b/>
        <sz val="7"/>
        <rFont val="Calibri"/>
        <charset val="134"/>
      </rPr>
      <t xml:space="preserve">POINT OF MEASURE
</t>
    </r>
    <r>
      <rPr>
        <b/>
        <sz val="7"/>
        <rFont val="Calibri"/>
        <charset val="134"/>
      </rPr>
      <t>(ALL BODY WIDTH POMS ARE TOTAL CIRCUMFERENCE)</t>
    </r>
  </si>
  <si>
    <t>1X</t>
  </si>
  <si>
    <t>2X</t>
  </si>
  <si>
    <t>3X</t>
  </si>
  <si>
    <r>
      <rPr>
        <sz val="7"/>
        <rFont val="Calibri"/>
        <charset val="134"/>
      </rPr>
      <t>TOP BODY LENGTH (FROM CF NECK DROP TO WAIST SEAM</t>
    </r>
  </si>
  <si>
    <r>
      <rPr>
        <sz val="11"/>
        <color rgb="FF000000"/>
        <rFont val="宋体"/>
        <charset val="204"/>
      </rPr>
      <t>上身长</t>
    </r>
    <r>
      <rPr>
        <sz val="11"/>
        <color rgb="FF000000"/>
        <rFont val="Arial"/>
        <charset val="204"/>
      </rPr>
      <t>-</t>
    </r>
    <r>
      <rPr>
        <sz val="11"/>
        <color rgb="FF000000"/>
        <rFont val="宋体"/>
        <charset val="204"/>
      </rPr>
      <t>前领滴到腰</t>
    </r>
  </si>
  <si>
    <t>1/4</t>
  </si>
  <si>
    <r>
      <rPr>
        <sz val="7"/>
        <rFont val="Calibri"/>
        <charset val="134"/>
      </rPr>
      <t>CF SKIRT LENGTH - WAIST SEAM TO HEM</t>
    </r>
  </si>
  <si>
    <t>1/2</t>
  </si>
  <si>
    <r>
      <rPr>
        <sz val="7"/>
        <rFont val="Calibri"/>
        <charset val="134"/>
      </rPr>
      <t>TOP NECK EDGE WIDTH - ALONG THE EDGE</t>
    </r>
  </si>
  <si>
    <t>前领长</t>
  </si>
  <si>
    <r>
      <rPr>
        <sz val="7"/>
        <rFont val="Calibri"/>
        <charset val="134"/>
      </rPr>
      <t>BUST 1" BELOW AH</t>
    </r>
  </si>
  <si>
    <r>
      <rPr>
        <sz val="11"/>
        <color rgb="FF000000"/>
        <rFont val="宋体"/>
        <charset val="204"/>
      </rPr>
      <t>胸围</t>
    </r>
    <r>
      <rPr>
        <sz val="11"/>
        <color rgb="FF000000"/>
        <rFont val="Arial"/>
        <charset val="204"/>
      </rPr>
      <t>-</t>
    </r>
    <r>
      <rPr>
        <sz val="11"/>
        <color rgb="FF000000"/>
        <rFont val="宋体"/>
        <charset val="204"/>
      </rPr>
      <t>腋下</t>
    </r>
    <r>
      <rPr>
        <sz val="11"/>
        <color rgb="FF000000"/>
        <rFont val="Arial"/>
        <charset val="204"/>
      </rPr>
      <t>1‘’</t>
    </r>
  </si>
  <si>
    <r>
      <rPr>
        <sz val="7"/>
        <rFont val="Calibri"/>
        <charset val="134"/>
      </rPr>
      <t>WAIST SEAM WIDTH</t>
    </r>
  </si>
  <si>
    <r>
      <rPr>
        <sz val="7"/>
        <rFont val="Calibri"/>
        <charset val="134"/>
      </rPr>
      <t>HIP WIDTH (8.5" BELOW WAIST SEAM JOIN SEAM) - 3PT MEASUREMENT</t>
    </r>
  </si>
  <si>
    <r>
      <rPr>
        <sz val="11"/>
        <color rgb="FF000000"/>
        <rFont val="宋体"/>
        <charset val="204"/>
      </rPr>
      <t>臀围三点量</t>
    </r>
    <r>
      <rPr>
        <sz val="11"/>
        <color rgb="FF000000"/>
        <rFont val="Arial"/>
        <charset val="204"/>
      </rPr>
      <t>-</t>
    </r>
    <r>
      <rPr>
        <sz val="11"/>
        <color rgb="FF000000"/>
        <rFont val="宋体"/>
        <charset val="204"/>
      </rPr>
      <t>腰下</t>
    </r>
    <r>
      <rPr>
        <sz val="11"/>
        <color rgb="FF000000"/>
        <rFont val="Arial"/>
        <charset val="204"/>
      </rPr>
      <t>8.5''</t>
    </r>
  </si>
  <si>
    <r>
      <rPr>
        <sz val="7"/>
        <rFont val="Calibri"/>
        <charset val="134"/>
      </rPr>
      <t>SWEEP WIDTH (SELF) -  ALONG EDGE</t>
    </r>
  </si>
  <si>
    <t>面布摆围弧量</t>
  </si>
  <si>
    <r>
      <rPr>
        <sz val="7"/>
        <rFont val="Calibri"/>
        <charset val="134"/>
      </rPr>
      <t>SWEEP WIDTH (LINING) -  ALONG EDGE</t>
    </r>
  </si>
  <si>
    <t>里布摆围弧量</t>
  </si>
  <si>
    <r>
      <rPr>
        <sz val="7"/>
        <rFont val="Calibri"/>
        <charset val="134"/>
      </rPr>
      <t>SLIT HEIGHT</t>
    </r>
  </si>
  <si>
    <t>开叉</t>
  </si>
  <si>
    <r>
      <rPr>
        <sz val="7"/>
        <rFont val="Calibri"/>
        <charset val="134"/>
      </rPr>
      <t>SHOULDER STRAP WIDTH</t>
    </r>
  </si>
  <si>
    <t>肩带宽</t>
  </si>
  <si>
    <t>1/8</t>
  </si>
  <si>
    <r>
      <rPr>
        <sz val="7"/>
        <rFont val="Calibri"/>
        <charset val="134"/>
      </rPr>
      <t>DETACHABLE SHOULDER STRAP</t>
    </r>
  </si>
  <si>
    <t>活动肩带长</t>
  </si>
  <si>
    <r>
      <rPr>
        <sz val="7"/>
        <rFont val="Calibri"/>
        <charset val="134"/>
      </rPr>
      <t>ADJUSTABLE RANGE LENGTH</t>
    </r>
  </si>
  <si>
    <r>
      <rPr>
        <sz val="7"/>
        <rFont val="Calibri"/>
        <charset val="134"/>
      </rPr>
      <t>ZIPPER LENGTH</t>
    </r>
  </si>
  <si>
    <r>
      <rPr>
        <sz val="7"/>
        <rFont val="Calibri"/>
        <charset val="134"/>
      </rPr>
      <t>SELF POCKET PLACEMENT BELOW SEAM</t>
    </r>
  </si>
  <si>
    <t>口袋位置</t>
  </si>
  <si>
    <r>
      <rPr>
        <sz val="7"/>
        <rFont val="Calibri"/>
        <charset val="134"/>
      </rPr>
      <t>SELF POCKET OPENING</t>
    </r>
  </si>
  <si>
    <t>口袋开口长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</si>
</sst>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____________@"/>
    <numFmt numFmtId="177" formatCode="__@"/>
    <numFmt numFmtId="178" formatCode="0.00_ "/>
    <numFmt numFmtId="179" formatCode="#\ ??/??"/>
    <numFmt numFmtId="180" formatCode="#\ ?/?"/>
    <numFmt numFmtId="181" formatCode="mm/dd/yy"/>
    <numFmt numFmtId="182" formatCode="m/d"/>
    <numFmt numFmtId="183" formatCode="#\ ?/?;\-?/?;0"/>
  </numFmts>
  <fonts count="55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b/>
      <sz val="11"/>
      <name val="Calibri"/>
      <charset val="134"/>
    </font>
    <font>
      <b/>
      <sz val="11"/>
      <color rgb="FFFF0000"/>
      <name val="Calibri"/>
      <charset val="134"/>
    </font>
    <font>
      <sz val="11"/>
      <color rgb="FF000000"/>
      <name val="宋体"/>
      <charset val="204"/>
    </font>
    <font>
      <sz val="11"/>
      <color rgb="FFFF0000"/>
      <name val="Calibri"/>
      <charset val="134"/>
    </font>
    <font>
      <sz val="12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2"/>
      <color theme="2"/>
      <name val="Calibri"/>
      <charset val="134"/>
    </font>
    <font>
      <b/>
      <sz val="10"/>
      <color theme="1"/>
      <name val="Calibri"/>
      <charset val="134"/>
    </font>
    <font>
      <sz val="12"/>
      <name val="Calibri"/>
      <charset val="134"/>
    </font>
    <font>
      <b/>
      <sz val="9"/>
      <color rgb="FF000000"/>
      <name val="Calibri"/>
      <charset val="134"/>
    </font>
    <font>
      <b/>
      <sz val="12"/>
      <color rgb="FF000000"/>
      <name val="Calibri"/>
      <charset val="134"/>
    </font>
    <font>
      <sz val="9"/>
      <color rgb="FF7F7F7F"/>
      <name val="Calibri"/>
      <charset val="134"/>
    </font>
    <font>
      <sz val="15"/>
      <color theme="1"/>
      <name val="宋体"/>
      <charset val="134"/>
    </font>
    <font>
      <sz val="10"/>
      <color rgb="FFFF0000"/>
      <name val="Calibri"/>
      <charset val="134"/>
    </font>
    <font>
      <sz val="10"/>
      <color theme="1"/>
      <name val="Calibri"/>
      <charset val="134"/>
    </font>
    <font>
      <sz val="14"/>
      <color rgb="FF000000"/>
      <name val="宋体"/>
      <charset val="134"/>
    </font>
    <font>
      <b/>
      <sz val="15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b/>
      <sz val="14"/>
      <name val="Calibri"/>
      <charset val="134"/>
    </font>
    <font>
      <b/>
      <sz val="10"/>
      <name val="Calibri"/>
      <charset val="134"/>
    </font>
    <font>
      <b/>
      <sz val="7"/>
      <name val="Calibri"/>
      <charset val="134"/>
    </font>
    <font>
      <sz val="7"/>
      <name val="Calibri"/>
      <charset val="134"/>
    </font>
    <font>
      <sz val="15"/>
      <color theme="1"/>
      <name val="Calibri"/>
      <charset val="134"/>
    </font>
    <font>
      <sz val="14"/>
      <color rgb="FF000000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rgb="FFE7B7B1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3D6"/>
        <bgColor indexed="64"/>
      </patternFill>
    </fill>
    <fill>
      <patternFill patternType="solid">
        <fgColor rgb="FFFFFF9A"/>
        <bgColor rgb="FFFFFF9A"/>
      </patternFill>
    </fill>
    <fill>
      <patternFill patternType="solid">
        <fgColor rgb="FFFFFFFF"/>
        <bgColor rgb="FFFFFFFF"/>
      </patternFill>
    </fill>
    <fill>
      <patternFill patternType="solid">
        <fgColor rgb="FFE7B7B2"/>
        <bgColor rgb="FFE7B7B2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3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5" borderId="36" applyNumberFormat="0" applyAlignment="0" applyProtection="0">
      <alignment vertical="center"/>
    </xf>
    <xf numFmtId="0" fontId="38" fillId="4" borderId="37" applyNumberFormat="0" applyAlignment="0" applyProtection="0">
      <alignment vertical="center"/>
    </xf>
    <xf numFmtId="0" fontId="39" fillId="4" borderId="36" applyNumberFormat="0" applyAlignment="0" applyProtection="0">
      <alignment vertical="center"/>
    </xf>
    <xf numFmtId="0" fontId="40" fillId="16" borderId="38" applyNumberFormat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8" fillId="0" borderId="0"/>
    <xf numFmtId="0" fontId="48" fillId="0" borderId="0"/>
    <xf numFmtId="0" fontId="48" fillId="0" borderId="0"/>
    <xf numFmtId="0" fontId="8" fillId="0" borderId="0"/>
    <xf numFmtId="0" fontId="8" fillId="0" borderId="0"/>
    <xf numFmtId="0" fontId="48" fillId="0" borderId="0"/>
  </cellStyleXfs>
  <cellXfs count="9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left" vertical="center" wrapText="1" indent="1"/>
    </xf>
    <xf numFmtId="178" fontId="6" fillId="0" borderId="1" xfId="54" applyNumberFormat="1" applyFont="1" applyFill="1" applyBorder="1" applyAlignment="1">
      <alignment horizontal="center" wrapText="1"/>
    </xf>
    <xf numFmtId="179" fontId="6" fillId="6" borderId="1" xfId="54" applyNumberFormat="1" applyFont="1" applyFill="1" applyBorder="1" applyAlignment="1">
      <alignment horizontal="center" wrapText="1"/>
    </xf>
    <xf numFmtId="180" fontId="6" fillId="7" borderId="1" xfId="54" applyNumberFormat="1" applyFont="1" applyFill="1" applyBorder="1" applyAlignment="1">
      <alignment horizontal="center" wrapText="1"/>
    </xf>
    <xf numFmtId="179" fontId="7" fillId="7" borderId="4" xfId="54" applyNumberFormat="1" applyFont="1" applyFill="1" applyBorder="1" applyAlignment="1">
      <alignment horizontal="center" wrapText="1"/>
    </xf>
    <xf numFmtId="179" fontId="7" fillId="0" borderId="4" xfId="54" applyNumberFormat="1" applyFont="1" applyBorder="1" applyAlignment="1">
      <alignment horizontal="center" wrapText="1"/>
    </xf>
    <xf numFmtId="0" fontId="8" fillId="0" borderId="0" xfId="49" applyFont="1" applyFill="1" applyAlignment="1"/>
    <xf numFmtId="0" fontId="9" fillId="0" borderId="5" xfId="49" applyFont="1" applyFill="1" applyBorder="1" applyAlignment="1">
      <alignment horizontal="center" vertical="center"/>
    </xf>
    <xf numFmtId="0" fontId="9" fillId="0" borderId="6" xfId="49" applyFont="1" applyFill="1" applyBorder="1" applyAlignment="1">
      <alignment horizontal="center" vertical="center"/>
    </xf>
    <xf numFmtId="0" fontId="9" fillId="0" borderId="7" xfId="49" applyFont="1" applyFill="1" applyBorder="1" applyAlignment="1">
      <alignment horizontal="center" vertical="center"/>
    </xf>
    <xf numFmtId="0" fontId="10" fillId="8" borderId="8" xfId="49" applyFont="1" applyFill="1" applyBorder="1" applyAlignment="1">
      <alignment horizontal="center" vertical="center"/>
    </xf>
    <xf numFmtId="0" fontId="11" fillId="9" borderId="9" xfId="49" applyFont="1" applyFill="1" applyBorder="1" applyAlignment="1">
      <alignment horizontal="right" vertical="center"/>
    </xf>
    <xf numFmtId="0" fontId="12" fillId="0" borderId="10" xfId="49" applyFont="1" applyFill="1" applyBorder="1" applyAlignment="1"/>
    <xf numFmtId="0" fontId="13" fillId="0" borderId="11" xfId="50" applyFont="1" applyFill="1" applyBorder="1" applyAlignment="1">
      <alignment horizontal="left" vertical="center"/>
    </xf>
    <xf numFmtId="0" fontId="11" fillId="9" borderId="12" xfId="49" applyFont="1" applyFill="1" applyBorder="1" applyAlignment="1">
      <alignment horizontal="right" vertical="center"/>
    </xf>
    <xf numFmtId="0" fontId="13" fillId="0" borderId="13" xfId="51" applyFont="1" applyBorder="1" applyAlignment="1">
      <alignment horizontal="left" vertical="center"/>
    </xf>
    <xf numFmtId="0" fontId="14" fillId="0" borderId="14" xfId="49" applyFont="1" applyFill="1" applyBorder="1" applyAlignment="1"/>
    <xf numFmtId="181" fontId="13" fillId="10" borderId="15" xfId="49" applyNumberFormat="1" applyFont="1" applyFill="1" applyBorder="1" applyAlignment="1">
      <alignment horizontal="center" vertical="center"/>
    </xf>
    <xf numFmtId="181" fontId="13" fillId="10" borderId="16" xfId="49" applyNumberFormat="1" applyFont="1" applyFill="1" applyBorder="1" applyAlignment="1">
      <alignment horizontal="center" vertical="center"/>
    </xf>
    <xf numFmtId="0" fontId="11" fillId="9" borderId="17" xfId="49" applyFont="1" applyFill="1" applyBorder="1" applyAlignment="1">
      <alignment horizontal="right" vertical="center"/>
    </xf>
    <xf numFmtId="0" fontId="12" fillId="0" borderId="3" xfId="49" applyFont="1" applyFill="1" applyBorder="1" applyAlignment="1"/>
    <xf numFmtId="14" fontId="13" fillId="0" borderId="11" xfId="51" applyNumberFormat="1" applyFont="1" applyBorder="1" applyAlignment="1">
      <alignment horizontal="left" vertical="center"/>
    </xf>
    <xf numFmtId="0" fontId="11" fillId="9" borderId="2" xfId="49" applyFont="1" applyFill="1" applyBorder="1" applyAlignment="1">
      <alignment horizontal="right" vertical="center"/>
    </xf>
    <xf numFmtId="0" fontId="13" fillId="0" borderId="5" xfId="51" applyFont="1" applyBorder="1" applyAlignment="1">
      <alignment horizontal="left" vertical="center"/>
    </xf>
    <xf numFmtId="0" fontId="14" fillId="0" borderId="4" xfId="49" applyFont="1" applyFill="1" applyBorder="1" applyAlignment="1"/>
    <xf numFmtId="181" fontId="13" fillId="10" borderId="0" xfId="49" applyNumberFormat="1" applyFont="1" applyFill="1" applyAlignment="1">
      <alignment horizontal="center" vertical="center"/>
    </xf>
    <xf numFmtId="181" fontId="13" fillId="10" borderId="18" xfId="49" applyNumberFormat="1" applyFont="1" applyFill="1" applyBorder="1" applyAlignment="1">
      <alignment horizontal="center" vertical="center"/>
    </xf>
    <xf numFmtId="181" fontId="13" fillId="10" borderId="19" xfId="49" applyNumberFormat="1" applyFont="1" applyFill="1" applyBorder="1" applyAlignment="1">
      <alignment horizontal="center" vertical="center"/>
    </xf>
    <xf numFmtId="181" fontId="13" fillId="10" borderId="12" xfId="49" applyNumberFormat="1" applyFont="1" applyFill="1" applyBorder="1" applyAlignment="1">
      <alignment horizontal="center" vertical="center"/>
    </xf>
    <xf numFmtId="181" fontId="13" fillId="10" borderId="10" xfId="49" applyNumberFormat="1" applyFont="1" applyFill="1" applyBorder="1" applyAlignment="1">
      <alignment horizontal="center" vertical="center"/>
    </xf>
    <xf numFmtId="0" fontId="10" fillId="0" borderId="20" xfId="49" applyFont="1" applyFill="1" applyBorder="1" applyAlignment="1">
      <alignment vertical="center"/>
    </xf>
    <xf numFmtId="0" fontId="15" fillId="11" borderId="15" xfId="49" applyFont="1" applyFill="1" applyBorder="1" applyAlignment="1">
      <alignment horizontal="center" vertical="center" wrapText="1"/>
    </xf>
    <xf numFmtId="0" fontId="16" fillId="0" borderId="0" xfId="49" applyFont="1" applyFill="1" applyAlignment="1"/>
    <xf numFmtId="0" fontId="16" fillId="0" borderId="21" xfId="49" applyFont="1" applyFill="1" applyBorder="1" applyAlignment="1"/>
    <xf numFmtId="0" fontId="17" fillId="11" borderId="22" xfId="49" applyFont="1" applyFill="1" applyBorder="1" applyAlignment="1">
      <alignment horizontal="center" vertical="center" wrapText="1"/>
    </xf>
    <xf numFmtId="0" fontId="17" fillId="11" borderId="23" xfId="49" applyFont="1" applyFill="1" applyBorder="1" applyAlignment="1">
      <alignment horizontal="center" vertical="center" wrapText="1"/>
    </xf>
    <xf numFmtId="0" fontId="18" fillId="11" borderId="22" xfId="49" applyFont="1" applyFill="1" applyBorder="1" applyAlignment="1">
      <alignment horizontal="center" vertical="center" wrapText="1"/>
    </xf>
    <xf numFmtId="0" fontId="10" fillId="0" borderId="9" xfId="49" applyFont="1" applyFill="1" applyBorder="1" applyAlignment="1">
      <alignment vertical="center"/>
    </xf>
    <xf numFmtId="0" fontId="16" fillId="0" borderId="12" xfId="49" applyFont="1" applyFill="1" applyBorder="1" applyAlignment="1"/>
    <xf numFmtId="0" fontId="16" fillId="0" borderId="10" xfId="49" applyFont="1" applyFill="1" applyBorder="1" applyAlignment="1"/>
    <xf numFmtId="0" fontId="16" fillId="0" borderId="24" xfId="49" applyFont="1" applyFill="1" applyBorder="1" applyAlignment="1"/>
    <xf numFmtId="0" fontId="17" fillId="11" borderId="24" xfId="49" applyFont="1" applyFill="1" applyBorder="1" applyAlignment="1">
      <alignment horizontal="center" vertical="center" wrapText="1"/>
    </xf>
    <xf numFmtId="0" fontId="19" fillId="0" borderId="17" xfId="49" applyFont="1" applyFill="1" applyBorder="1" applyAlignment="1">
      <alignment horizontal="center"/>
    </xf>
    <xf numFmtId="0" fontId="13" fillId="0" borderId="2" xfId="49" applyFont="1" applyFill="1" applyBorder="1" applyAlignment="1"/>
    <xf numFmtId="0" fontId="13" fillId="0" borderId="3" xfId="49" applyFont="1" applyFill="1" applyBorder="1" applyAlignment="1"/>
    <xf numFmtId="0" fontId="20" fillId="0" borderId="1" xfId="50" applyFont="1" applyBorder="1" applyAlignment="1">
      <alignment horizontal="left" vertical="center"/>
    </xf>
    <xf numFmtId="182" fontId="21" fillId="7" borderId="14" xfId="52" applyNumberFormat="1" applyFont="1" applyFill="1" applyBorder="1" applyAlignment="1">
      <alignment horizontal="center"/>
    </xf>
    <xf numFmtId="183" fontId="22" fillId="0" borderId="4" xfId="52" applyNumberFormat="1" applyFont="1" applyFill="1" applyBorder="1" applyAlignment="1">
      <alignment horizontal="center" wrapText="1"/>
    </xf>
    <xf numFmtId="178" fontId="7" fillId="0" borderId="4" xfId="52" applyNumberFormat="1" applyFont="1" applyFill="1" applyBorder="1" applyAlignment="1">
      <alignment horizontal="center" wrapText="1"/>
    </xf>
    <xf numFmtId="182" fontId="21" fillId="0" borderId="14" xfId="52" applyNumberFormat="1" applyFont="1" applyFill="1" applyBorder="1" applyAlignment="1">
      <alignment horizontal="center"/>
    </xf>
    <xf numFmtId="183" fontId="22" fillId="0" borderId="1" xfId="52" applyNumberFormat="1" applyFont="1" applyFill="1" applyBorder="1" applyAlignment="1">
      <alignment horizontal="center" wrapText="1"/>
    </xf>
    <xf numFmtId="180" fontId="13" fillId="0" borderId="1" xfId="52" applyNumberFormat="1" applyFont="1" applyFill="1" applyBorder="1" applyAlignment="1">
      <alignment horizontal="center" wrapText="1"/>
    </xf>
    <xf numFmtId="179" fontId="21" fillId="0" borderId="14" xfId="52" applyNumberFormat="1" applyFont="1" applyFill="1" applyBorder="1" applyAlignment="1">
      <alignment horizontal="center"/>
    </xf>
    <xf numFmtId="180" fontId="21" fillId="7" borderId="14" xfId="52" applyNumberFormat="1" applyFont="1" applyFill="1" applyBorder="1" applyAlignment="1">
      <alignment horizontal="center"/>
    </xf>
    <xf numFmtId="0" fontId="13" fillId="0" borderId="0" xfId="49" applyFont="1" applyFill="1" applyAlignment="1"/>
    <xf numFmtId="0" fontId="23" fillId="0" borderId="0" xfId="49" applyFont="1" applyFill="1" applyAlignment="1"/>
    <xf numFmtId="0" fontId="16" fillId="0" borderId="25" xfId="49" applyFont="1" applyFill="1" applyBorder="1" applyAlignment="1"/>
    <xf numFmtId="0" fontId="16" fillId="0" borderId="26" xfId="49" applyFont="1" applyFill="1" applyBorder="1" applyAlignment="1"/>
    <xf numFmtId="0" fontId="24" fillId="0" borderId="0" xfId="49" applyFont="1" applyFill="1" applyAlignment="1"/>
    <xf numFmtId="181" fontId="13" fillId="10" borderId="27" xfId="49" applyNumberFormat="1" applyFont="1" applyFill="1" applyBorder="1" applyAlignment="1">
      <alignment horizontal="center" vertical="center"/>
    </xf>
    <xf numFmtId="0" fontId="22" fillId="7" borderId="0" xfId="49" applyFont="1" applyFill="1" applyAlignment="1"/>
    <xf numFmtId="181" fontId="13" fillId="10" borderId="28" xfId="49" applyNumberFormat="1" applyFont="1" applyFill="1" applyBorder="1" applyAlignment="1">
      <alignment horizontal="center" vertical="center"/>
    </xf>
    <xf numFmtId="181" fontId="13" fillId="10" borderId="29" xfId="49" applyNumberFormat="1" applyFont="1" applyFill="1" applyBorder="1" applyAlignment="1">
      <alignment horizontal="center" vertical="center"/>
    </xf>
    <xf numFmtId="181" fontId="13" fillId="10" borderId="30" xfId="49" applyNumberFormat="1" applyFont="1" applyFill="1" applyBorder="1" applyAlignment="1">
      <alignment horizontal="center" vertical="center"/>
    </xf>
    <xf numFmtId="0" fontId="25" fillId="11" borderId="22" xfId="49" applyFont="1" applyFill="1" applyBorder="1" applyAlignment="1">
      <alignment horizontal="center" vertical="center" wrapText="1"/>
    </xf>
    <xf numFmtId="0" fontId="26" fillId="11" borderId="22" xfId="49" applyFont="1" applyFill="1" applyBorder="1" applyAlignment="1">
      <alignment horizontal="center" vertical="center" wrapText="1"/>
    </xf>
    <xf numFmtId="0" fontId="18" fillId="11" borderId="31" xfId="49" applyFont="1" applyFill="1" applyBorder="1" applyAlignment="1">
      <alignment horizontal="center" vertical="center" wrapText="1"/>
    </xf>
    <xf numFmtId="0" fontId="22" fillId="0" borderId="0" xfId="49" applyFont="1" applyFill="1" applyAlignment="1">
      <alignment vertical="center"/>
    </xf>
    <xf numFmtId="0" fontId="11" fillId="0" borderId="0" xfId="49" applyFont="1" applyFill="1" applyAlignment="1">
      <alignment horizontal="center" vertical="center"/>
    </xf>
    <xf numFmtId="0" fontId="16" fillId="0" borderId="32" xfId="49" applyFont="1" applyFill="1" applyBorder="1" applyAlignment="1"/>
    <xf numFmtId="0" fontId="27" fillId="0" borderId="0" xfId="49" applyFont="1" applyFill="1" applyAlignment="1">
      <alignment horizontal="center" vertical="center"/>
    </xf>
    <xf numFmtId="0" fontId="17" fillId="0" borderId="0" xfId="49" applyFont="1" applyFill="1" applyAlignment="1">
      <alignment horizontal="center" vertical="center" wrapText="1"/>
    </xf>
    <xf numFmtId="180" fontId="22" fillId="0" borderId="0" xfId="49" applyNumberFormat="1" applyFont="1" applyFill="1" applyAlignment="1">
      <alignment horizontal="center" vertical="center" wrapText="1"/>
    </xf>
    <xf numFmtId="0" fontId="22" fillId="12" borderId="0" xfId="49" applyFont="1" applyFill="1" applyAlignment="1"/>
    <xf numFmtId="180" fontId="28" fillId="0" borderId="0" xfId="49" applyNumberFormat="1" applyFont="1" applyFill="1" applyAlignment="1">
      <alignment horizontal="center" vertical="center" wrapText="1"/>
    </xf>
    <xf numFmtId="0" fontId="22" fillId="0" borderId="0" xfId="49" applyFont="1" applyFill="1" applyAlignment="1">
      <alignment horizontal="center" vertical="center"/>
    </xf>
    <xf numFmtId="183" fontId="7" fillId="0" borderId="4" xfId="52" applyNumberFormat="1" applyFont="1" applyFill="1" applyBorder="1" applyAlignment="1">
      <alignment horizontal="center" wrapText="1"/>
    </xf>
    <xf numFmtId="180" fontId="6" fillId="0" borderId="1" xfId="52" applyNumberFormat="1" applyFont="1" applyFill="1" applyBorder="1" applyAlignment="1">
      <alignment horizontal="center" wrapText="1"/>
    </xf>
    <xf numFmtId="180" fontId="16" fillId="13" borderId="24" xfId="50" applyNumberFormat="1" applyFont="1" applyFill="1" applyBorder="1" applyAlignment="1">
      <alignment horizontal="center" wrapText="1"/>
    </xf>
    <xf numFmtId="183" fontId="7" fillId="0" borderId="4" xfId="53" applyNumberFormat="1" applyFont="1" applyFill="1" applyBorder="1" applyAlignment="1">
      <alignment horizontal="center" wrapText="1"/>
    </xf>
    <xf numFmtId="180" fontId="16" fillId="13" borderId="1" xfId="50" applyNumberFormat="1" applyFont="1" applyFill="1" applyBorder="1" applyAlignment="1">
      <alignment horizontal="center" wrapText="1"/>
    </xf>
    <xf numFmtId="179" fontId="6" fillId="0" borderId="1" xfId="53" applyNumberFormat="1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" xfId="50"/>
    <cellStyle name="Normal 2 2 3" xfId="51"/>
    <cellStyle name="Normal 3" xfId="52"/>
    <cellStyle name="Normal 3 2 2" xfId="53"/>
    <cellStyle name="Normal 7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433705</xdr:colOff>
      <xdr:row>0</xdr:row>
      <xdr:rowOff>58419</xdr:rowOff>
    </xdr:from>
    <xdr:ext cx="1337310" cy="178435"/>
    <xdr:pic>
      <xdr:nvPicPr>
        <xdr:cNvPr id="2" name="image1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7155" y="57785"/>
          <a:ext cx="1337310" cy="1784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433705</xdr:colOff>
      <xdr:row>0</xdr:row>
      <xdr:rowOff>58419</xdr:rowOff>
    </xdr:from>
    <xdr:ext cx="1337310" cy="178435"/>
    <xdr:pic>
      <xdr:nvPicPr>
        <xdr:cNvPr id="2" name="image1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7155" y="57785"/>
          <a:ext cx="1337310" cy="1784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3"/>
  <sheetViews>
    <sheetView view="pageBreakPreview" zoomScaleNormal="100" topLeftCell="A3" workbookViewId="0">
      <selection activeCell="L17" sqref="L17"/>
    </sheetView>
  </sheetViews>
  <sheetFormatPr defaultColWidth="11.9469026548673" defaultRowHeight="15" customHeight="1"/>
  <cols>
    <col min="1" max="1" width="4.38053097345133" style="23" customWidth="1"/>
    <col min="2" max="2" width="17.3893805309735" style="23" customWidth="1"/>
    <col min="3" max="3" width="26.6814159292035" style="23" customWidth="1"/>
    <col min="4" max="4" width="19.2477876106195" style="23" customWidth="1"/>
    <col min="5" max="5" width="26.4159292035398" style="23" customWidth="1"/>
    <col min="6" max="6" width="9.55752212389381" style="23" customWidth="1"/>
    <col min="7" max="7" width="9.29203539823009" style="23" hidden="1" customWidth="1"/>
    <col min="8" max="13" width="9.29203539823009" style="23" customWidth="1"/>
    <col min="14" max="14" width="5.97345132743363" style="23" customWidth="1"/>
    <col min="15" max="17" width="9.15929203539823" style="23" customWidth="1"/>
    <col min="18" max="18" width="5.84070796460177" style="23" customWidth="1"/>
    <col min="19" max="19" width="9.15929203539823" style="23" customWidth="1"/>
    <col min="20" max="21" width="9.02654867256637" style="23" customWidth="1"/>
    <col min="22" max="22" width="7.0353982300885" style="23" customWidth="1"/>
    <col min="23" max="23" width="10.7522123893805" style="23" customWidth="1"/>
    <col min="24" max="24" width="30.3982300884956" style="23" customWidth="1"/>
    <col min="25" max="26" width="12.7433628318584" style="23" customWidth="1"/>
    <col min="27" max="16384" width="11.9469026548673" style="23"/>
  </cols>
  <sheetData>
    <row r="1" s="23" customFormat="1" ht="30" customHeight="1" spans="1:26">
      <c r="A1" s="24" t="s">
        <v>0</v>
      </c>
      <c r="B1" s="25"/>
      <c r="C1" s="25"/>
      <c r="D1" s="25"/>
      <c r="E1" s="25"/>
      <c r="F1" s="25"/>
      <c r="G1" s="26"/>
      <c r="H1" s="27"/>
      <c r="I1" s="73"/>
      <c r="J1" s="73"/>
      <c r="K1" s="73"/>
      <c r="L1" s="73"/>
      <c r="M1" s="74"/>
      <c r="N1" s="75"/>
      <c r="O1" s="75"/>
      <c r="P1" s="75"/>
      <c r="Q1" s="75"/>
      <c r="R1" s="75"/>
      <c r="S1" s="75"/>
      <c r="T1" s="75"/>
      <c r="U1" s="75"/>
      <c r="V1" s="75"/>
      <c r="W1" s="75"/>
      <c r="X1" s="71"/>
      <c r="Y1" s="71"/>
      <c r="Z1" s="71"/>
    </row>
    <row r="2" s="23" customFormat="1" ht="16.15" customHeight="1" spans="1:26">
      <c r="A2" s="28" t="s">
        <v>1</v>
      </c>
      <c r="B2" s="29"/>
      <c r="C2" s="30" t="s">
        <v>2</v>
      </c>
      <c r="D2" s="31" t="s">
        <v>3</v>
      </c>
      <c r="E2" s="32" t="s">
        <v>4</v>
      </c>
      <c r="F2" s="33"/>
      <c r="G2" s="34"/>
      <c r="H2" s="35"/>
      <c r="I2" s="35"/>
      <c r="J2" s="35"/>
      <c r="K2" s="35"/>
      <c r="L2" s="35"/>
      <c r="M2" s="76"/>
      <c r="N2" s="77"/>
      <c r="O2" s="77"/>
      <c r="P2" s="77"/>
      <c r="Q2" s="77"/>
      <c r="R2" s="77"/>
      <c r="S2" s="77"/>
      <c r="T2" s="77"/>
      <c r="U2" s="77"/>
      <c r="V2" s="77"/>
      <c r="W2" s="77"/>
      <c r="X2" s="71"/>
      <c r="Y2" s="71"/>
      <c r="Z2" s="71"/>
    </row>
    <row r="3" s="23" customFormat="1" ht="16.15" customHeight="1" spans="1:26">
      <c r="A3" s="36" t="s">
        <v>5</v>
      </c>
      <c r="B3" s="37"/>
      <c r="C3" s="38">
        <v>45271</v>
      </c>
      <c r="D3" s="39" t="s">
        <v>6</v>
      </c>
      <c r="E3" s="40"/>
      <c r="F3" s="41"/>
      <c r="G3" s="34"/>
      <c r="H3" s="42"/>
      <c r="I3" s="42"/>
      <c r="J3" s="42"/>
      <c r="K3" s="42"/>
      <c r="L3" s="42"/>
      <c r="M3" s="78"/>
      <c r="N3" s="77"/>
      <c r="O3" s="77"/>
      <c r="P3" s="77"/>
      <c r="Q3" s="77"/>
      <c r="R3" s="77"/>
      <c r="S3" s="77"/>
      <c r="T3" s="77"/>
      <c r="U3" s="77"/>
      <c r="V3" s="77"/>
      <c r="W3" s="77"/>
      <c r="X3" s="71"/>
      <c r="Y3" s="71"/>
      <c r="Z3" s="71"/>
    </row>
    <row r="4" s="23" customFormat="1" ht="16.15" customHeight="1" spans="1:26">
      <c r="A4" s="36" t="s">
        <v>7</v>
      </c>
      <c r="B4" s="37"/>
      <c r="C4" s="38"/>
      <c r="D4" s="39" t="s">
        <v>8</v>
      </c>
      <c r="E4" s="40" t="s">
        <v>9</v>
      </c>
      <c r="F4" s="41"/>
      <c r="G4" s="34"/>
      <c r="H4" s="42"/>
      <c r="I4" s="42"/>
      <c r="J4" s="42"/>
      <c r="K4" s="42"/>
      <c r="L4" s="42"/>
      <c r="M4" s="78"/>
      <c r="N4" s="77"/>
      <c r="O4" s="77"/>
      <c r="P4" s="77"/>
      <c r="Q4" s="77"/>
      <c r="R4" s="77"/>
      <c r="S4" s="77"/>
      <c r="T4" s="77"/>
      <c r="U4" s="77"/>
      <c r="V4" s="77"/>
      <c r="W4" s="77"/>
      <c r="X4" s="71"/>
      <c r="Y4" s="71"/>
      <c r="Z4" s="71"/>
    </row>
    <row r="5" s="23" customFormat="1" ht="16.15" customHeight="1" spans="1:26">
      <c r="A5" s="36" t="s">
        <v>10</v>
      </c>
      <c r="B5" s="37"/>
      <c r="C5" s="38"/>
      <c r="D5" s="39" t="s">
        <v>11</v>
      </c>
      <c r="E5" s="40" t="s">
        <v>12</v>
      </c>
      <c r="F5" s="41"/>
      <c r="G5" s="43"/>
      <c r="H5" s="44"/>
      <c r="I5" s="44"/>
      <c r="J5" s="44"/>
      <c r="K5" s="44"/>
      <c r="L5" s="44"/>
      <c r="M5" s="79"/>
      <c r="N5" s="77"/>
      <c r="O5" s="77"/>
      <c r="P5" s="77"/>
      <c r="Q5" s="77"/>
      <c r="R5" s="77"/>
      <c r="S5" s="77"/>
      <c r="T5" s="77"/>
      <c r="U5" s="77"/>
      <c r="V5" s="77"/>
      <c r="W5" s="77"/>
      <c r="X5" s="71"/>
      <c r="Y5" s="71"/>
      <c r="Z5" s="71"/>
    </row>
    <row r="6" s="23" customFormat="1" ht="16.15" customHeight="1" spans="1:26">
      <c r="A6" s="36" t="s">
        <v>13</v>
      </c>
      <c r="B6" s="37"/>
      <c r="C6" s="38" t="s">
        <v>14</v>
      </c>
      <c r="D6" s="39" t="s">
        <v>15</v>
      </c>
      <c r="E6" s="40" t="s">
        <v>16</v>
      </c>
      <c r="F6" s="41"/>
      <c r="G6" s="45"/>
      <c r="H6" s="46"/>
      <c r="I6" s="46"/>
      <c r="J6" s="46"/>
      <c r="K6" s="46"/>
      <c r="L6" s="46"/>
      <c r="M6" s="80"/>
      <c r="N6" s="77"/>
      <c r="O6" s="77"/>
      <c r="P6" s="77"/>
      <c r="Q6" s="77"/>
      <c r="R6" s="77"/>
      <c r="S6" s="77"/>
      <c r="T6" s="77"/>
      <c r="U6" s="77"/>
      <c r="V6" s="77"/>
      <c r="W6" s="90"/>
      <c r="X6" s="71"/>
      <c r="Y6" s="71"/>
      <c r="Z6" s="71"/>
    </row>
    <row r="7" s="23" customFormat="1" ht="16.15" customHeight="1" spans="1:26">
      <c r="A7" s="47"/>
      <c r="B7" s="48" t="s">
        <v>17</v>
      </c>
      <c r="C7" s="49"/>
      <c r="D7" s="49"/>
      <c r="E7" s="50"/>
      <c r="F7" s="51" t="s">
        <v>18</v>
      </c>
      <c r="G7" s="52" t="s">
        <v>19</v>
      </c>
      <c r="H7" s="53" t="s">
        <v>20</v>
      </c>
      <c r="I7" s="81" t="s">
        <v>21</v>
      </c>
      <c r="J7" s="82" t="s">
        <v>22</v>
      </c>
      <c r="K7" s="53" t="s">
        <v>23</v>
      </c>
      <c r="L7" s="53" t="s">
        <v>24</v>
      </c>
      <c r="M7" s="83" t="s">
        <v>25</v>
      </c>
      <c r="N7" s="84"/>
      <c r="O7" s="84"/>
      <c r="P7" s="85"/>
      <c r="Q7" s="84"/>
      <c r="R7" s="84"/>
      <c r="S7" s="84"/>
      <c r="T7" s="85"/>
      <c r="U7" s="84"/>
      <c r="V7" s="84"/>
      <c r="W7" s="85"/>
      <c r="X7" s="88"/>
      <c r="Y7" s="71"/>
      <c r="Z7" s="71"/>
    </row>
    <row r="8" s="23" customFormat="1" customHeight="1" spans="1:26">
      <c r="A8" s="54"/>
      <c r="B8" s="55"/>
      <c r="C8" s="56"/>
      <c r="D8" s="56"/>
      <c r="E8" s="50"/>
      <c r="F8" s="57"/>
      <c r="G8" s="58"/>
      <c r="H8" s="57"/>
      <c r="I8" s="57"/>
      <c r="J8" s="57"/>
      <c r="K8" s="57"/>
      <c r="L8" s="57"/>
      <c r="M8" s="86"/>
      <c r="N8" s="87"/>
      <c r="O8" s="88"/>
      <c r="P8" s="88"/>
      <c r="Q8" s="88"/>
      <c r="R8" s="87"/>
      <c r="S8" s="88"/>
      <c r="T8" s="88"/>
      <c r="U8" s="88"/>
      <c r="V8" s="87"/>
      <c r="W8" s="88"/>
      <c r="X8" s="88"/>
      <c r="Y8" s="71"/>
      <c r="Z8" s="71"/>
    </row>
    <row r="9" s="23" customFormat="1" ht="30" customHeight="1" spans="1:26">
      <c r="A9" s="59"/>
      <c r="B9" s="60" t="s">
        <v>26</v>
      </c>
      <c r="C9" s="61"/>
      <c r="D9" s="61"/>
      <c r="E9" s="62" t="s">
        <v>27</v>
      </c>
      <c r="F9" s="63">
        <v>44930</v>
      </c>
      <c r="G9" s="64">
        <f>SUM(H9-1/4)</f>
        <v>8.5</v>
      </c>
      <c r="H9" s="93">
        <f>SUM(I9-1/4)</f>
        <v>8.75</v>
      </c>
      <c r="I9" s="95">
        <v>9</v>
      </c>
      <c r="J9" s="96">
        <f t="shared" ref="J9:M9" si="0">SUM(I9+0.25)</f>
        <v>9.25</v>
      </c>
      <c r="K9" s="96">
        <f t="shared" si="0"/>
        <v>9.5</v>
      </c>
      <c r="L9" s="96">
        <f t="shared" si="0"/>
        <v>9.75</v>
      </c>
      <c r="M9" s="96">
        <f t="shared" si="0"/>
        <v>10</v>
      </c>
      <c r="N9" s="89"/>
      <c r="O9" s="89"/>
      <c r="P9" s="89"/>
      <c r="Q9" s="91"/>
      <c r="R9" s="89"/>
      <c r="S9" s="89"/>
      <c r="T9" s="89"/>
      <c r="U9" s="91"/>
      <c r="V9" s="89"/>
      <c r="W9" s="89"/>
      <c r="X9" s="92"/>
      <c r="Y9" s="71"/>
      <c r="Z9" s="71"/>
    </row>
    <row r="10" s="23" customFormat="1" ht="30" customHeight="1" spans="1:26">
      <c r="A10" s="59"/>
      <c r="B10" s="60" t="s">
        <v>28</v>
      </c>
      <c r="C10" s="61"/>
      <c r="D10" s="61"/>
      <c r="E10" s="62" t="s">
        <v>29</v>
      </c>
      <c r="F10" s="66">
        <v>44928</v>
      </c>
      <c r="G10" s="67">
        <f>SUM(H10-0.25)</f>
        <v>45.5</v>
      </c>
      <c r="H10" s="93">
        <f>SUM(I10-1/4)</f>
        <v>45.75</v>
      </c>
      <c r="I10" s="97">
        <v>46</v>
      </c>
      <c r="J10" s="96">
        <f>SUM(I10+0.25)</f>
        <v>46.25</v>
      </c>
      <c r="K10" s="96">
        <f>SUM(J10+0.25)</f>
        <v>46.5</v>
      </c>
      <c r="L10" s="96">
        <f>SUM(K10+0)</f>
        <v>46.5</v>
      </c>
      <c r="M10" s="96">
        <f>SUM(L10+0)</f>
        <v>46.5</v>
      </c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="23" customFormat="1" ht="30" customHeight="1" spans="1:26">
      <c r="A11" s="59"/>
      <c r="B11" s="60" t="s">
        <v>30</v>
      </c>
      <c r="C11" s="61"/>
      <c r="D11" s="61"/>
      <c r="E11" s="62" t="s">
        <v>31</v>
      </c>
      <c r="F11" s="66">
        <v>44928</v>
      </c>
      <c r="G11" s="68">
        <f>SUM(H11-1)</f>
        <v>29.5</v>
      </c>
      <c r="H11" s="94">
        <f t="shared" ref="H11:H15" si="1">SUM(I11-2)</f>
        <v>30.5</v>
      </c>
      <c r="I11" s="97">
        <v>32.5</v>
      </c>
      <c r="J11" s="94">
        <f t="shared" ref="J11:M11" si="2">SUM(I11+2)</f>
        <v>34.5</v>
      </c>
      <c r="K11" s="94">
        <f t="shared" ref="K11:K15" si="3">SUM(J11+2.5)</f>
        <v>37</v>
      </c>
      <c r="L11" s="94">
        <f t="shared" si="2"/>
        <v>39</v>
      </c>
      <c r="M11" s="94">
        <f t="shared" si="2"/>
        <v>41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="23" customFormat="1" ht="30" customHeight="1" spans="1:26">
      <c r="A12" s="59"/>
      <c r="B12" s="60" t="s">
        <v>32</v>
      </c>
      <c r="C12" s="61"/>
      <c r="D12" s="61"/>
      <c r="E12" s="62" t="s">
        <v>33</v>
      </c>
      <c r="F12" s="66">
        <v>44928</v>
      </c>
      <c r="G12" s="68">
        <f>SUM(H12-1)</f>
        <v>25.5</v>
      </c>
      <c r="H12" s="94">
        <f t="shared" si="1"/>
        <v>26.5</v>
      </c>
      <c r="I12" s="97">
        <v>28.5</v>
      </c>
      <c r="J12" s="94">
        <f t="shared" ref="J12:M12" si="4">SUM(I12+2)</f>
        <v>30.5</v>
      </c>
      <c r="K12" s="94">
        <f t="shared" si="3"/>
        <v>33</v>
      </c>
      <c r="L12" s="94">
        <f t="shared" si="4"/>
        <v>35</v>
      </c>
      <c r="M12" s="94">
        <f t="shared" si="4"/>
        <v>37</v>
      </c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="23" customFormat="1" ht="30" customHeight="1" spans="1:26">
      <c r="A13" s="59"/>
      <c r="B13" s="60" t="s">
        <v>34</v>
      </c>
      <c r="C13" s="61"/>
      <c r="D13" s="61"/>
      <c r="E13" s="62" t="s">
        <v>35</v>
      </c>
      <c r="F13" s="66">
        <v>44928</v>
      </c>
      <c r="G13" s="68">
        <f>SUM(H13-1)</f>
        <v>40</v>
      </c>
      <c r="H13" s="94">
        <f t="shared" si="1"/>
        <v>41</v>
      </c>
      <c r="I13" s="97">
        <v>43</v>
      </c>
      <c r="J13" s="94">
        <f t="shared" ref="J13:M13" si="5">SUM(I13+2)</f>
        <v>45</v>
      </c>
      <c r="K13" s="94">
        <f t="shared" si="3"/>
        <v>47.5</v>
      </c>
      <c r="L13" s="94">
        <f t="shared" si="5"/>
        <v>49.5</v>
      </c>
      <c r="M13" s="94">
        <f t="shared" si="5"/>
        <v>51.5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="23" customFormat="1" ht="30" customHeight="1" spans="1:26">
      <c r="A14" s="59"/>
      <c r="B14" s="60" t="s">
        <v>36</v>
      </c>
      <c r="C14" s="61"/>
      <c r="D14" s="61"/>
      <c r="E14" s="62" t="s">
        <v>37</v>
      </c>
      <c r="F14" s="66">
        <v>44928</v>
      </c>
      <c r="G14" s="68">
        <f>SUM(H14-1)</f>
        <v>92</v>
      </c>
      <c r="H14" s="94">
        <f t="shared" si="1"/>
        <v>93</v>
      </c>
      <c r="I14" s="97">
        <v>95</v>
      </c>
      <c r="J14" s="94">
        <f t="shared" ref="J14:M14" si="6">SUM(I14+2)</f>
        <v>97</v>
      </c>
      <c r="K14" s="94">
        <f t="shared" si="3"/>
        <v>99.5</v>
      </c>
      <c r="L14" s="94">
        <f t="shared" si="6"/>
        <v>101.5</v>
      </c>
      <c r="M14" s="94">
        <f t="shared" si="6"/>
        <v>103.5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="23" customFormat="1" ht="30" customHeight="1" spans="1:26">
      <c r="A15" s="59"/>
      <c r="B15" s="60" t="s">
        <v>38</v>
      </c>
      <c r="C15" s="61"/>
      <c r="D15" s="61"/>
      <c r="E15" s="62" t="s">
        <v>39</v>
      </c>
      <c r="F15" s="66">
        <v>44928</v>
      </c>
      <c r="G15" s="68">
        <f>SUM(H15-1)</f>
        <v>77</v>
      </c>
      <c r="H15" s="94">
        <f t="shared" si="1"/>
        <v>78</v>
      </c>
      <c r="I15" s="97">
        <v>80</v>
      </c>
      <c r="J15" s="94">
        <f t="shared" ref="J15:M15" si="7">SUM(I15+2)</f>
        <v>82</v>
      </c>
      <c r="K15" s="94">
        <f t="shared" si="3"/>
        <v>84.5</v>
      </c>
      <c r="L15" s="94">
        <f t="shared" si="7"/>
        <v>86.5</v>
      </c>
      <c r="M15" s="94">
        <f t="shared" si="7"/>
        <v>88.5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="23" customFormat="1" ht="30" customHeight="1" spans="1:26">
      <c r="A16" s="59"/>
      <c r="B16" s="60" t="s">
        <v>40</v>
      </c>
      <c r="C16" s="61"/>
      <c r="D16" s="61"/>
      <c r="E16" s="62" t="s">
        <v>41</v>
      </c>
      <c r="F16" s="69">
        <v>0.25</v>
      </c>
      <c r="G16" s="67">
        <f>SUM(H16-0.25)</f>
        <v>30.5</v>
      </c>
      <c r="H16" s="93">
        <f>SUM(I16-1/4)</f>
        <v>30.75</v>
      </c>
      <c r="I16" s="97">
        <v>31</v>
      </c>
      <c r="J16" s="96">
        <f>SUM(I16+0.25)</f>
        <v>31.25</v>
      </c>
      <c r="K16" s="96">
        <f>SUM(J16+0.25)</f>
        <v>31.5</v>
      </c>
      <c r="L16" s="96">
        <f>SUM(K16+0)</f>
        <v>31.5</v>
      </c>
      <c r="M16" s="96">
        <f>SUM(L16+0)</f>
        <v>31.5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="23" customFormat="1" ht="30" customHeight="1" spans="1:26">
      <c r="A17" s="59"/>
      <c r="B17" s="60" t="s">
        <v>42</v>
      </c>
      <c r="C17" s="61"/>
      <c r="D17" s="61"/>
      <c r="E17" s="62" t="s">
        <v>43</v>
      </c>
      <c r="F17" s="70">
        <v>0.125</v>
      </c>
      <c r="G17" s="68"/>
      <c r="H17" s="93">
        <f>SUM(I17-1/4)</f>
        <v>17.75</v>
      </c>
      <c r="I17" s="97">
        <v>18</v>
      </c>
      <c r="J17" s="96">
        <f t="shared" ref="J17:M17" si="8">SUM(I17+0.25)</f>
        <v>18.25</v>
      </c>
      <c r="K17" s="96">
        <f t="shared" si="8"/>
        <v>18.5</v>
      </c>
      <c r="L17" s="96">
        <f t="shared" si="8"/>
        <v>18.75</v>
      </c>
      <c r="M17" s="96">
        <f t="shared" si="8"/>
        <v>19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="23" customFormat="1" ht="30" customHeight="1" spans="1:26">
      <c r="A18" s="59"/>
      <c r="B18" s="60" t="s">
        <v>44</v>
      </c>
      <c r="C18" s="61"/>
      <c r="D18" s="61"/>
      <c r="E18" s="62" t="s">
        <v>45</v>
      </c>
      <c r="F18" s="63">
        <v>44930</v>
      </c>
      <c r="G18" s="68">
        <f>H18</f>
        <v>2</v>
      </c>
      <c r="H18" s="94">
        <f>I18</f>
        <v>2</v>
      </c>
      <c r="I18" s="97">
        <v>2</v>
      </c>
      <c r="J18" s="94">
        <f t="shared" ref="J18:M18" si="9">I18</f>
        <v>2</v>
      </c>
      <c r="K18" s="94">
        <f t="shared" si="9"/>
        <v>2</v>
      </c>
      <c r="L18" s="94">
        <f t="shared" si="9"/>
        <v>2</v>
      </c>
      <c r="M18" s="94">
        <f t="shared" si="9"/>
        <v>2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="23" customFormat="1" ht="30" customHeight="1" spans="1:26">
      <c r="A19" s="59"/>
      <c r="B19" s="60" t="s">
        <v>46</v>
      </c>
      <c r="C19" s="61"/>
      <c r="D19" s="61"/>
      <c r="E19" s="62" t="s">
        <v>47</v>
      </c>
      <c r="F19" s="69">
        <v>0.25</v>
      </c>
      <c r="G19" s="68">
        <f>SUM(H19+0)</f>
        <v>11</v>
      </c>
      <c r="H19" s="94">
        <f>SUM(I19+0)</f>
        <v>11</v>
      </c>
      <c r="I19" s="97">
        <v>11</v>
      </c>
      <c r="J19" s="98">
        <f>SUM(I19+0.5)</f>
        <v>11.5</v>
      </c>
      <c r="K19" s="98">
        <f>SUM(J19+0)</f>
        <v>11.5</v>
      </c>
      <c r="L19" s="98">
        <f>SUM(K19+0.5)</f>
        <v>12</v>
      </c>
      <c r="M19" s="98">
        <f>SUM(L19+0)</f>
        <v>12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="23" customFormat="1" ht="28" customHeight="1" spans="1:26">
      <c r="A20" s="71"/>
      <c r="B20" s="71" t="s">
        <v>48</v>
      </c>
      <c r="C20" s="71"/>
      <c r="D20" s="71"/>
      <c r="E20" s="72" t="s">
        <v>49</v>
      </c>
      <c r="F20" s="66">
        <v>44928</v>
      </c>
      <c r="G20" s="71"/>
      <c r="H20" s="94">
        <f>SUM(I20-2)</f>
        <v>28.5</v>
      </c>
      <c r="I20" s="97">
        <v>30.5</v>
      </c>
      <c r="J20" s="94">
        <f t="shared" ref="J20:M20" si="10">SUM(I20+2)</f>
        <v>32.5</v>
      </c>
      <c r="K20" s="94">
        <f>SUM(J20+2.5)</f>
        <v>35</v>
      </c>
      <c r="L20" s="94">
        <f t="shared" si="10"/>
        <v>37</v>
      </c>
      <c r="M20" s="94">
        <f t="shared" si="10"/>
        <v>39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="23" customFormat="1" ht="16.15" customHeight="1" spans="1:26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="23" customFormat="1" ht="16.15" customHeight="1" spans="1:26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="23" customFormat="1" ht="16.15" customHeight="1" spans="1:26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="23" customFormat="1" ht="16.15" customHeight="1" spans="1:26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="23" customFormat="1" ht="16.15" customHeight="1" spans="1:26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="23" customFormat="1" ht="16.15" customHeight="1" spans="1:26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="23" customFormat="1" ht="16.15" customHeight="1" spans="1:26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="23" customFormat="1" ht="16.15" customHeight="1" spans="1:26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="23" customFormat="1" ht="16.15" customHeight="1" spans="1:26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23" customFormat="1" ht="16.15" customHeight="1" spans="1:26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23" customFormat="1" ht="16.15" customHeight="1" spans="1:26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23" customFormat="1" ht="16.15" customHeight="1" spans="1:26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23" customFormat="1" ht="16.15" customHeight="1" spans="1:26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23" customFormat="1" ht="16.15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23" customFormat="1" ht="16.15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23" customFormat="1" ht="16.15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23" customFormat="1" ht="16.15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23" customFormat="1" ht="16.15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23" customFormat="1" ht="16.15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23" customFormat="1" ht="16.15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23" customFormat="1" ht="16.15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23" customFormat="1" ht="16.15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23" customFormat="1" ht="16.15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23" customFormat="1" ht="16.15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23" customFormat="1" ht="16.15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23" customFormat="1" ht="16.15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23" customFormat="1" ht="16.15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23" customFormat="1" ht="16.15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23" customFormat="1" ht="16.15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23" customFormat="1" ht="16.15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23" customFormat="1" ht="16.15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23" customFormat="1" ht="16.15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23" customFormat="1" ht="16.15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23" customFormat="1" ht="16.15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23" customFormat="1" ht="16.15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23" customFormat="1" ht="16.15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23" customFormat="1" ht="16.15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23" customFormat="1" ht="16.15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23" customFormat="1" ht="16.15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23" customFormat="1" ht="16.15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23" customFormat="1" ht="16.15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23" customFormat="1" ht="16.15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23" customFormat="1" ht="16.15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23" customFormat="1" ht="16.15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23" customFormat="1" ht="16.15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23" customFormat="1" ht="16.15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23" customFormat="1" ht="16.15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23" customFormat="1" ht="16.15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23" customFormat="1" ht="16.15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23" customFormat="1" ht="16.15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23" customFormat="1" ht="16.15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23" customFormat="1" ht="16.15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23" customFormat="1" ht="16.15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23" customFormat="1" ht="16.15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23" customFormat="1" ht="16.15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23" customFormat="1" ht="16.15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23" customFormat="1" ht="16.15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23" customFormat="1" ht="16.15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23" customFormat="1" ht="16.15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23" customFormat="1" ht="16.15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23" customFormat="1" ht="16.15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23" customFormat="1" ht="16.15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23" customFormat="1" ht="16.15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23" customFormat="1" ht="16.15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23" customFormat="1" ht="16.15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23" customFormat="1" ht="16.15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23" customFormat="1" ht="16.15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23" customFormat="1" ht="16.15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23" customFormat="1" ht="16.15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23" customFormat="1" ht="16.15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23" customFormat="1" ht="16.15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23" customFormat="1" ht="16.15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23" customFormat="1" ht="16.15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23" customFormat="1" ht="16.15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23" customFormat="1" ht="16.15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23" customFormat="1" ht="16.15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23" customFormat="1" ht="16.15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23" customFormat="1" ht="16.15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23" customFormat="1" ht="16.15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23" customFormat="1" ht="16.15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23" customFormat="1" ht="16.15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23" customFormat="1" ht="16.15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23" customFormat="1" ht="16.15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23" customFormat="1" ht="16.15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23" customFormat="1" ht="16.15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23" customFormat="1" ht="16.15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23" customFormat="1" ht="16.15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23" customFormat="1" ht="16.15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23" customFormat="1" ht="16.15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23" customFormat="1" ht="16.15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23" customFormat="1" ht="16.15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23" customFormat="1" ht="16.15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23" customFormat="1" ht="16.15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23" customFormat="1" ht="16.15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23" customFormat="1" ht="16.15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23" customFormat="1" ht="16.15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23" customFormat="1" ht="16.15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23" customFormat="1" ht="16.15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23" customFormat="1" ht="16.15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23" customFormat="1" ht="16.15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23" customFormat="1" ht="16.15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23" customFormat="1" ht="16.15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23" customFormat="1" ht="16.15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23" customFormat="1" ht="16.15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23" customFormat="1" ht="16.15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23" customFormat="1" ht="16.15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23" customFormat="1" ht="16.15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23" customFormat="1" ht="16.15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23" customFormat="1" ht="16.15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23" customFormat="1" ht="16.15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23" customFormat="1" ht="16.15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23" customFormat="1" ht="16.15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23" customFormat="1" ht="16.15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23" customFormat="1" ht="16.15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23" customFormat="1" ht="16.15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23" customFormat="1" ht="16.15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23" customFormat="1" ht="16.15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23" customFormat="1" ht="16.15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23" customFormat="1" ht="16.15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23" customFormat="1" ht="16.15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23" customFormat="1" ht="16.15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23" customFormat="1" ht="16.15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23" customFormat="1" ht="16.15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23" customFormat="1" ht="16.15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23" customFormat="1" ht="16.15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23" customFormat="1" ht="16.15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23" customFormat="1" ht="16.15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23" customFormat="1" ht="16.15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23" customFormat="1" ht="16.15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23" customFormat="1" ht="16.15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23" customFormat="1" ht="16.15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23" customFormat="1" ht="16.15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23" customFormat="1" ht="16.15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23" customFormat="1" ht="16.15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23" customFormat="1" ht="16.15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23" customFormat="1" ht="16.15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23" customFormat="1" ht="16.15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23" customFormat="1" ht="16.15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23" customFormat="1" ht="16.15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23" customFormat="1" ht="16.15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23" customFormat="1" ht="16.15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23" customFormat="1" ht="16.15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23" customFormat="1" ht="16.15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23" customFormat="1" ht="16.15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23" customFormat="1" ht="16.15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23" customFormat="1" ht="16.15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23" customFormat="1" ht="16.15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23" customFormat="1" ht="16.15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23" customFormat="1" ht="16.15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23" customFormat="1" ht="16.15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23" customFormat="1" ht="16.15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23" customFormat="1" ht="16.15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23" customFormat="1" ht="16.15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23" customFormat="1" ht="16.15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23" customFormat="1" ht="16.15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23" customFormat="1" ht="16.15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23" customFormat="1" ht="16.15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23" customFormat="1" ht="16.15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23" customFormat="1" ht="16.15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23" customFormat="1" ht="16.15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23" customFormat="1" ht="16.15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23" customFormat="1" ht="16.15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23" customFormat="1" ht="16.15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23" customFormat="1" ht="16.15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23" customFormat="1" ht="16.15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23" customFormat="1" ht="16.15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23" customFormat="1" ht="16.15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23" customFormat="1" ht="16.15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23" customFormat="1" ht="16.15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23" customFormat="1" ht="16.15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23" customFormat="1" ht="16.15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23" customFormat="1" ht="16.15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23" customFormat="1" ht="16.15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23" customFormat="1" ht="16.15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23" customFormat="1" ht="16.15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23" customFormat="1" ht="16.15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23" customFormat="1" ht="16.15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23" customFormat="1" ht="16.15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23" customFormat="1" ht="16.15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23" customFormat="1" ht="16.15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23" customFormat="1" ht="16.15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23" customFormat="1" ht="16.15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23" customFormat="1" ht="16.15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23" customFormat="1" ht="16.15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23" customFormat="1" ht="16.15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23" customFormat="1" ht="16.15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23" customFormat="1" ht="16.15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23" customFormat="1" ht="16.15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23" customFormat="1" ht="16.15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23" customFormat="1" ht="16.15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23" customFormat="1" ht="16.15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23" customFormat="1" ht="16.15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23" customFormat="1" ht="16.15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23" customFormat="1" ht="16.15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23" customFormat="1" ht="16.15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23" customFormat="1" ht="16.15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23" customFormat="1" ht="16.15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23" customFormat="1" ht="16.15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23" customFormat="1" ht="16.15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23" customFormat="1" ht="16.15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23" customFormat="1" ht="16.15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23" customFormat="1" ht="16.15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23" customFormat="1" ht="16.15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23" customFormat="1" ht="16.15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23" customFormat="1" ht="16.15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23" customFormat="1" ht="16.15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23" customFormat="1" ht="16.15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23" customFormat="1" ht="16.15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23" customFormat="1" ht="16.15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23" customFormat="1" ht="16.15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23" customFormat="1" ht="16.15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23" customFormat="1" ht="16.15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23" customFormat="1" ht="16.15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23" customFormat="1" ht="16.15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23" customFormat="1" ht="16.15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23" customFormat="1" ht="16.15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23" customFormat="1" ht="16.15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23" customFormat="1" ht="16.15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23" customFormat="1" ht="16.15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23" customFormat="1" ht="16.15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23" customFormat="1" ht="16.15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23" customFormat="1" ht="16.15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23" customFormat="1" ht="16.15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23" customFormat="1" ht="16.15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23" customFormat="1" ht="16.15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23" customFormat="1" ht="16.15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23" customFormat="1" ht="16.15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23" customFormat="1" ht="16.15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23" customFormat="1" ht="16.15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23" customFormat="1" ht="16.15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23" customFormat="1" ht="16.15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23" customFormat="1" ht="16.15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23" customFormat="1" ht="16.15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23" customFormat="1" ht="16.15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23" customFormat="1" ht="16.15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23" customFormat="1" ht="16.15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23" customFormat="1" ht="16.15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23" customFormat="1" ht="16.15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23" customFormat="1" ht="16.15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23" customFormat="1" ht="16.15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23" customFormat="1" ht="16.15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23" customFormat="1" ht="16.15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23" customFormat="1" ht="16.15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23" customFormat="1" ht="16.15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23" customFormat="1" ht="16.15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23" customFormat="1" ht="16.15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23" customFormat="1" ht="16.15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23" customFormat="1" ht="16.15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23" customFormat="1" ht="16.15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23" customFormat="1" ht="16.15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23" customFormat="1" ht="16.15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23" customFormat="1" ht="16.15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23" customFormat="1" ht="16.15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23" customFormat="1" ht="16.15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23" customFormat="1" ht="16.15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23" customFormat="1" ht="16.15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23" customFormat="1" ht="16.15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23" customFormat="1" ht="16.15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23" customFormat="1" ht="16.15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23" customFormat="1" ht="16.15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23" customFormat="1" ht="16.15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23" customFormat="1" ht="16.15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23" customFormat="1" ht="16.15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23" customFormat="1" ht="16.15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23" customFormat="1" ht="16.15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23" customFormat="1" ht="16.15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23" customFormat="1" ht="16.15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23" customFormat="1" ht="16.15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23" customFormat="1" ht="16.15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23" customFormat="1" ht="16.15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23" customFormat="1" ht="16.15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23" customFormat="1" ht="16.15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23" customFormat="1" ht="16.15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23" customFormat="1" ht="16.15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23" customFormat="1" ht="16.15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23" customFormat="1" ht="16.15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23" customFormat="1" ht="16.15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23" customFormat="1" ht="16.15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23" customFormat="1" ht="16.15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23" customFormat="1" ht="16.15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23" customFormat="1" ht="16.15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23" customFormat="1" ht="16.15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23" customFormat="1" ht="16.15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23" customFormat="1" ht="16.15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23" customFormat="1" ht="16.15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23" customFormat="1" ht="16.15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23" customFormat="1" ht="16.15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23" customFormat="1" ht="16.15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23" customFormat="1" ht="16.15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23" customFormat="1" ht="16.15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23" customFormat="1" ht="16.15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23" customFormat="1" ht="16.15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23" customFormat="1" ht="16.15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23" customFormat="1" ht="16.15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23" customFormat="1" ht="16.15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23" customFormat="1" ht="16.15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23" customFormat="1" ht="16.15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23" customFormat="1" ht="16.15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23" customFormat="1" ht="16.15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23" customFormat="1" ht="16.15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23" customFormat="1" ht="16.15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23" customFormat="1" ht="16.15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23" customFormat="1" ht="16.15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23" customFormat="1" ht="16.15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23" customFormat="1" ht="16.15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23" customFormat="1" ht="16.15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23" customFormat="1" ht="16.15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23" customFormat="1" ht="16.15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23" customFormat="1" ht="16.15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23" customFormat="1" ht="16.15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23" customFormat="1" ht="16.15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23" customFormat="1" ht="16.15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23" customFormat="1" ht="16.15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23" customFormat="1" ht="16.15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23" customFormat="1" ht="16.15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23" customFormat="1" ht="16.15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23" customFormat="1" ht="16.15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23" customFormat="1" ht="16.15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23" customFormat="1" ht="16.15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23" customFormat="1" ht="16.15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23" customFormat="1" ht="16.15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23" customFormat="1" ht="16.15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23" customFormat="1" ht="16.15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23" customFormat="1" ht="16.15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23" customFormat="1" ht="16.15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23" customFormat="1" ht="16.15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23" customFormat="1" ht="16.15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23" customFormat="1" ht="16.15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23" customFormat="1" ht="16.15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23" customFormat="1" ht="16.15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23" customFormat="1" ht="16.15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23" customFormat="1" ht="16.15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23" customFormat="1" ht="16.15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23" customFormat="1" ht="16.15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23" customFormat="1" ht="16.15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23" customFormat="1" ht="16.15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23" customFormat="1" ht="16.15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23" customFormat="1" ht="16.15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23" customFormat="1" ht="16.15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23" customFormat="1" ht="16.15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23" customFormat="1" ht="16.15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23" customFormat="1" ht="16.15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23" customFormat="1" ht="16.15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23" customFormat="1" ht="16.15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23" customFormat="1" ht="16.15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23" customFormat="1" ht="16.15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23" customFormat="1" ht="16.15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23" customFormat="1" ht="16.15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23" customFormat="1" ht="16.15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23" customFormat="1" ht="16.15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23" customFormat="1" ht="16.15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23" customFormat="1" ht="16.15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23" customFormat="1" ht="16.15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23" customFormat="1" ht="16.15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23" customFormat="1" ht="16.15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23" customFormat="1" ht="16.15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23" customFormat="1" ht="16.15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23" customFormat="1" ht="16.15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23" customFormat="1" ht="16.15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23" customFormat="1" ht="16.15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23" customFormat="1" ht="16.15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23" customFormat="1" ht="16.15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23" customFormat="1" ht="16.15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23" customFormat="1" ht="16.15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23" customFormat="1" ht="16.15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23" customFormat="1" ht="16.15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23" customFormat="1" ht="16.15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23" customFormat="1" ht="16.15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23" customFormat="1" ht="16.15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23" customFormat="1" ht="16.15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23" customFormat="1" ht="16.15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23" customFormat="1" ht="16.15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23" customFormat="1" ht="16.15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23" customFormat="1" ht="16.15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23" customFormat="1" ht="16.15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23" customFormat="1" ht="16.15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23" customFormat="1" ht="16.15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23" customFormat="1" ht="16.15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23" customFormat="1" ht="16.15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23" customFormat="1" ht="16.15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23" customFormat="1" ht="16.15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23" customFormat="1" ht="16.15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23" customFormat="1" ht="16.15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23" customFormat="1" ht="16.15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23" customFormat="1" ht="16.15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23" customFormat="1" ht="16.15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23" customFormat="1" ht="16.15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23" customFormat="1" ht="16.15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23" customFormat="1" ht="16.15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23" customFormat="1" ht="16.15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23" customFormat="1" ht="16.15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23" customFormat="1" ht="16.15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23" customFormat="1" ht="16.15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23" customFormat="1" ht="16.15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23" customFormat="1" ht="16.15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23" customFormat="1" ht="16.15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23" customFormat="1" ht="16.15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23" customFormat="1" ht="16.15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23" customFormat="1" ht="16.15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23" customFormat="1" ht="16.15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23" customFormat="1" ht="16.15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23" customFormat="1" ht="16.15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23" customFormat="1" ht="16.15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23" customFormat="1" ht="16.15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23" customFormat="1" ht="16.15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23" customFormat="1" ht="16.15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23" customFormat="1" ht="16.15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23" customFormat="1" ht="16.15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23" customFormat="1" ht="16.15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23" customFormat="1" ht="16.15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23" customFormat="1" ht="16.15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23" customFormat="1" ht="16.15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23" customFormat="1" ht="16.15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23" customFormat="1" ht="16.15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23" customFormat="1" ht="16.15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23" customFormat="1" ht="16.15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23" customFormat="1" ht="16.15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23" customFormat="1" ht="16.15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23" customFormat="1" ht="16.15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23" customFormat="1" ht="16.15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23" customFormat="1" ht="16.15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23" customFormat="1" ht="16.15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23" customFormat="1" ht="16.15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23" customFormat="1" ht="16.15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23" customFormat="1" ht="16.15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23" customFormat="1" ht="16.15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23" customFormat="1" ht="16.15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23" customFormat="1" ht="16.15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23" customFormat="1" ht="16.15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23" customFormat="1" ht="16.15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23" customFormat="1" ht="16.15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23" customFormat="1" ht="16.15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23" customFormat="1" ht="16.15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23" customFormat="1" ht="16.15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23" customFormat="1" ht="16.15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23" customFormat="1" ht="16.15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23" customFormat="1" ht="16.15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23" customFormat="1" ht="16.15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23" customFormat="1" ht="16.15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23" customFormat="1" ht="16.15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23" customFormat="1" ht="16.15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23" customFormat="1" ht="16.15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23" customFormat="1" ht="16.15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23" customFormat="1" ht="16.15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23" customFormat="1" ht="16.15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23" customFormat="1" ht="16.15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23" customFormat="1" ht="16.15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23" customFormat="1" ht="16.15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23" customFormat="1" ht="16.15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23" customFormat="1" ht="16.15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23" customFormat="1" ht="16.15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23" customFormat="1" ht="16.15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23" customFormat="1" ht="16.15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23" customFormat="1" ht="16.15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23" customFormat="1" ht="16.15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23" customFormat="1" ht="16.15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23" customFormat="1" ht="16.15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23" customFormat="1" ht="16.15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23" customFormat="1" ht="16.15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23" customFormat="1" ht="16.15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23" customFormat="1" ht="16.15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23" customFormat="1" ht="16.15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23" customFormat="1" ht="16.15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23" customFormat="1" ht="16.15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23" customFormat="1" ht="16.15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23" customFormat="1" ht="16.15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23" customFormat="1" ht="16.15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23" customFormat="1" ht="16.15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23" customFormat="1" ht="16.15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23" customFormat="1" ht="16.15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23" customFormat="1" ht="16.15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23" customFormat="1" ht="16.15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23" customFormat="1" ht="16.15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23" customFormat="1" ht="16.15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23" customFormat="1" ht="16.15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23" customFormat="1" ht="16.15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23" customFormat="1" ht="16.15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23" customFormat="1" ht="16.15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23" customFormat="1" ht="16.15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23" customFormat="1" ht="16.15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23" customFormat="1" ht="16.15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23" customFormat="1" ht="16.15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23" customFormat="1" ht="16.15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23" customFormat="1" ht="16.15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23" customFormat="1" ht="16.15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23" customFormat="1" ht="16.15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23" customFormat="1" ht="16.15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23" customFormat="1" ht="16.15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23" customFormat="1" ht="16.15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23" customFormat="1" ht="16.15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23" customFormat="1" ht="16.15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23" customFormat="1" ht="16.15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23" customFormat="1" ht="16.15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23" customFormat="1" ht="16.15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23" customFormat="1" ht="16.15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23" customFormat="1" ht="16.15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23" customFormat="1" ht="16.15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23" customFormat="1" ht="16.15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23" customFormat="1" ht="16.15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23" customFormat="1" ht="16.15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23" customFormat="1" ht="16.15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23" customFormat="1" ht="16.15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23" customFormat="1" ht="16.15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23" customFormat="1" ht="16.15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23" customFormat="1" ht="16.15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23" customFormat="1" ht="16.15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23" customFormat="1" ht="16.15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23" customFormat="1" ht="16.15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23" customFormat="1" ht="16.15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23" customFormat="1" ht="16.15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23" customFormat="1" ht="16.15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23" customFormat="1" ht="16.15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23" customFormat="1" ht="16.15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23" customFormat="1" ht="16.15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23" customFormat="1" ht="16.15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23" customFormat="1" ht="16.15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23" customFormat="1" ht="16.15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23" customFormat="1" ht="16.15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23" customFormat="1" ht="16.15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23" customFormat="1" ht="16.15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23" customFormat="1" ht="16.15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23" customFormat="1" ht="16.15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23" customFormat="1" ht="16.15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23" customFormat="1" ht="16.15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23" customFormat="1" ht="16.15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23" customFormat="1" ht="16.15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23" customFormat="1" ht="16.15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23" customFormat="1" ht="16.15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23" customFormat="1" ht="16.15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23" customFormat="1" ht="16.15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23" customFormat="1" ht="16.15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23" customFormat="1" ht="16.15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23" customFormat="1" ht="16.15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23" customFormat="1" ht="16.15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23" customFormat="1" ht="16.15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23" customFormat="1" ht="16.15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23" customFormat="1" ht="16.15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23" customFormat="1" ht="16.15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23" customFormat="1" ht="16.15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23" customFormat="1" ht="16.15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23" customFormat="1" ht="16.15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23" customFormat="1" ht="16.15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23" customFormat="1" ht="16.15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23" customFormat="1" ht="16.15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23" customFormat="1" ht="16.15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23" customFormat="1" ht="16.15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23" customFormat="1" ht="16.15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23" customFormat="1" ht="16.15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23" customFormat="1" ht="16.15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23" customFormat="1" ht="16.15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23" customFormat="1" ht="16.15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23" customFormat="1" ht="16.15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23" customFormat="1" ht="16.15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23" customFormat="1" ht="16.15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23" customFormat="1" ht="16.15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23" customFormat="1" ht="16.15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23" customFormat="1" ht="16.15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23" customFormat="1" ht="16.15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23" customFormat="1" ht="16.15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23" customFormat="1" ht="16.15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23" customFormat="1" ht="16.15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23" customFormat="1" ht="16.15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23" customFormat="1" ht="16.15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23" customFormat="1" ht="16.15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23" customFormat="1" ht="16.15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23" customFormat="1" ht="16.15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23" customFormat="1" ht="16.15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23" customFormat="1" ht="16.15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23" customFormat="1" ht="16.15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23" customFormat="1" ht="16.15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23" customFormat="1" ht="16.15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23" customFormat="1" ht="16.15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23" customFormat="1" ht="16.15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23" customFormat="1" ht="16.15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23" customFormat="1" ht="16.15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23" customFormat="1" ht="16.15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23" customFormat="1" ht="16.15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23" customFormat="1" ht="16.15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23" customFormat="1" ht="16.15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23" customFormat="1" ht="16.15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23" customFormat="1" ht="16.15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23" customFormat="1" ht="16.15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23" customFormat="1" ht="16.15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23" customFormat="1" ht="16.15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23" customFormat="1" ht="16.15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23" customFormat="1" ht="16.15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23" customFormat="1" ht="16.15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23" customFormat="1" ht="16.15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23" customFormat="1" ht="16.15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23" customFormat="1" ht="16.15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23" customFormat="1" ht="16.15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23" customFormat="1" ht="16.15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23" customFormat="1" ht="16.15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23" customFormat="1" ht="16.15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23" customFormat="1" ht="16.15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23" customFormat="1" ht="16.15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23" customFormat="1" ht="16.15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23" customFormat="1" ht="16.15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23" customFormat="1" ht="16.15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23" customFormat="1" ht="16.15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23" customFormat="1" ht="16.15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23" customFormat="1" ht="16.15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23" customFormat="1" ht="16.15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23" customFormat="1" ht="16.15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23" customFormat="1" ht="16.15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23" customFormat="1" ht="16.15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23" customFormat="1" ht="16.15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23" customFormat="1" ht="16.15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23" customFormat="1" ht="16.15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23" customFormat="1" ht="16.15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23" customFormat="1" ht="16.15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23" customFormat="1" ht="16.15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23" customFormat="1" ht="16.15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23" customFormat="1" ht="16.15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23" customFormat="1" ht="16.15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23" customFormat="1" ht="16.15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23" customFormat="1" ht="16.15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23" customFormat="1" ht="16.15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23" customFormat="1" ht="16.15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23" customFormat="1" ht="16.15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23" customFormat="1" ht="16.15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23" customFormat="1" ht="16.15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23" customFormat="1" ht="16.15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23" customFormat="1" ht="16.15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23" customFormat="1" ht="16.15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23" customFormat="1" ht="16.15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23" customFormat="1" ht="16.15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23" customFormat="1" ht="16.15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23" customFormat="1" ht="16.15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23" customFormat="1" ht="16.15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23" customFormat="1" ht="16.15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23" customFormat="1" ht="16.15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23" customFormat="1" ht="16.15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23" customFormat="1" ht="16.15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23" customFormat="1" ht="16.15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23" customFormat="1" ht="16.15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23" customFormat="1" ht="16.15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23" customFormat="1" ht="16.15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23" customFormat="1" ht="16.15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23" customFormat="1" ht="16.15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23" customFormat="1" ht="16.15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23" customFormat="1" ht="16.15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23" customFormat="1" ht="16.15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23" customFormat="1" ht="16.15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23" customFormat="1" ht="16.15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23" customFormat="1" ht="16.15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23" customFormat="1" ht="16.15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23" customFormat="1" ht="16.15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23" customFormat="1" ht="16.15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23" customFormat="1" ht="16.15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23" customFormat="1" ht="16.15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23" customFormat="1" ht="16.15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23" customFormat="1" ht="16.15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23" customFormat="1" ht="16.15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23" customFormat="1" ht="16.15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23" customFormat="1" ht="16.15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23" customFormat="1" ht="16.15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23" customFormat="1" ht="16.15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23" customFormat="1" ht="16.15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23" customFormat="1" ht="16.15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23" customFormat="1" ht="16.15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23" customFormat="1" ht="16.15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23" customFormat="1" ht="16.15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23" customFormat="1" ht="16.15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23" customFormat="1" ht="16.15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23" customFormat="1" ht="16.15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23" customFormat="1" ht="16.15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23" customFormat="1" ht="16.15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23" customFormat="1" ht="16.15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23" customFormat="1" ht="16.15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23" customFormat="1" ht="16.15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23" customFormat="1" ht="16.15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23" customFormat="1" ht="16.15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23" customFormat="1" ht="16.15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23" customFormat="1" ht="16.15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23" customFormat="1" ht="16.15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23" customFormat="1" ht="16.15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23" customFormat="1" ht="16.15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23" customFormat="1" ht="16.15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23" customFormat="1" ht="16.15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23" customFormat="1" ht="16.15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23" customFormat="1" ht="16.15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23" customFormat="1" ht="16.15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23" customFormat="1" ht="16.15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23" customFormat="1" ht="16.15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23" customFormat="1" ht="16.15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23" customFormat="1" ht="16.15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23" customFormat="1" ht="16.15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23" customFormat="1" ht="16.15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23" customFormat="1" ht="16.15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23" customFormat="1" ht="16.15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23" customFormat="1" ht="16.15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23" customFormat="1" ht="16.15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23" customFormat="1" ht="16.15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23" customFormat="1" ht="16.15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23" customFormat="1" ht="16.15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23" customFormat="1" ht="16.15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23" customFormat="1" ht="16.15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23" customFormat="1" ht="16.15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23" customFormat="1" ht="16.15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23" customFormat="1" ht="16.15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23" customFormat="1" ht="16.15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23" customFormat="1" ht="16.15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23" customFormat="1" ht="16.15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23" customFormat="1" ht="16.15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23" customFormat="1" ht="16.15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23" customFormat="1" ht="16.15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23" customFormat="1" ht="16.15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23" customFormat="1" ht="16.15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23" customFormat="1" ht="16.15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23" customFormat="1" ht="16.15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23" customFormat="1" ht="16.15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23" customFormat="1" ht="16.15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23" customFormat="1" ht="16.15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23" customFormat="1" ht="16.15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23" customFormat="1" ht="16.15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23" customFormat="1" ht="16.15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23" customFormat="1" ht="16.15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23" customFormat="1" ht="16.15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23" customFormat="1" ht="16.15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23" customFormat="1" ht="16.15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23" customFormat="1" ht="16.15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23" customFormat="1" ht="16.15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23" customFormat="1" ht="16.15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23" customFormat="1" ht="16.15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23" customFormat="1" ht="16.15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23" customFormat="1" ht="16.15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23" customFormat="1" ht="16.15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23" customFormat="1" ht="16.15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23" customFormat="1" ht="16.15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23" customFormat="1" ht="16.15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23" customFormat="1" ht="16.15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23" customFormat="1" ht="16.15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23" customFormat="1" ht="16.15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23" customFormat="1" ht="16.15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23" customFormat="1" ht="16.15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23" customFormat="1" ht="16.15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23" customFormat="1" ht="16.15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23" customFormat="1" ht="16.15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23" customFormat="1" ht="16.15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23" customFormat="1" ht="16.15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23" customFormat="1" ht="16.15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23" customFormat="1" ht="16.15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23" customFormat="1" ht="16.15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23" customFormat="1" ht="16.15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23" customFormat="1" ht="16.15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23" customFormat="1" ht="16.15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23" customFormat="1" ht="16.15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23" customFormat="1" ht="16.15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23" customFormat="1" ht="16.15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23" customFormat="1" ht="16.15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23" customFormat="1" ht="16.15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23" customFormat="1" ht="16.15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23" customFormat="1" ht="16.15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23" customFormat="1" ht="16.15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23" customFormat="1" ht="16.15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23" customFormat="1" ht="16.15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23" customFormat="1" ht="16.15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23" customFormat="1" ht="16.15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23" customFormat="1" ht="16.15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23" customFormat="1" ht="16.15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23" customFormat="1" ht="16.15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23" customFormat="1" ht="16.15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23" customFormat="1" ht="16.15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23" customFormat="1" ht="16.15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23" customFormat="1" ht="16.15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23" customFormat="1" ht="16.15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23" customFormat="1" ht="16.15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23" customFormat="1" ht="16.15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23" customFormat="1" ht="16.15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23" customFormat="1" ht="16.15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23" customFormat="1" ht="16.15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23" customFormat="1" ht="16.15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23" customFormat="1" ht="16.15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23" customFormat="1" ht="16.15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23" customFormat="1" ht="16.15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23" customFormat="1" ht="16.15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23" customFormat="1" ht="16.15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23" customFormat="1" ht="16.15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23" customFormat="1" ht="16.15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23" customFormat="1" ht="16.15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23" customFormat="1" ht="16.15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23" customFormat="1" ht="16.15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23" customFormat="1" ht="16.15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23" customFormat="1" ht="16.15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23" customFormat="1" ht="16.15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23" customFormat="1" ht="16.15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23" customFormat="1" ht="16.15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23" customFormat="1" ht="16.15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23" customFormat="1" ht="16.15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23" customFormat="1" ht="16.15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23" customFormat="1" ht="16.15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23" customFormat="1" ht="16.15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23" customFormat="1" ht="16.15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23" customFormat="1" ht="16.15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23" customFormat="1" ht="16.15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23" customFormat="1" ht="16.15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23" customFormat="1" ht="16.15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23" customFormat="1" ht="16.15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23" customFormat="1" ht="16.15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23" customFormat="1" ht="16.15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23" customFormat="1" ht="16.15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23" customFormat="1" ht="16.15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23" customFormat="1" ht="16.15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23" customFormat="1" ht="16.15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23" customFormat="1" ht="16.15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23" customFormat="1" ht="16.15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23" customFormat="1" ht="16.15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23" customFormat="1" ht="16.15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23" customFormat="1" ht="16.15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23" customFormat="1" ht="16.15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23" customFormat="1" ht="16.15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23" customFormat="1" ht="16.15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23" customFormat="1" ht="16.15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23" customFormat="1" ht="16.15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23" customFormat="1" ht="16.15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23" customFormat="1" ht="16.15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23" customFormat="1" ht="16.15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23" customFormat="1" ht="16.15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23" customFormat="1" ht="16.15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23" customFormat="1" ht="16.15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23" customFormat="1" ht="16.15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23" customFormat="1" ht="16.15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23" customFormat="1" ht="16.15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23" customFormat="1" ht="16.15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23" customFormat="1" ht="16.15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23" customFormat="1" ht="16.15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23" customFormat="1" ht="16.15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23" customFormat="1" ht="16.15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23" customFormat="1" ht="16.15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23" customFormat="1" ht="16.15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23" customFormat="1" ht="16.15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23" customFormat="1" ht="16.15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23" customFormat="1" ht="16.15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23" customFormat="1" ht="16.15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23" customFormat="1" ht="16.15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23" customFormat="1" ht="16.15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23" customFormat="1" ht="16.15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23" customFormat="1" ht="16.15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23" customFormat="1" ht="16.15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23" customFormat="1" ht="16.15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23" customFormat="1" ht="16.15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23" customFormat="1" ht="16.15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23" customFormat="1" ht="16.15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23" customFormat="1" ht="16.15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23" customFormat="1" ht="16.15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23" customFormat="1" ht="16.15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23" customFormat="1" ht="16.15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23" customFormat="1" ht="16.15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23" customFormat="1" ht="16.15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23" customFormat="1" ht="16.15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23" customFormat="1" ht="16.15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23" customFormat="1" ht="16.15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23" customFormat="1" ht="16.15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23" customFormat="1" ht="16.15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23" customFormat="1" ht="16.15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23" customFormat="1" ht="16.15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23" customFormat="1" ht="16.15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23" customFormat="1" ht="16.15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23" customFormat="1" ht="16.15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23" customFormat="1" ht="16.15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23" customFormat="1" ht="16.15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23" customFormat="1" ht="16.15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23" customFormat="1" ht="16.15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23" customFormat="1" ht="16.15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23" customFormat="1" ht="16.15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23" customFormat="1" ht="16.15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23" customFormat="1" ht="16.15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23" customFormat="1" ht="16.15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23" customFormat="1" ht="16.15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23" customFormat="1" ht="16.15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23" customFormat="1" ht="16.15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23" customFormat="1" ht="16.15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23" customFormat="1" ht="16.15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23" customFormat="1" ht="16.15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23" customFormat="1" ht="16.15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23" customFormat="1" ht="16.15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23" customFormat="1" ht="16.15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23" customFormat="1" ht="16.15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23" customFormat="1" ht="16.15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23" customFormat="1" ht="16.15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23" customFormat="1" ht="16.15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23" customFormat="1" ht="16.15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4">
      <formula>LEN(TRIM(N9))&gt;0</formula>
    </cfRule>
  </conditionalFormatting>
  <conditionalFormatting sqref="R9">
    <cfRule type="notContainsBlanks" dxfId="0" priority="5">
      <formula>LEN(TRIM(R9))&gt;0</formula>
    </cfRule>
  </conditionalFormatting>
  <conditionalFormatting sqref="V9">
    <cfRule type="notContainsBlanks" dxfId="0" priority="6">
      <formula>LEN(TRIM(V9))&gt;0</formula>
    </cfRule>
  </conditionalFormatting>
  <conditionalFormatting sqref="J20:M20">
    <cfRule type="notContainsBlanks" dxfId="0" priority="2">
      <formula>LEN(TRIM(J20))&gt;0</formula>
    </cfRule>
  </conditionalFormatting>
  <conditionalFormatting sqref="J9:M19">
    <cfRule type="notContainsBlanks" dxfId="0" priority="1">
      <formula>LEN(TRIM(J9))&gt;0</formula>
    </cfRule>
  </conditionalFormatting>
  <pageMargins left="0.7" right="0.7" top="0.75" bottom="0.75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3"/>
  <sheetViews>
    <sheetView view="pageBreakPreview" zoomScaleNormal="100" topLeftCell="A5" workbookViewId="0">
      <selection activeCell="K23" sqref="K23"/>
    </sheetView>
  </sheetViews>
  <sheetFormatPr defaultColWidth="11.9469026548673" defaultRowHeight="15" customHeight="1"/>
  <cols>
    <col min="1" max="1" width="4.38053097345133" style="23" customWidth="1"/>
    <col min="2" max="2" width="17.3893805309735" style="23" customWidth="1"/>
    <col min="3" max="3" width="26.6814159292035" style="23" customWidth="1"/>
    <col min="4" max="4" width="19.2477876106195" style="23" customWidth="1"/>
    <col min="5" max="5" width="26.4159292035398" style="23" customWidth="1"/>
    <col min="6" max="6" width="9.55752212389381" style="23" customWidth="1"/>
    <col min="7" max="7" width="9.29203539823009" style="23" hidden="1" customWidth="1"/>
    <col min="8" max="13" width="9.29203539823009" style="23" customWidth="1"/>
    <col min="14" max="14" width="5.97345132743363" style="23" customWidth="1"/>
    <col min="15" max="17" width="9.15929203539823" style="23" customWidth="1"/>
    <col min="18" max="18" width="5.84070796460177" style="23" customWidth="1"/>
    <col min="19" max="19" width="9.15929203539823" style="23" customWidth="1"/>
    <col min="20" max="21" width="9.02654867256637" style="23" customWidth="1"/>
    <col min="22" max="22" width="7.0353982300885" style="23" customWidth="1"/>
    <col min="23" max="23" width="10.7522123893805" style="23" customWidth="1"/>
    <col min="24" max="24" width="30.3982300884956" style="23" customWidth="1"/>
    <col min="25" max="26" width="12.7433628318584" style="23" customWidth="1"/>
    <col min="27" max="16384" width="11.9469026548673" style="23"/>
  </cols>
  <sheetData>
    <row r="1" s="23" customFormat="1" ht="30" customHeight="1" spans="1:26">
      <c r="A1" s="24" t="s">
        <v>0</v>
      </c>
      <c r="B1" s="25"/>
      <c r="C1" s="25"/>
      <c r="D1" s="25"/>
      <c r="E1" s="25"/>
      <c r="F1" s="25"/>
      <c r="G1" s="26"/>
      <c r="H1" s="27"/>
      <c r="I1" s="73"/>
      <c r="J1" s="73"/>
      <c r="K1" s="73"/>
      <c r="L1" s="73"/>
      <c r="M1" s="74"/>
      <c r="N1" s="75"/>
      <c r="O1" s="75"/>
      <c r="P1" s="75"/>
      <c r="Q1" s="75"/>
      <c r="R1" s="75"/>
      <c r="S1" s="75"/>
      <c r="T1" s="75"/>
      <c r="U1" s="75"/>
      <c r="V1" s="75"/>
      <c r="W1" s="75"/>
      <c r="X1" s="71"/>
      <c r="Y1" s="71"/>
      <c r="Z1" s="71"/>
    </row>
    <row r="2" s="23" customFormat="1" ht="16.15" customHeight="1" spans="1:26">
      <c r="A2" s="28" t="s">
        <v>1</v>
      </c>
      <c r="B2" s="29"/>
      <c r="C2" s="30" t="s">
        <v>2</v>
      </c>
      <c r="D2" s="31" t="s">
        <v>3</v>
      </c>
      <c r="E2" s="32" t="s">
        <v>4</v>
      </c>
      <c r="F2" s="33"/>
      <c r="G2" s="34"/>
      <c r="H2" s="35"/>
      <c r="I2" s="35"/>
      <c r="J2" s="35"/>
      <c r="K2" s="35"/>
      <c r="L2" s="35"/>
      <c r="M2" s="76"/>
      <c r="N2" s="77"/>
      <c r="O2" s="77"/>
      <c r="P2" s="77"/>
      <c r="Q2" s="77"/>
      <c r="R2" s="77"/>
      <c r="S2" s="77"/>
      <c r="T2" s="77"/>
      <c r="U2" s="77"/>
      <c r="V2" s="77"/>
      <c r="W2" s="77"/>
      <c r="X2" s="71"/>
      <c r="Y2" s="71"/>
      <c r="Z2" s="71"/>
    </row>
    <row r="3" s="23" customFormat="1" ht="16.15" customHeight="1" spans="1:26">
      <c r="A3" s="36" t="s">
        <v>5</v>
      </c>
      <c r="B3" s="37"/>
      <c r="C3" s="38">
        <v>45271</v>
      </c>
      <c r="D3" s="39" t="s">
        <v>6</v>
      </c>
      <c r="E3" s="40"/>
      <c r="F3" s="41"/>
      <c r="G3" s="34"/>
      <c r="H3" s="42"/>
      <c r="I3" s="42"/>
      <c r="J3" s="42"/>
      <c r="K3" s="42"/>
      <c r="L3" s="42"/>
      <c r="M3" s="78"/>
      <c r="N3" s="77"/>
      <c r="O3" s="77"/>
      <c r="P3" s="77"/>
      <c r="Q3" s="77"/>
      <c r="R3" s="77"/>
      <c r="S3" s="77"/>
      <c r="T3" s="77"/>
      <c r="U3" s="77"/>
      <c r="V3" s="77"/>
      <c r="W3" s="77"/>
      <c r="X3" s="71"/>
      <c r="Y3" s="71"/>
      <c r="Z3" s="71"/>
    </row>
    <row r="4" s="23" customFormat="1" ht="16.15" customHeight="1" spans="1:26">
      <c r="A4" s="36" t="s">
        <v>7</v>
      </c>
      <c r="B4" s="37"/>
      <c r="C4" s="38"/>
      <c r="D4" s="39" t="s">
        <v>8</v>
      </c>
      <c r="E4" s="40" t="s">
        <v>9</v>
      </c>
      <c r="F4" s="41"/>
      <c r="G4" s="34"/>
      <c r="H4" s="42"/>
      <c r="I4" s="42"/>
      <c r="J4" s="42"/>
      <c r="K4" s="42"/>
      <c r="L4" s="42"/>
      <c r="M4" s="78"/>
      <c r="N4" s="77"/>
      <c r="O4" s="77"/>
      <c r="P4" s="77"/>
      <c r="Q4" s="77"/>
      <c r="R4" s="77"/>
      <c r="S4" s="77"/>
      <c r="T4" s="77"/>
      <c r="U4" s="77"/>
      <c r="V4" s="77"/>
      <c r="W4" s="77"/>
      <c r="X4" s="71"/>
      <c r="Y4" s="71"/>
      <c r="Z4" s="71"/>
    </row>
    <row r="5" s="23" customFormat="1" ht="16.15" customHeight="1" spans="1:26">
      <c r="A5" s="36" t="s">
        <v>10</v>
      </c>
      <c r="B5" s="37"/>
      <c r="C5" s="38"/>
      <c r="D5" s="39" t="s">
        <v>11</v>
      </c>
      <c r="E5" s="40" t="s">
        <v>12</v>
      </c>
      <c r="F5" s="41"/>
      <c r="G5" s="43"/>
      <c r="H5" s="44"/>
      <c r="I5" s="44"/>
      <c r="J5" s="44"/>
      <c r="K5" s="44"/>
      <c r="L5" s="44"/>
      <c r="M5" s="79"/>
      <c r="N5" s="77"/>
      <c r="O5" s="77"/>
      <c r="P5" s="77"/>
      <c r="Q5" s="77"/>
      <c r="R5" s="77"/>
      <c r="S5" s="77"/>
      <c r="T5" s="77"/>
      <c r="U5" s="77"/>
      <c r="V5" s="77"/>
      <c r="W5" s="77"/>
      <c r="X5" s="71"/>
      <c r="Y5" s="71"/>
      <c r="Z5" s="71"/>
    </row>
    <row r="6" s="23" customFormat="1" ht="16.15" customHeight="1" spans="1:26">
      <c r="A6" s="36" t="s">
        <v>13</v>
      </c>
      <c r="B6" s="37"/>
      <c r="C6" s="38" t="s">
        <v>14</v>
      </c>
      <c r="D6" s="39" t="s">
        <v>15</v>
      </c>
      <c r="E6" s="40" t="s">
        <v>16</v>
      </c>
      <c r="F6" s="41"/>
      <c r="G6" s="45"/>
      <c r="H6" s="46"/>
      <c r="I6" s="46"/>
      <c r="J6" s="46"/>
      <c r="K6" s="46"/>
      <c r="L6" s="46"/>
      <c r="M6" s="80"/>
      <c r="N6" s="77"/>
      <c r="O6" s="77"/>
      <c r="P6" s="77"/>
      <c r="Q6" s="77"/>
      <c r="R6" s="77"/>
      <c r="S6" s="77"/>
      <c r="T6" s="77"/>
      <c r="U6" s="77"/>
      <c r="V6" s="77"/>
      <c r="W6" s="90"/>
      <c r="X6" s="71"/>
      <c r="Y6" s="71"/>
      <c r="Z6" s="71"/>
    </row>
    <row r="7" s="23" customFormat="1" ht="16.15" customHeight="1" spans="1:26">
      <c r="A7" s="47"/>
      <c r="B7" s="48" t="s">
        <v>17</v>
      </c>
      <c r="C7" s="49"/>
      <c r="D7" s="49"/>
      <c r="E7" s="50"/>
      <c r="F7" s="51" t="s">
        <v>18</v>
      </c>
      <c r="G7" s="52" t="s">
        <v>19</v>
      </c>
      <c r="H7" s="53" t="s">
        <v>20</v>
      </c>
      <c r="I7" s="81" t="s">
        <v>21</v>
      </c>
      <c r="J7" s="82" t="s">
        <v>22</v>
      </c>
      <c r="K7" s="53" t="s">
        <v>23</v>
      </c>
      <c r="L7" s="53" t="s">
        <v>24</v>
      </c>
      <c r="M7" s="83" t="s">
        <v>25</v>
      </c>
      <c r="N7" s="84"/>
      <c r="O7" s="84"/>
      <c r="P7" s="85"/>
      <c r="Q7" s="84"/>
      <c r="R7" s="84"/>
      <c r="S7" s="84"/>
      <c r="T7" s="85"/>
      <c r="U7" s="84"/>
      <c r="V7" s="84"/>
      <c r="W7" s="85"/>
      <c r="X7" s="88"/>
      <c r="Y7" s="71"/>
      <c r="Z7" s="71"/>
    </row>
    <row r="8" s="23" customFormat="1" customHeight="1" spans="1:26">
      <c r="A8" s="54"/>
      <c r="B8" s="55"/>
      <c r="C8" s="56"/>
      <c r="D8" s="56"/>
      <c r="E8" s="50"/>
      <c r="F8" s="57"/>
      <c r="G8" s="58"/>
      <c r="H8" s="57"/>
      <c r="I8" s="57"/>
      <c r="J8" s="57"/>
      <c r="K8" s="57"/>
      <c r="L8" s="57"/>
      <c r="M8" s="86"/>
      <c r="N8" s="87"/>
      <c r="O8" s="88"/>
      <c r="P8" s="88"/>
      <c r="Q8" s="88"/>
      <c r="R8" s="87"/>
      <c r="S8" s="88"/>
      <c r="T8" s="88"/>
      <c r="U8" s="88"/>
      <c r="V8" s="87"/>
      <c r="W8" s="88"/>
      <c r="X8" s="88"/>
      <c r="Y8" s="71"/>
      <c r="Z8" s="71"/>
    </row>
    <row r="9" s="23" customFormat="1" ht="30" customHeight="1" spans="1:26">
      <c r="A9" s="59"/>
      <c r="B9" s="60" t="s">
        <v>26</v>
      </c>
      <c r="C9" s="61"/>
      <c r="D9" s="61"/>
      <c r="E9" s="62" t="s">
        <v>27</v>
      </c>
      <c r="F9" s="63">
        <v>44930</v>
      </c>
      <c r="G9" s="64">
        <f>SUM(H9-1/4)</f>
        <v>21.975</v>
      </c>
      <c r="H9" s="65">
        <f>'XS-XXL'!H9*2.54</f>
        <v>22.225</v>
      </c>
      <c r="I9" s="65">
        <f>'XS-XXL'!I9*2.54</f>
        <v>22.86</v>
      </c>
      <c r="J9" s="65">
        <f>'XS-XXL'!J9*2.54</f>
        <v>23.495</v>
      </c>
      <c r="K9" s="65">
        <f>'XS-XXL'!K9*2.54</f>
        <v>24.13</v>
      </c>
      <c r="L9" s="65">
        <f>'XS-XXL'!L9*2.54</f>
        <v>24.765</v>
      </c>
      <c r="M9" s="65">
        <f>'XS-XXL'!M9*2.54</f>
        <v>25.4</v>
      </c>
      <c r="N9" s="89"/>
      <c r="O9" s="89"/>
      <c r="P9" s="89"/>
      <c r="Q9" s="91"/>
      <c r="R9" s="89"/>
      <c r="S9" s="89"/>
      <c r="T9" s="89"/>
      <c r="U9" s="91"/>
      <c r="V9" s="89"/>
      <c r="W9" s="89"/>
      <c r="X9" s="92"/>
      <c r="Y9" s="71"/>
      <c r="Z9" s="71"/>
    </row>
    <row r="10" s="23" customFormat="1" ht="30" customHeight="1" spans="1:26">
      <c r="A10" s="59"/>
      <c r="B10" s="60" t="s">
        <v>28</v>
      </c>
      <c r="C10" s="61"/>
      <c r="D10" s="61"/>
      <c r="E10" s="62" t="s">
        <v>29</v>
      </c>
      <c r="F10" s="66">
        <v>44928</v>
      </c>
      <c r="G10" s="67">
        <f>SUM(H10-0.25)</f>
        <v>115.955</v>
      </c>
      <c r="H10" s="65">
        <f>'XS-XXL'!H10*2.54</f>
        <v>116.205</v>
      </c>
      <c r="I10" s="65">
        <f>'XS-XXL'!I10*2.54</f>
        <v>116.84</v>
      </c>
      <c r="J10" s="65">
        <f>'XS-XXL'!J10*2.54</f>
        <v>117.475</v>
      </c>
      <c r="K10" s="65">
        <f>'XS-XXL'!K10*2.54</f>
        <v>118.11</v>
      </c>
      <c r="L10" s="65">
        <f>'XS-XXL'!L10*2.54</f>
        <v>118.11</v>
      </c>
      <c r="M10" s="65">
        <f>'XS-XXL'!M10*2.54</f>
        <v>118.11</v>
      </c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="23" customFormat="1" ht="30" customHeight="1" spans="1:26">
      <c r="A11" s="59"/>
      <c r="B11" s="60" t="s">
        <v>30</v>
      </c>
      <c r="C11" s="61"/>
      <c r="D11" s="61"/>
      <c r="E11" s="62" t="s">
        <v>31</v>
      </c>
      <c r="F11" s="66">
        <v>44928</v>
      </c>
      <c r="G11" s="68">
        <f>SUM(H11-1)</f>
        <v>76.47</v>
      </c>
      <c r="H11" s="65">
        <f>'XS-XXL'!H11*2.54</f>
        <v>77.47</v>
      </c>
      <c r="I11" s="65">
        <f>'XS-XXL'!I11*2.54</f>
        <v>82.55</v>
      </c>
      <c r="J11" s="65">
        <f>'XS-XXL'!J11*2.54</f>
        <v>87.63</v>
      </c>
      <c r="K11" s="65">
        <f>'XS-XXL'!K11*2.54</f>
        <v>93.98</v>
      </c>
      <c r="L11" s="65">
        <f>'XS-XXL'!L11*2.54</f>
        <v>99.06</v>
      </c>
      <c r="M11" s="65">
        <f>'XS-XXL'!M11*2.54</f>
        <v>104.14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="23" customFormat="1" ht="30" customHeight="1" spans="1:26">
      <c r="A12" s="59"/>
      <c r="B12" s="60" t="s">
        <v>32</v>
      </c>
      <c r="C12" s="61"/>
      <c r="D12" s="61"/>
      <c r="E12" s="62" t="s">
        <v>33</v>
      </c>
      <c r="F12" s="66">
        <v>44928</v>
      </c>
      <c r="G12" s="68">
        <f>SUM(H12-1)</f>
        <v>66.31</v>
      </c>
      <c r="H12" s="65">
        <f>'XS-XXL'!H12*2.54</f>
        <v>67.31</v>
      </c>
      <c r="I12" s="65">
        <f>'XS-XXL'!I12*2.54</f>
        <v>72.39</v>
      </c>
      <c r="J12" s="65">
        <f>'XS-XXL'!J12*2.54</f>
        <v>77.47</v>
      </c>
      <c r="K12" s="65">
        <f>'XS-XXL'!K12*2.54</f>
        <v>83.82</v>
      </c>
      <c r="L12" s="65">
        <f>'XS-XXL'!L12*2.54</f>
        <v>88.9</v>
      </c>
      <c r="M12" s="65">
        <f>'XS-XXL'!M12*2.54</f>
        <v>93.98</v>
      </c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="23" customFormat="1" ht="30" customHeight="1" spans="1:26">
      <c r="A13" s="59"/>
      <c r="B13" s="60" t="s">
        <v>34</v>
      </c>
      <c r="C13" s="61"/>
      <c r="D13" s="61"/>
      <c r="E13" s="62" t="s">
        <v>35</v>
      </c>
      <c r="F13" s="66">
        <v>44928</v>
      </c>
      <c r="G13" s="68">
        <f>SUM(H13-1)</f>
        <v>103.14</v>
      </c>
      <c r="H13" s="65">
        <f>'XS-XXL'!H13*2.54</f>
        <v>104.14</v>
      </c>
      <c r="I13" s="65">
        <f>'XS-XXL'!I13*2.54</f>
        <v>109.22</v>
      </c>
      <c r="J13" s="65">
        <f>'XS-XXL'!J13*2.54</f>
        <v>114.3</v>
      </c>
      <c r="K13" s="65">
        <f>'XS-XXL'!K13*2.54</f>
        <v>120.65</v>
      </c>
      <c r="L13" s="65">
        <f>'XS-XXL'!L13*2.54</f>
        <v>125.73</v>
      </c>
      <c r="M13" s="65">
        <f>'XS-XXL'!M13*2.54</f>
        <v>130.81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="23" customFormat="1" ht="30" customHeight="1" spans="1:26">
      <c r="A14" s="59"/>
      <c r="B14" s="60" t="s">
        <v>36</v>
      </c>
      <c r="C14" s="61"/>
      <c r="D14" s="61"/>
      <c r="E14" s="62" t="s">
        <v>37</v>
      </c>
      <c r="F14" s="66">
        <v>44928</v>
      </c>
      <c r="G14" s="68">
        <f>SUM(H14-1)</f>
        <v>235.22</v>
      </c>
      <c r="H14" s="65">
        <f>'XS-XXL'!H14*2.54</f>
        <v>236.22</v>
      </c>
      <c r="I14" s="65">
        <f>'XS-XXL'!I14*2.54</f>
        <v>241.3</v>
      </c>
      <c r="J14" s="65">
        <f>'XS-XXL'!J14*2.54</f>
        <v>246.38</v>
      </c>
      <c r="K14" s="65">
        <f>'XS-XXL'!K14*2.54</f>
        <v>252.73</v>
      </c>
      <c r="L14" s="65">
        <f>'XS-XXL'!L14*2.54</f>
        <v>257.81</v>
      </c>
      <c r="M14" s="65">
        <f>'XS-XXL'!M14*2.54</f>
        <v>262.89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="23" customFormat="1" ht="30" customHeight="1" spans="1:26">
      <c r="A15" s="59"/>
      <c r="B15" s="60" t="s">
        <v>38</v>
      </c>
      <c r="C15" s="61"/>
      <c r="D15" s="61"/>
      <c r="E15" s="62" t="s">
        <v>39</v>
      </c>
      <c r="F15" s="66">
        <v>44928</v>
      </c>
      <c r="G15" s="68">
        <f>SUM(H15-1)</f>
        <v>197.12</v>
      </c>
      <c r="H15" s="65">
        <f>'XS-XXL'!H15*2.54</f>
        <v>198.12</v>
      </c>
      <c r="I15" s="65">
        <f>'XS-XXL'!I15*2.54</f>
        <v>203.2</v>
      </c>
      <c r="J15" s="65">
        <f>'XS-XXL'!J15*2.54</f>
        <v>208.28</v>
      </c>
      <c r="K15" s="65">
        <f>'XS-XXL'!K15*2.54</f>
        <v>214.63</v>
      </c>
      <c r="L15" s="65">
        <f>'XS-XXL'!L15*2.54</f>
        <v>219.71</v>
      </c>
      <c r="M15" s="65">
        <f>'XS-XXL'!M15*2.54</f>
        <v>224.79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="23" customFormat="1" ht="30" customHeight="1" spans="1:26">
      <c r="A16" s="59"/>
      <c r="B16" s="60" t="s">
        <v>40</v>
      </c>
      <c r="C16" s="61"/>
      <c r="D16" s="61"/>
      <c r="E16" s="62" t="s">
        <v>41</v>
      </c>
      <c r="F16" s="69">
        <v>0.25</v>
      </c>
      <c r="G16" s="67">
        <f>SUM(H16-0.25)</f>
        <v>77.855</v>
      </c>
      <c r="H16" s="65">
        <f>'XS-XXL'!H16*2.54</f>
        <v>78.105</v>
      </c>
      <c r="I16" s="65">
        <f>'XS-XXL'!I16*2.54</f>
        <v>78.74</v>
      </c>
      <c r="J16" s="65">
        <f>'XS-XXL'!J16*2.54</f>
        <v>79.375</v>
      </c>
      <c r="K16" s="65">
        <f>'XS-XXL'!K16*2.54</f>
        <v>80.01</v>
      </c>
      <c r="L16" s="65">
        <f>'XS-XXL'!L16*2.54</f>
        <v>80.01</v>
      </c>
      <c r="M16" s="65">
        <f>'XS-XXL'!M16*2.54</f>
        <v>80.01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="23" customFormat="1" ht="30" customHeight="1" spans="1:26">
      <c r="A17" s="59"/>
      <c r="B17" s="60" t="s">
        <v>42</v>
      </c>
      <c r="C17" s="61"/>
      <c r="D17" s="61"/>
      <c r="E17" s="62" t="s">
        <v>43</v>
      </c>
      <c r="F17" s="70">
        <v>0.125</v>
      </c>
      <c r="G17" s="68"/>
      <c r="H17" s="65">
        <f>'XS-XXL'!H17*2.54</f>
        <v>45.085</v>
      </c>
      <c r="I17" s="65">
        <f>'XS-XXL'!I17*2.54</f>
        <v>45.72</v>
      </c>
      <c r="J17" s="65">
        <f>'XS-XXL'!J17*2.54</f>
        <v>46.355</v>
      </c>
      <c r="K17" s="65">
        <f>'XS-XXL'!K17*2.54</f>
        <v>46.99</v>
      </c>
      <c r="L17" s="65">
        <f>'XS-XXL'!L17*2.54</f>
        <v>47.625</v>
      </c>
      <c r="M17" s="65">
        <f>'XS-XXL'!M17*2.54</f>
        <v>48.26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="23" customFormat="1" ht="30" customHeight="1" spans="1:26">
      <c r="A18" s="59"/>
      <c r="B18" s="60" t="s">
        <v>44</v>
      </c>
      <c r="C18" s="61"/>
      <c r="D18" s="61"/>
      <c r="E18" s="62" t="s">
        <v>45</v>
      </c>
      <c r="F18" s="63">
        <v>44930</v>
      </c>
      <c r="G18" s="68">
        <f>H18</f>
        <v>5.08</v>
      </c>
      <c r="H18" s="65">
        <f>'XS-XXL'!H18*2.54</f>
        <v>5.08</v>
      </c>
      <c r="I18" s="65">
        <f>'XS-XXL'!I18*2.54</f>
        <v>5.08</v>
      </c>
      <c r="J18" s="65">
        <f>'XS-XXL'!J18*2.54</f>
        <v>5.08</v>
      </c>
      <c r="K18" s="65">
        <f>'XS-XXL'!K18*2.54</f>
        <v>5.08</v>
      </c>
      <c r="L18" s="65">
        <f>'XS-XXL'!L18*2.54</f>
        <v>5.08</v>
      </c>
      <c r="M18" s="65">
        <f>'XS-XXL'!M18*2.54</f>
        <v>5.08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="23" customFormat="1" ht="30" customHeight="1" spans="1:26">
      <c r="A19" s="59"/>
      <c r="B19" s="60" t="s">
        <v>46</v>
      </c>
      <c r="C19" s="61"/>
      <c r="D19" s="61"/>
      <c r="E19" s="62" t="s">
        <v>47</v>
      </c>
      <c r="F19" s="69">
        <v>0.25</v>
      </c>
      <c r="G19" s="68">
        <f>SUM(H19+0)</f>
        <v>27.94</v>
      </c>
      <c r="H19" s="65">
        <f>'XS-XXL'!H19*2.54</f>
        <v>27.94</v>
      </c>
      <c r="I19" s="65">
        <f>'XS-XXL'!I19*2.54</f>
        <v>27.94</v>
      </c>
      <c r="J19" s="65">
        <f>'XS-XXL'!J19*2.54</f>
        <v>29.21</v>
      </c>
      <c r="K19" s="65">
        <f>'XS-XXL'!K19*2.54</f>
        <v>29.21</v>
      </c>
      <c r="L19" s="65">
        <f>'XS-XXL'!L19*2.54</f>
        <v>30.48</v>
      </c>
      <c r="M19" s="65">
        <f>'XS-XXL'!M19*2.54</f>
        <v>30.48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="23" customFormat="1" ht="27" customHeight="1" spans="1:26">
      <c r="A20" s="71"/>
      <c r="B20" s="71" t="s">
        <v>48</v>
      </c>
      <c r="C20" s="71"/>
      <c r="D20" s="71"/>
      <c r="E20" s="72" t="s">
        <v>49</v>
      </c>
      <c r="F20" s="66">
        <v>44928</v>
      </c>
      <c r="G20" s="71"/>
      <c r="H20" s="65">
        <f>'XS-XXL'!H20*2.54</f>
        <v>72.39</v>
      </c>
      <c r="I20" s="65">
        <f>'XS-XXL'!I20*2.54</f>
        <v>77.47</v>
      </c>
      <c r="J20" s="65">
        <f>'XS-XXL'!J20*2.54</f>
        <v>82.55</v>
      </c>
      <c r="K20" s="65">
        <f>'XS-XXL'!K20*2.54</f>
        <v>88.9</v>
      </c>
      <c r="L20" s="65">
        <f>'XS-XXL'!L20*2.54</f>
        <v>93.98</v>
      </c>
      <c r="M20" s="65">
        <f>'XS-XXL'!M20*2.54</f>
        <v>99.06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="23" customFormat="1" ht="16.15" customHeight="1" spans="1:26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="23" customFormat="1" ht="16.15" customHeight="1" spans="1:26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="23" customFormat="1" ht="16.15" customHeight="1" spans="1:26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="23" customFormat="1" ht="16.15" customHeight="1" spans="1:26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="23" customFormat="1" ht="16.15" customHeight="1" spans="1:26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="23" customFormat="1" ht="16.15" customHeight="1" spans="1:26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="23" customFormat="1" ht="16.15" customHeight="1" spans="1:26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="23" customFormat="1" ht="16.15" customHeight="1" spans="1:26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="23" customFormat="1" ht="16.15" customHeight="1" spans="1:26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23" customFormat="1" ht="16.15" customHeight="1" spans="1:26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23" customFormat="1" ht="16.15" customHeight="1" spans="1:26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23" customFormat="1" ht="16.15" customHeight="1" spans="1:26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23" customFormat="1" ht="16.15" customHeight="1" spans="1:26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23" customFormat="1" ht="16.15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23" customFormat="1" ht="16.15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23" customFormat="1" ht="16.15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23" customFormat="1" ht="16.15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23" customFormat="1" ht="16.15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23" customFormat="1" ht="16.15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23" customFormat="1" ht="16.15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23" customFormat="1" ht="16.15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23" customFormat="1" ht="16.15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23" customFormat="1" ht="16.15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23" customFormat="1" ht="16.15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23" customFormat="1" ht="16.15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23" customFormat="1" ht="16.15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23" customFormat="1" ht="16.15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23" customFormat="1" ht="16.15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23" customFormat="1" ht="16.15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23" customFormat="1" ht="16.15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23" customFormat="1" ht="16.15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23" customFormat="1" ht="16.15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23" customFormat="1" ht="16.15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23" customFormat="1" ht="16.15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23" customFormat="1" ht="16.15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23" customFormat="1" ht="16.15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23" customFormat="1" ht="16.15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23" customFormat="1" ht="16.15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23" customFormat="1" ht="16.15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23" customFormat="1" ht="16.15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23" customFormat="1" ht="16.15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23" customFormat="1" ht="16.15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23" customFormat="1" ht="16.15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23" customFormat="1" ht="16.15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23" customFormat="1" ht="16.15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23" customFormat="1" ht="16.15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23" customFormat="1" ht="16.15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23" customFormat="1" ht="16.15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23" customFormat="1" ht="16.15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23" customFormat="1" ht="16.15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23" customFormat="1" ht="16.15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23" customFormat="1" ht="16.15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23" customFormat="1" ht="16.15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23" customFormat="1" ht="16.15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23" customFormat="1" ht="16.15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23" customFormat="1" ht="16.15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23" customFormat="1" ht="16.15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23" customFormat="1" ht="16.15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23" customFormat="1" ht="16.15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23" customFormat="1" ht="16.15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23" customFormat="1" ht="16.15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23" customFormat="1" ht="16.15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23" customFormat="1" ht="16.15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23" customFormat="1" ht="16.15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23" customFormat="1" ht="16.15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23" customFormat="1" ht="16.15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23" customFormat="1" ht="16.15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23" customFormat="1" ht="16.15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23" customFormat="1" ht="16.15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23" customFormat="1" ht="16.15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23" customFormat="1" ht="16.15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23" customFormat="1" ht="16.15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23" customFormat="1" ht="16.15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23" customFormat="1" ht="16.15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23" customFormat="1" ht="16.15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23" customFormat="1" ht="16.15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23" customFormat="1" ht="16.15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23" customFormat="1" ht="16.15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23" customFormat="1" ht="16.15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23" customFormat="1" ht="16.15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23" customFormat="1" ht="16.15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23" customFormat="1" ht="16.15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23" customFormat="1" ht="16.15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23" customFormat="1" ht="16.15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23" customFormat="1" ht="16.15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23" customFormat="1" ht="16.15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23" customFormat="1" ht="16.15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23" customFormat="1" ht="16.15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23" customFormat="1" ht="16.15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23" customFormat="1" ht="16.15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23" customFormat="1" ht="16.15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23" customFormat="1" ht="16.15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23" customFormat="1" ht="16.15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23" customFormat="1" ht="16.15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23" customFormat="1" ht="16.15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23" customFormat="1" ht="16.15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23" customFormat="1" ht="16.15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23" customFormat="1" ht="16.15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23" customFormat="1" ht="16.15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23" customFormat="1" ht="16.15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23" customFormat="1" ht="16.15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23" customFormat="1" ht="16.15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23" customFormat="1" ht="16.15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23" customFormat="1" ht="16.15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23" customFormat="1" ht="16.15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23" customFormat="1" ht="16.15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23" customFormat="1" ht="16.15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23" customFormat="1" ht="16.15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23" customFormat="1" ht="16.15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23" customFormat="1" ht="16.15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23" customFormat="1" ht="16.15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23" customFormat="1" ht="16.15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23" customFormat="1" ht="16.15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23" customFormat="1" ht="16.15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23" customFormat="1" ht="16.15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23" customFormat="1" ht="16.15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23" customFormat="1" ht="16.15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23" customFormat="1" ht="16.15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23" customFormat="1" ht="16.15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23" customFormat="1" ht="16.15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23" customFormat="1" ht="16.15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23" customFormat="1" ht="16.15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23" customFormat="1" ht="16.15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23" customFormat="1" ht="16.15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23" customFormat="1" ht="16.15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23" customFormat="1" ht="16.15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23" customFormat="1" ht="16.15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23" customFormat="1" ht="16.15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23" customFormat="1" ht="16.15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23" customFormat="1" ht="16.15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23" customFormat="1" ht="16.15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23" customFormat="1" ht="16.15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23" customFormat="1" ht="16.15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23" customFormat="1" ht="16.15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23" customFormat="1" ht="16.15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23" customFormat="1" ht="16.15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23" customFormat="1" ht="16.15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23" customFormat="1" ht="16.15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23" customFormat="1" ht="16.15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23" customFormat="1" ht="16.15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23" customFormat="1" ht="16.15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23" customFormat="1" ht="16.15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23" customFormat="1" ht="16.15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23" customFormat="1" ht="16.15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23" customFormat="1" ht="16.15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23" customFormat="1" ht="16.15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23" customFormat="1" ht="16.15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23" customFormat="1" ht="16.15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23" customFormat="1" ht="16.15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23" customFormat="1" ht="16.15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23" customFormat="1" ht="16.15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23" customFormat="1" ht="16.15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23" customFormat="1" ht="16.15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23" customFormat="1" ht="16.15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23" customFormat="1" ht="16.15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23" customFormat="1" ht="16.15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23" customFormat="1" ht="16.15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23" customFormat="1" ht="16.15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23" customFormat="1" ht="16.15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23" customFormat="1" ht="16.15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23" customFormat="1" ht="16.15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23" customFormat="1" ht="16.15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23" customFormat="1" ht="16.15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23" customFormat="1" ht="16.15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23" customFormat="1" ht="16.15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23" customFormat="1" ht="16.15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23" customFormat="1" ht="16.15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23" customFormat="1" ht="16.15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23" customFormat="1" ht="16.15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23" customFormat="1" ht="16.15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23" customFormat="1" ht="16.15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23" customFormat="1" ht="16.15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23" customFormat="1" ht="16.15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23" customFormat="1" ht="16.15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23" customFormat="1" ht="16.15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23" customFormat="1" ht="16.15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23" customFormat="1" ht="16.15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23" customFormat="1" ht="16.15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23" customFormat="1" ht="16.15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23" customFormat="1" ht="16.15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23" customFormat="1" ht="16.15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23" customFormat="1" ht="16.15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23" customFormat="1" ht="16.15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23" customFormat="1" ht="16.15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23" customFormat="1" ht="16.15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23" customFormat="1" ht="16.15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23" customFormat="1" ht="16.15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23" customFormat="1" ht="16.15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23" customFormat="1" ht="16.15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23" customFormat="1" ht="16.15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23" customFormat="1" ht="16.15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23" customFormat="1" ht="16.15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23" customFormat="1" ht="16.15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23" customFormat="1" ht="16.15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23" customFormat="1" ht="16.15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23" customFormat="1" ht="16.15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23" customFormat="1" ht="16.15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23" customFormat="1" ht="16.15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23" customFormat="1" ht="16.15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23" customFormat="1" ht="16.15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23" customFormat="1" ht="16.15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23" customFormat="1" ht="16.15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23" customFormat="1" ht="16.15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23" customFormat="1" ht="16.15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23" customFormat="1" ht="16.15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23" customFormat="1" ht="16.15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23" customFormat="1" ht="16.15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23" customFormat="1" ht="16.15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23" customFormat="1" ht="16.15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23" customFormat="1" ht="16.15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23" customFormat="1" ht="16.15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23" customFormat="1" ht="16.15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23" customFormat="1" ht="16.15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23" customFormat="1" ht="16.15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23" customFormat="1" ht="16.15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23" customFormat="1" ht="16.15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23" customFormat="1" ht="16.15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23" customFormat="1" ht="16.15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23" customFormat="1" ht="16.15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23" customFormat="1" ht="16.15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23" customFormat="1" ht="16.15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23" customFormat="1" ht="16.15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23" customFormat="1" ht="16.15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23" customFormat="1" ht="16.15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23" customFormat="1" ht="16.15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23" customFormat="1" ht="16.15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23" customFormat="1" ht="16.15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23" customFormat="1" ht="16.15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23" customFormat="1" ht="16.15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23" customFormat="1" ht="16.15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23" customFormat="1" ht="16.15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23" customFormat="1" ht="16.15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23" customFormat="1" ht="16.15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23" customFormat="1" ht="16.15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23" customFormat="1" ht="16.15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23" customFormat="1" ht="16.15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23" customFormat="1" ht="16.15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23" customFormat="1" ht="16.15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23" customFormat="1" ht="16.15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23" customFormat="1" ht="16.15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23" customFormat="1" ht="16.15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23" customFormat="1" ht="16.15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23" customFormat="1" ht="16.15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23" customFormat="1" ht="16.15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23" customFormat="1" ht="16.15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23" customFormat="1" ht="16.15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23" customFormat="1" ht="16.15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23" customFormat="1" ht="16.15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23" customFormat="1" ht="16.15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23" customFormat="1" ht="16.15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23" customFormat="1" ht="16.15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23" customFormat="1" ht="16.15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23" customFormat="1" ht="16.15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23" customFormat="1" ht="16.15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23" customFormat="1" ht="16.15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23" customFormat="1" ht="16.15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23" customFormat="1" ht="16.15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23" customFormat="1" ht="16.15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23" customFormat="1" ht="16.15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23" customFormat="1" ht="16.15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23" customFormat="1" ht="16.15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23" customFormat="1" ht="16.15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23" customFormat="1" ht="16.15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23" customFormat="1" ht="16.15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23" customFormat="1" ht="16.15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23" customFormat="1" ht="16.15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23" customFormat="1" ht="16.15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23" customFormat="1" ht="16.15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23" customFormat="1" ht="16.15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23" customFormat="1" ht="16.15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23" customFormat="1" ht="16.15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23" customFormat="1" ht="16.15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23" customFormat="1" ht="16.15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23" customFormat="1" ht="16.15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23" customFormat="1" ht="16.15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23" customFormat="1" ht="16.15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23" customFormat="1" ht="16.15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23" customFormat="1" ht="16.15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23" customFormat="1" ht="16.15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23" customFormat="1" ht="16.15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23" customFormat="1" ht="16.15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23" customFormat="1" ht="16.15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23" customFormat="1" ht="16.15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23" customFormat="1" ht="16.15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23" customFormat="1" ht="16.15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23" customFormat="1" ht="16.15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23" customFormat="1" ht="16.15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23" customFormat="1" ht="16.15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23" customFormat="1" ht="16.15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23" customFormat="1" ht="16.15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23" customFormat="1" ht="16.15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23" customFormat="1" ht="16.15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23" customFormat="1" ht="16.15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23" customFormat="1" ht="16.15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23" customFormat="1" ht="16.15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23" customFormat="1" ht="16.15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23" customFormat="1" ht="16.15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23" customFormat="1" ht="16.15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23" customFormat="1" ht="16.15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23" customFormat="1" ht="16.15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23" customFormat="1" ht="16.15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23" customFormat="1" ht="16.15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23" customFormat="1" ht="16.15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23" customFormat="1" ht="16.15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23" customFormat="1" ht="16.15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23" customFormat="1" ht="16.15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23" customFormat="1" ht="16.15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23" customFormat="1" ht="16.15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23" customFormat="1" ht="16.15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23" customFormat="1" ht="16.15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23" customFormat="1" ht="16.15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23" customFormat="1" ht="16.15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23" customFormat="1" ht="16.15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23" customFormat="1" ht="16.15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23" customFormat="1" ht="16.15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23" customFormat="1" ht="16.15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23" customFormat="1" ht="16.15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23" customFormat="1" ht="16.15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23" customFormat="1" ht="16.15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23" customFormat="1" ht="16.15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23" customFormat="1" ht="16.15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23" customFormat="1" ht="16.15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23" customFormat="1" ht="16.15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23" customFormat="1" ht="16.15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23" customFormat="1" ht="16.15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23" customFormat="1" ht="16.15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23" customFormat="1" ht="16.15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23" customFormat="1" ht="16.15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23" customFormat="1" ht="16.15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23" customFormat="1" ht="16.15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23" customFormat="1" ht="16.15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23" customFormat="1" ht="16.15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23" customFormat="1" ht="16.15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23" customFormat="1" ht="16.15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23" customFormat="1" ht="16.15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23" customFormat="1" ht="16.15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23" customFormat="1" ht="16.15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23" customFormat="1" ht="16.15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23" customFormat="1" ht="16.15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23" customFormat="1" ht="16.15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23" customFormat="1" ht="16.15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23" customFormat="1" ht="16.15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23" customFormat="1" ht="16.15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23" customFormat="1" ht="16.15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23" customFormat="1" ht="16.15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23" customFormat="1" ht="16.15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23" customFormat="1" ht="16.15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23" customFormat="1" ht="16.15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23" customFormat="1" ht="16.15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23" customFormat="1" ht="16.15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23" customFormat="1" ht="16.15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23" customFormat="1" ht="16.15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23" customFormat="1" ht="16.15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23" customFormat="1" ht="16.15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23" customFormat="1" ht="16.15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23" customFormat="1" ht="16.15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23" customFormat="1" ht="16.15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23" customFormat="1" ht="16.15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23" customFormat="1" ht="16.15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23" customFormat="1" ht="16.15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23" customFormat="1" ht="16.15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23" customFormat="1" ht="16.15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23" customFormat="1" ht="16.15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23" customFormat="1" ht="16.15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23" customFormat="1" ht="16.15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23" customFormat="1" ht="16.15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23" customFormat="1" ht="16.15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23" customFormat="1" ht="16.15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23" customFormat="1" ht="16.15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23" customFormat="1" ht="16.15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23" customFormat="1" ht="16.15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23" customFormat="1" ht="16.15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23" customFormat="1" ht="16.15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23" customFormat="1" ht="16.15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23" customFormat="1" ht="16.15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23" customFormat="1" ht="16.15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23" customFormat="1" ht="16.15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23" customFormat="1" ht="16.15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23" customFormat="1" ht="16.15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23" customFormat="1" ht="16.15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23" customFormat="1" ht="16.15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23" customFormat="1" ht="16.15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23" customFormat="1" ht="16.15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23" customFormat="1" ht="16.15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23" customFormat="1" ht="16.15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23" customFormat="1" ht="16.15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23" customFormat="1" ht="16.15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23" customFormat="1" ht="16.15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23" customFormat="1" ht="16.15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23" customFormat="1" ht="16.15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23" customFormat="1" ht="16.15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23" customFormat="1" ht="16.15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23" customFormat="1" ht="16.15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23" customFormat="1" ht="16.15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23" customFormat="1" ht="16.15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23" customFormat="1" ht="16.15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23" customFormat="1" ht="16.15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23" customFormat="1" ht="16.15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23" customFormat="1" ht="16.15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23" customFormat="1" ht="16.15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23" customFormat="1" ht="16.15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23" customFormat="1" ht="16.15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23" customFormat="1" ht="16.15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23" customFormat="1" ht="16.15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23" customFormat="1" ht="16.15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23" customFormat="1" ht="16.15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23" customFormat="1" ht="16.15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23" customFormat="1" ht="16.15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23" customFormat="1" ht="16.15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23" customFormat="1" ht="16.15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23" customFormat="1" ht="16.15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23" customFormat="1" ht="16.15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23" customFormat="1" ht="16.15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23" customFormat="1" ht="16.15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23" customFormat="1" ht="16.15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23" customFormat="1" ht="16.15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23" customFormat="1" ht="16.15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23" customFormat="1" ht="16.15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23" customFormat="1" ht="16.15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23" customFormat="1" ht="16.15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23" customFormat="1" ht="16.15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23" customFormat="1" ht="16.15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23" customFormat="1" ht="16.15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23" customFormat="1" ht="16.15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23" customFormat="1" ht="16.15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23" customFormat="1" ht="16.15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23" customFormat="1" ht="16.15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23" customFormat="1" ht="16.15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23" customFormat="1" ht="16.15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23" customFormat="1" ht="16.15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23" customFormat="1" ht="16.15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23" customFormat="1" ht="16.15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23" customFormat="1" ht="16.15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23" customFormat="1" ht="16.15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23" customFormat="1" ht="16.15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23" customFormat="1" ht="16.15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23" customFormat="1" ht="16.15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23" customFormat="1" ht="16.15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23" customFormat="1" ht="16.15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23" customFormat="1" ht="16.15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23" customFormat="1" ht="16.15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23" customFormat="1" ht="16.15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23" customFormat="1" ht="16.15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23" customFormat="1" ht="16.15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23" customFormat="1" ht="16.15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23" customFormat="1" ht="16.15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23" customFormat="1" ht="16.15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23" customFormat="1" ht="16.15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23" customFormat="1" ht="16.15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23" customFormat="1" ht="16.15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23" customFormat="1" ht="16.15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23" customFormat="1" ht="16.15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23" customFormat="1" ht="16.15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23" customFormat="1" ht="16.15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23" customFormat="1" ht="16.15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23" customFormat="1" ht="16.15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23" customFormat="1" ht="16.15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23" customFormat="1" ht="16.15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23" customFormat="1" ht="16.15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23" customFormat="1" ht="16.15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23" customFormat="1" ht="16.15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23" customFormat="1" ht="16.15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23" customFormat="1" ht="16.15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23" customFormat="1" ht="16.15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23" customFormat="1" ht="16.15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23" customFormat="1" ht="16.15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23" customFormat="1" ht="16.15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23" customFormat="1" ht="16.15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23" customFormat="1" ht="16.15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23" customFormat="1" ht="16.15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23" customFormat="1" ht="16.15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23" customFormat="1" ht="16.15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23" customFormat="1" ht="16.15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23" customFormat="1" ht="16.15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23" customFormat="1" ht="16.15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23" customFormat="1" ht="16.15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23" customFormat="1" ht="16.15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23" customFormat="1" ht="16.15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23" customFormat="1" ht="16.15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23" customFormat="1" ht="16.15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23" customFormat="1" ht="16.15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23" customFormat="1" ht="16.15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23" customFormat="1" ht="16.15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23" customFormat="1" ht="16.15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23" customFormat="1" ht="16.15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23" customFormat="1" ht="16.15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23" customFormat="1" ht="16.15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23" customFormat="1" ht="16.15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23" customFormat="1" ht="16.15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23" customFormat="1" ht="16.15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23" customFormat="1" ht="16.15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23" customFormat="1" ht="16.15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23" customFormat="1" ht="16.15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23" customFormat="1" ht="16.15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23" customFormat="1" ht="16.15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23" customFormat="1" ht="16.15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23" customFormat="1" ht="16.15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23" customFormat="1" ht="16.15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23" customFormat="1" ht="16.15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23" customFormat="1" ht="16.15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23" customFormat="1" ht="16.15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23" customFormat="1" ht="16.15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23" customFormat="1" ht="16.15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23" customFormat="1" ht="16.15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23" customFormat="1" ht="16.15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23" customFormat="1" ht="16.15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23" customFormat="1" ht="16.15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23" customFormat="1" ht="16.15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23" customFormat="1" ht="16.15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23" customFormat="1" ht="16.15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23" customFormat="1" ht="16.15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23" customFormat="1" ht="16.15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23" customFormat="1" ht="16.15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23" customFormat="1" ht="16.15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23" customFormat="1" ht="16.15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23" customFormat="1" ht="16.15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23" customFormat="1" ht="16.15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23" customFormat="1" ht="16.15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23" customFormat="1" ht="16.15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23" customFormat="1" ht="16.15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23" customFormat="1" ht="16.15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23" customFormat="1" ht="16.15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23" customFormat="1" ht="16.15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23" customFormat="1" ht="16.15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23" customFormat="1" ht="16.15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23" customFormat="1" ht="16.15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23" customFormat="1" ht="16.15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23" customFormat="1" ht="16.15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23" customFormat="1" ht="16.15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23" customFormat="1" ht="16.15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23" customFormat="1" ht="16.15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23" customFormat="1" ht="16.15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23" customFormat="1" ht="16.15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23" customFormat="1" ht="16.15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23" customFormat="1" ht="16.15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23" customFormat="1" ht="16.15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23" customFormat="1" ht="16.15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23" customFormat="1" ht="16.15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23" customFormat="1" ht="16.15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23" customFormat="1" ht="16.15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23" customFormat="1" ht="16.15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23" customFormat="1" ht="16.15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23" customFormat="1" ht="16.15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23" customFormat="1" ht="16.15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23" customFormat="1" ht="16.15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23" customFormat="1" ht="16.15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23" customFormat="1" ht="16.15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23" customFormat="1" ht="16.15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23" customFormat="1" ht="16.15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23" customFormat="1" ht="16.15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23" customFormat="1" ht="16.15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23" customFormat="1" ht="16.15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23" customFormat="1" ht="16.15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23" customFormat="1" ht="16.15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23" customFormat="1" ht="16.15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23" customFormat="1" ht="16.15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23" customFormat="1" ht="16.15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23" customFormat="1" ht="16.15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23" customFormat="1" ht="16.15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23" customFormat="1" ht="16.15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23" customFormat="1" ht="16.15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23" customFormat="1" ht="16.15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23" customFormat="1" ht="16.15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23" customFormat="1" ht="16.15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23" customFormat="1" ht="16.15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23" customFormat="1" ht="16.15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23" customFormat="1" ht="16.15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23" customFormat="1" ht="16.15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23" customFormat="1" ht="16.15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23" customFormat="1" ht="16.15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23" customFormat="1" ht="16.15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23" customFormat="1" ht="16.15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23" customFormat="1" ht="16.15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23" customFormat="1" ht="16.15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23" customFormat="1" ht="16.15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23" customFormat="1" ht="16.15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23" customFormat="1" ht="16.15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23" customFormat="1" ht="16.15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23" customFormat="1" ht="16.15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23" customFormat="1" ht="16.15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23" customFormat="1" ht="16.15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23" customFormat="1" ht="16.15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23" customFormat="1" ht="16.15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23" customFormat="1" ht="16.15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23" customFormat="1" ht="16.15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23" customFormat="1" ht="16.15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23" customFormat="1" ht="16.15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23" customFormat="1" ht="16.15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23" customFormat="1" ht="16.15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23" customFormat="1" ht="16.15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23" customFormat="1" ht="16.15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23" customFormat="1" ht="16.15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23" customFormat="1" ht="16.15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23" customFormat="1" ht="16.15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23" customFormat="1" ht="16.15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23" customFormat="1" ht="16.15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23" customFormat="1" ht="16.15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23" customFormat="1" ht="16.15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23" customFormat="1" ht="16.15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23" customFormat="1" ht="16.15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23" customFormat="1" ht="16.15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23" customFormat="1" ht="16.15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23" customFormat="1" ht="16.15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23" customFormat="1" ht="16.15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23" customFormat="1" ht="16.15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23" customFormat="1" ht="16.15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23" customFormat="1" ht="16.15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23" customFormat="1" ht="16.15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23" customFormat="1" ht="16.15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23" customFormat="1" ht="16.15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23" customFormat="1" ht="16.15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23" customFormat="1" ht="16.15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23" customFormat="1" ht="16.15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23" customFormat="1" ht="16.15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23" customFormat="1" ht="16.15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23" customFormat="1" ht="16.15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23" customFormat="1" ht="16.15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23" customFormat="1" ht="16.15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23" customFormat="1" ht="16.15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23" customFormat="1" ht="16.15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23" customFormat="1" ht="16.15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23" customFormat="1" ht="16.15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23" customFormat="1" ht="16.15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23" customFormat="1" ht="16.15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23" customFormat="1" ht="16.15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23" customFormat="1" ht="16.15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23" customFormat="1" ht="16.15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23" customFormat="1" ht="16.15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23" customFormat="1" ht="16.15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23" customFormat="1" ht="16.15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23" customFormat="1" ht="16.15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23" customFormat="1" ht="16.15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23" customFormat="1" ht="16.15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23" customFormat="1" ht="16.15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23" customFormat="1" ht="16.15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23" customFormat="1" ht="16.15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23" customFormat="1" ht="16.15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23" customFormat="1" ht="16.15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23" customFormat="1" ht="16.15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23" customFormat="1" ht="16.15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23" customFormat="1" ht="16.15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23" customFormat="1" ht="16.15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23" customFormat="1" ht="16.15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23" customFormat="1" ht="16.15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23" customFormat="1" ht="16.15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23" customFormat="1" ht="16.15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23" customFormat="1" ht="16.15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23" customFormat="1" ht="16.15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23" customFormat="1" ht="16.15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23" customFormat="1" ht="16.15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23" customFormat="1" ht="16.15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23" customFormat="1" ht="16.15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23" customFormat="1" ht="16.15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23" customFormat="1" ht="16.15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23" customFormat="1" ht="16.15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23" customFormat="1" ht="16.15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23" customFormat="1" ht="16.15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23" customFormat="1" ht="16.15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23" customFormat="1" ht="16.15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23" customFormat="1" ht="16.15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23" customFormat="1" ht="16.15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23" customFormat="1" ht="16.15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23" customFormat="1" ht="16.15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23" customFormat="1" ht="16.15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23" customFormat="1" ht="16.15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23" customFormat="1" ht="16.15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23" customFormat="1" ht="16.15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23" customFormat="1" ht="16.15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23" customFormat="1" ht="16.15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23" customFormat="1" ht="16.15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23" customFormat="1" ht="16.15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23" customFormat="1" ht="16.15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23" customFormat="1" ht="16.15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23" customFormat="1" ht="16.15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23" customFormat="1" ht="16.15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23" customFormat="1" ht="16.15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23" customFormat="1" ht="16.15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23" customFormat="1" ht="16.15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23" customFormat="1" ht="16.15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23" customFormat="1" ht="16.15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23" customFormat="1" ht="16.15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23" customFormat="1" ht="16.15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23" customFormat="1" ht="16.15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23" customFormat="1" ht="16.15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23" customFormat="1" ht="16.15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23" customFormat="1" ht="16.15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23" customFormat="1" ht="16.15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23" customFormat="1" ht="16.15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23" customFormat="1" ht="16.15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23" customFormat="1" ht="16.15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23" customFormat="1" ht="16.15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23" customFormat="1" ht="16.15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23" customFormat="1" ht="16.15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23" customFormat="1" ht="16.15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23" customFormat="1" ht="16.15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23" customFormat="1" ht="16.15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23" customFormat="1" ht="16.15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23" customFormat="1" ht="16.15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23" customFormat="1" ht="16.15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23" customFormat="1" ht="16.15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23" customFormat="1" ht="16.15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23" customFormat="1" ht="16.15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23" customFormat="1" ht="16.15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23" customFormat="1" ht="16.15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23" customFormat="1" ht="16.15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23" customFormat="1" ht="16.15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23" customFormat="1" ht="16.15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23" customFormat="1" ht="16.15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23" customFormat="1" ht="16.15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23" customFormat="1" ht="16.15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23" customFormat="1" ht="16.15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23" customFormat="1" ht="16.15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23" customFormat="1" ht="16.15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23" customFormat="1" ht="16.15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23" customFormat="1" ht="16.15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23" customFormat="1" ht="16.15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23" customFormat="1" ht="16.15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23" customFormat="1" ht="16.15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23" customFormat="1" ht="16.15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23" customFormat="1" ht="16.15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23" customFormat="1" ht="16.15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23" customFormat="1" ht="16.15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23" customFormat="1" ht="16.15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23" customFormat="1" ht="16.15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23" customFormat="1" ht="16.15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23" customFormat="1" ht="16.15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23" customFormat="1" ht="16.15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23" customFormat="1" ht="16.15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23" customFormat="1" ht="16.15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23" customFormat="1" ht="16.15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23" customFormat="1" ht="16.15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23" customFormat="1" ht="16.15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23" customFormat="1" ht="16.15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23" customFormat="1" ht="16.15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23" customFormat="1" ht="16.15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23" customFormat="1" ht="16.15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23" customFormat="1" ht="16.15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23" customFormat="1" ht="16.15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23" customFormat="1" ht="16.15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23" customFormat="1" ht="16.15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23" customFormat="1" ht="16.15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23" customFormat="1" ht="16.15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23" customFormat="1" ht="16.15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23" customFormat="1" ht="16.15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23" customFormat="1" ht="16.15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23" customFormat="1" ht="16.15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23" customFormat="1" ht="16.15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23" customFormat="1" ht="16.15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23" customFormat="1" ht="16.15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23" customFormat="1" ht="16.15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23" customFormat="1" ht="16.15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23" customFormat="1" ht="16.15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23" customFormat="1" ht="16.15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23" customFormat="1" ht="16.15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23" customFormat="1" ht="16.15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23" customFormat="1" ht="16.15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23" customFormat="1" ht="16.15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23" customFormat="1" ht="16.15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23" customFormat="1" ht="16.15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23" customFormat="1" ht="16.15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23" customFormat="1" ht="16.15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23" customFormat="1" ht="16.15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23" customFormat="1" ht="16.15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23" customFormat="1" ht="16.15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23" customFormat="1" ht="16.15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23" customFormat="1" ht="16.15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23" customFormat="1" ht="16.15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23" customFormat="1" ht="16.15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23" customFormat="1" ht="16.15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23" customFormat="1" ht="16.15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23" customFormat="1" ht="16.15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23" customFormat="1" ht="16.15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23" customFormat="1" ht="16.15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23" customFormat="1" ht="16.15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23" customFormat="1" ht="16.15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23" customFormat="1" ht="16.15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23" customFormat="1" ht="16.15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23" customFormat="1" ht="16.15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23" customFormat="1" ht="16.15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23" customFormat="1" ht="16.15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23" customFormat="1" ht="16.15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23" customFormat="1" ht="16.15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23" customFormat="1" ht="16.15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23" customFormat="1" ht="16.15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23" customFormat="1" ht="16.15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23" customFormat="1" ht="16.15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23" customFormat="1" ht="16.15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23" customFormat="1" ht="16.15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23" customFormat="1" ht="16.15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23" customFormat="1" ht="16.15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23" customFormat="1" ht="16.15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23" customFormat="1" ht="16.15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23" customFormat="1" ht="16.15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23" customFormat="1" ht="16.15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23" customFormat="1" ht="16.15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23" customFormat="1" ht="16.15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23" customFormat="1" ht="16.15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23" customFormat="1" ht="16.15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23" customFormat="1" ht="16.15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23" customFormat="1" ht="16.15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23" customFormat="1" ht="16.15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23" customFormat="1" ht="16.15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23" customFormat="1" ht="16.15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23" customFormat="1" ht="16.15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23" customFormat="1" ht="16.15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23" customFormat="1" ht="16.15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23" customFormat="1" ht="16.15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23" customFormat="1" ht="16.15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23" customFormat="1" ht="16.15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23" customFormat="1" ht="16.15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23" customFormat="1" ht="16.15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23" customFormat="1" ht="16.15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23" customFormat="1" ht="16.15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23" customFormat="1" ht="16.15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23" customFormat="1" ht="16.15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23" customFormat="1" ht="16.15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23" customFormat="1" ht="16.15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23" customFormat="1" ht="16.15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23" customFormat="1" ht="16.15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23" customFormat="1" ht="16.15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23" customFormat="1" ht="16.15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23" customFormat="1" ht="16.15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23" customFormat="1" ht="16.15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23" customFormat="1" ht="16.15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23" customFormat="1" ht="16.15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23" customFormat="1" ht="16.15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23" customFormat="1" ht="16.15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23" customFormat="1" ht="16.15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23" customFormat="1" ht="16.15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23" customFormat="1" ht="16.15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23" customFormat="1" ht="16.15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23" customFormat="1" ht="16.15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23" customFormat="1" ht="16.15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23" customFormat="1" ht="16.15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23" customFormat="1" ht="16.15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23" customFormat="1" ht="16.15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23" customFormat="1" ht="16.15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23" customFormat="1" ht="16.15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23" customFormat="1" ht="16.15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23" customFormat="1" ht="16.15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23" customFormat="1" ht="16.15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23" customFormat="1" ht="16.15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23" customFormat="1" ht="16.15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23" customFormat="1" ht="16.15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23" customFormat="1" ht="16.15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23" customFormat="1" ht="16.15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23" customFormat="1" ht="16.15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23" customFormat="1" ht="16.15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23" customFormat="1" ht="16.15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23" customFormat="1" ht="16.15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23" customFormat="1" ht="16.15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23" customFormat="1" ht="16.15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23" customFormat="1" ht="16.15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23" customFormat="1" ht="16.15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23" customFormat="1" ht="16.15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23" customFormat="1" ht="16.15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23" customFormat="1" ht="16.15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23" customFormat="1" ht="16.15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23" customFormat="1" ht="16.15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23" customFormat="1" ht="16.15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23" customFormat="1" ht="16.15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23" customFormat="1" ht="16.15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23" customFormat="1" ht="16.15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23" customFormat="1" ht="16.15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23" customFormat="1" ht="16.15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23" customFormat="1" ht="16.15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23" customFormat="1" ht="16.15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23" customFormat="1" ht="16.15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23" customFormat="1" ht="16.15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23" customFormat="1" ht="16.15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23" customFormat="1" ht="16.15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23" customFormat="1" ht="16.15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23" customFormat="1" ht="16.15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23" customFormat="1" ht="16.15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23" customFormat="1" ht="16.15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23" customFormat="1" ht="16.15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23" customFormat="1" ht="16.15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23" customFormat="1" ht="16.15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23" customFormat="1" ht="16.15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23" customFormat="1" ht="16.15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23" customFormat="1" ht="16.15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23" customFormat="1" ht="16.15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23" customFormat="1" ht="16.15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ageMargins left="0.7" right="0.7" top="0.75" bottom="0.75" header="0.3" footer="0.3"/>
  <pageSetup paperSize="9" scale="8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view="pageBreakPreview" zoomScaleNormal="100" workbookViewId="0">
      <selection activeCell="N18" sqref="N18"/>
    </sheetView>
  </sheetViews>
  <sheetFormatPr defaultColWidth="9.55752212389381" defaultRowHeight="13.5"/>
  <cols>
    <col min="1" max="1" width="3.6283185840708" style="1" customWidth="1"/>
    <col min="2" max="2" width="14.1681415929204" style="1" customWidth="1"/>
    <col min="3" max="3" width="21.0088495575221" style="1" customWidth="1"/>
    <col min="4" max="4" width="5.07964601769912" style="1" customWidth="1"/>
    <col min="5" max="5" width="22.2212389380531" style="1" customWidth="1"/>
    <col min="6" max="6" width="7.84070796460177" style="1" customWidth="1"/>
    <col min="7" max="7" width="7.58407079646018" style="1" customWidth="1"/>
    <col min="8" max="8" width="10.0973451327434" style="1" customWidth="1"/>
    <col min="9" max="9" width="7.92035398230088" style="1" customWidth="1"/>
    <col min="10" max="16384" width="9.55752212389381" style="1"/>
  </cols>
  <sheetData>
    <row r="1" s="1" customFormat="1" ht="23.5" customHeight="1" spans="1:9">
      <c r="A1" s="2" t="s">
        <v>50</v>
      </c>
      <c r="B1" s="2"/>
      <c r="C1" s="2"/>
      <c r="D1" s="2"/>
      <c r="E1" s="2" t="s">
        <v>51</v>
      </c>
      <c r="F1" s="3"/>
      <c r="G1" s="3"/>
      <c r="H1" s="3"/>
      <c r="I1" s="3"/>
    </row>
    <row r="2" s="1" customFormat="1" ht="14.25" customHeight="1" spans="1:9">
      <c r="A2" s="4" t="s">
        <v>52</v>
      </c>
      <c r="B2" s="4"/>
      <c r="C2" s="5" t="s">
        <v>53</v>
      </c>
      <c r="D2" s="4" t="s">
        <v>54</v>
      </c>
      <c r="E2" s="5" t="s">
        <v>55</v>
      </c>
      <c r="F2" s="5"/>
      <c r="G2" s="6"/>
      <c r="H2" s="6"/>
      <c r="I2" s="6"/>
    </row>
    <row r="3" s="1" customFormat="1" ht="14.25" customHeight="1" spans="1:9">
      <c r="A3" s="4" t="s">
        <v>56</v>
      </c>
      <c r="B3" s="4"/>
      <c r="C3" s="7"/>
      <c r="D3" s="4" t="s">
        <v>57</v>
      </c>
      <c r="E3" s="7"/>
      <c r="F3" s="7"/>
      <c r="G3" s="6"/>
      <c r="H3" s="6"/>
      <c r="I3" s="6"/>
    </row>
    <row r="4" s="1" customFormat="1" ht="14.25" customHeight="1" spans="1:9">
      <c r="A4" s="4" t="s">
        <v>58</v>
      </c>
      <c r="B4" s="4"/>
      <c r="C4" s="7"/>
      <c r="D4" s="4" t="s">
        <v>59</v>
      </c>
      <c r="E4" s="5" t="s">
        <v>60</v>
      </c>
      <c r="F4" s="5"/>
      <c r="G4" s="6"/>
      <c r="H4" s="6"/>
      <c r="I4" s="6"/>
    </row>
    <row r="5" s="1" customFormat="1" ht="14.25" customHeight="1" spans="1:9">
      <c r="A5" s="4" t="s">
        <v>61</v>
      </c>
      <c r="B5" s="4"/>
      <c r="C5" s="7"/>
      <c r="D5" s="4" t="s">
        <v>62</v>
      </c>
      <c r="E5" s="5" t="s">
        <v>63</v>
      </c>
      <c r="F5" s="5"/>
      <c r="G5" s="6"/>
      <c r="H5" s="6"/>
      <c r="I5" s="6"/>
    </row>
    <row r="6" s="1" customFormat="1" ht="14.25" customHeight="1" spans="1:9">
      <c r="A6" s="4" t="s">
        <v>64</v>
      </c>
      <c r="B6" s="4"/>
      <c r="C6" s="5" t="s">
        <v>65</v>
      </c>
      <c r="D6" s="4" t="s">
        <v>66</v>
      </c>
      <c r="E6" s="5" t="s">
        <v>67</v>
      </c>
      <c r="F6" s="5"/>
      <c r="G6" s="6"/>
      <c r="H6" s="6"/>
      <c r="I6" s="6"/>
    </row>
    <row r="7" s="1" customFormat="1" ht="14.6" customHeight="1" spans="1:9">
      <c r="A7" s="7"/>
      <c r="B7" s="8" t="s">
        <v>68</v>
      </c>
      <c r="C7" s="8"/>
      <c r="D7" s="8"/>
      <c r="E7" s="8"/>
      <c r="F7" s="9" t="s">
        <v>18</v>
      </c>
      <c r="G7" s="10" t="s">
        <v>69</v>
      </c>
      <c r="H7" s="11" t="s">
        <v>70</v>
      </c>
      <c r="I7" s="11" t="s">
        <v>71</v>
      </c>
    </row>
    <row r="8" s="1" customFormat="1" ht="13.9" customHeight="1" spans="1:9">
      <c r="A8" s="7"/>
      <c r="B8" s="8"/>
      <c r="C8" s="8"/>
      <c r="D8" s="8"/>
      <c r="E8" s="8"/>
      <c r="F8" s="12"/>
      <c r="G8" s="8"/>
      <c r="H8" s="8"/>
      <c r="I8" s="8"/>
    </row>
    <row r="9" s="1" customFormat="1" ht="14.25" customHeight="1" spans="1:9">
      <c r="A9" s="7"/>
      <c r="B9" s="13" t="s">
        <v>72</v>
      </c>
      <c r="C9" s="14"/>
      <c r="D9" s="15"/>
      <c r="E9" s="16" t="s">
        <v>73</v>
      </c>
      <c r="F9" s="17" t="s">
        <v>74</v>
      </c>
      <c r="G9" s="19">
        <v>10</v>
      </c>
      <c r="H9" s="20">
        <f>SUM(G9+0.125)</f>
        <v>10.125</v>
      </c>
      <c r="I9" s="20">
        <f>SUM(H9+0.125)</f>
        <v>10.25</v>
      </c>
    </row>
    <row r="10" s="1" customFormat="1" ht="14.25" customHeight="1" spans="1:9">
      <c r="A10" s="7"/>
      <c r="B10" s="13" t="s">
        <v>75</v>
      </c>
      <c r="C10" s="14"/>
      <c r="D10" s="15"/>
      <c r="E10" s="16" t="s">
        <v>29</v>
      </c>
      <c r="F10" s="17" t="s">
        <v>76</v>
      </c>
      <c r="G10" s="19">
        <v>44</v>
      </c>
      <c r="H10" s="20">
        <f>SUM(G10+0.25)</f>
        <v>44.25</v>
      </c>
      <c r="I10" s="20">
        <f>SUM(H10+0.25)</f>
        <v>44.5</v>
      </c>
    </row>
    <row r="11" s="1" customFormat="1" ht="14.25" customHeight="1" spans="1:9">
      <c r="A11" s="7"/>
      <c r="B11" s="13" t="s">
        <v>77</v>
      </c>
      <c r="C11" s="14"/>
      <c r="D11" s="15"/>
      <c r="E11" s="16" t="s">
        <v>78</v>
      </c>
      <c r="F11" s="17" t="s">
        <v>76</v>
      </c>
      <c r="G11" s="19">
        <v>42.75</v>
      </c>
      <c r="H11" s="21">
        <f t="shared" ref="H11:H16" si="0">SUM(G11+2.5)</f>
        <v>45.25</v>
      </c>
      <c r="I11" s="21">
        <f t="shared" ref="I11:I16" si="1">SUM(H11+2.5)</f>
        <v>47.75</v>
      </c>
    </row>
    <row r="12" s="1" customFormat="1" ht="14.25" customHeight="1" spans="1:9">
      <c r="A12" s="7"/>
      <c r="B12" s="13" t="s">
        <v>79</v>
      </c>
      <c r="C12" s="14"/>
      <c r="D12" s="15"/>
      <c r="E12" s="16" t="s">
        <v>80</v>
      </c>
      <c r="F12" s="17" t="s">
        <v>76</v>
      </c>
      <c r="G12" s="19">
        <v>44.5</v>
      </c>
      <c r="H12" s="21">
        <f t="shared" si="0"/>
        <v>47</v>
      </c>
      <c r="I12" s="21">
        <f t="shared" si="1"/>
        <v>49.5</v>
      </c>
    </row>
    <row r="13" s="1" customFormat="1" ht="14.25" customHeight="1" spans="1:9">
      <c r="A13" s="7"/>
      <c r="B13" s="13" t="s">
        <v>81</v>
      </c>
      <c r="C13" s="14"/>
      <c r="D13" s="15"/>
      <c r="E13" s="16" t="s">
        <v>33</v>
      </c>
      <c r="F13" s="17" t="s">
        <v>76</v>
      </c>
      <c r="G13" s="19">
        <v>40.5</v>
      </c>
      <c r="H13" s="21">
        <f t="shared" si="0"/>
        <v>43</v>
      </c>
      <c r="I13" s="21">
        <f t="shared" si="1"/>
        <v>45.5</v>
      </c>
    </row>
    <row r="14" s="1" customFormat="1" ht="14.25" customHeight="1" spans="1:9">
      <c r="A14" s="7"/>
      <c r="B14" s="13" t="s">
        <v>82</v>
      </c>
      <c r="C14" s="14"/>
      <c r="D14" s="15"/>
      <c r="E14" s="16" t="s">
        <v>83</v>
      </c>
      <c r="F14" s="17" t="s">
        <v>76</v>
      </c>
      <c r="G14" s="19">
        <v>56</v>
      </c>
      <c r="H14" s="21">
        <f t="shared" si="0"/>
        <v>58.5</v>
      </c>
      <c r="I14" s="21">
        <f t="shared" si="1"/>
        <v>61</v>
      </c>
    </row>
    <row r="15" s="1" customFormat="1" ht="14.25" customHeight="1" spans="1:9">
      <c r="A15" s="7"/>
      <c r="B15" s="13" t="s">
        <v>84</v>
      </c>
      <c r="C15" s="14"/>
      <c r="D15" s="15"/>
      <c r="E15" s="16" t="s">
        <v>85</v>
      </c>
      <c r="F15" s="17" t="s">
        <v>76</v>
      </c>
      <c r="G15" s="19">
        <v>110</v>
      </c>
      <c r="H15" s="21">
        <f t="shared" si="0"/>
        <v>112.5</v>
      </c>
      <c r="I15" s="21">
        <f t="shared" si="1"/>
        <v>115</v>
      </c>
    </row>
    <row r="16" s="1" customFormat="1" ht="14.25" customHeight="1" spans="1:9">
      <c r="A16" s="7"/>
      <c r="B16" s="13" t="s">
        <v>86</v>
      </c>
      <c r="C16" s="14"/>
      <c r="D16" s="15"/>
      <c r="E16" s="16" t="s">
        <v>87</v>
      </c>
      <c r="F16" s="17" t="s">
        <v>76</v>
      </c>
      <c r="G16" s="19">
        <v>101</v>
      </c>
      <c r="H16" s="21">
        <f t="shared" si="0"/>
        <v>103.5</v>
      </c>
      <c r="I16" s="21">
        <f t="shared" si="1"/>
        <v>106</v>
      </c>
    </row>
    <row r="17" s="1" customFormat="1" ht="14.25" customHeight="1" spans="1:9">
      <c r="A17" s="7"/>
      <c r="B17" s="13" t="s">
        <v>88</v>
      </c>
      <c r="C17" s="14"/>
      <c r="D17" s="15"/>
      <c r="E17" s="16" t="s">
        <v>89</v>
      </c>
      <c r="F17" s="17" t="s">
        <v>74</v>
      </c>
      <c r="G17" s="19">
        <v>31</v>
      </c>
      <c r="H17" s="21">
        <v>31</v>
      </c>
      <c r="I17" s="21">
        <v>31</v>
      </c>
    </row>
    <row r="18" s="1" customFormat="1" ht="14.25" customHeight="1" spans="1:9">
      <c r="A18" s="7"/>
      <c r="B18" s="13" t="s">
        <v>90</v>
      </c>
      <c r="C18" s="14"/>
      <c r="D18" s="15"/>
      <c r="E18" s="16" t="s">
        <v>91</v>
      </c>
      <c r="F18" s="17" t="s">
        <v>92</v>
      </c>
      <c r="G18" s="19">
        <v>0.375</v>
      </c>
      <c r="H18" s="21">
        <v>0.375</v>
      </c>
      <c r="I18" s="21">
        <v>0.375</v>
      </c>
    </row>
    <row r="19" s="1" customFormat="1" ht="14.25" customHeight="1" spans="1:9">
      <c r="A19" s="7"/>
      <c r="B19" s="13" t="s">
        <v>93</v>
      </c>
      <c r="C19" s="14"/>
      <c r="D19" s="15"/>
      <c r="E19" s="16" t="s">
        <v>94</v>
      </c>
      <c r="F19" s="17" t="s">
        <v>92</v>
      </c>
      <c r="G19" s="19">
        <v>16</v>
      </c>
      <c r="H19" s="21">
        <f>SUM(G19+3/8)</f>
        <v>16.375</v>
      </c>
      <c r="I19" s="21">
        <f>SUM(H19+3/8)</f>
        <v>16.75</v>
      </c>
    </row>
    <row r="20" s="1" customFormat="1" ht="14.25" customHeight="1" spans="1:9">
      <c r="A20" s="7"/>
      <c r="B20" s="13" t="s">
        <v>95</v>
      </c>
      <c r="C20" s="14"/>
      <c r="D20" s="15"/>
      <c r="E20" s="16" t="s">
        <v>45</v>
      </c>
      <c r="F20" s="17" t="s">
        <v>74</v>
      </c>
      <c r="G20" s="19">
        <v>2.5</v>
      </c>
      <c r="H20" s="21">
        <v>2.5</v>
      </c>
      <c r="I20" s="21">
        <v>2.5</v>
      </c>
    </row>
    <row r="21" s="1" customFormat="1" ht="14.25" customHeight="1" spans="1:9">
      <c r="A21" s="7"/>
      <c r="B21" s="13" t="s">
        <v>96</v>
      </c>
      <c r="C21" s="14"/>
      <c r="D21" s="15"/>
      <c r="E21" s="16" t="s">
        <v>47</v>
      </c>
      <c r="F21" s="17" t="s">
        <v>74</v>
      </c>
      <c r="G21" s="19">
        <v>13</v>
      </c>
      <c r="H21" s="21">
        <f>SUM(G21+0.5)</f>
        <v>13.5</v>
      </c>
      <c r="I21" s="22">
        <f>SUM(H21+0)</f>
        <v>13.5</v>
      </c>
    </row>
    <row r="22" s="1" customFormat="1" ht="14.25" customHeight="1" spans="1:9">
      <c r="A22" s="7"/>
      <c r="B22" s="13" t="s">
        <v>97</v>
      </c>
      <c r="C22" s="14"/>
      <c r="D22" s="15"/>
      <c r="E22" s="16" t="s">
        <v>98</v>
      </c>
      <c r="F22" s="17" t="s">
        <v>92</v>
      </c>
      <c r="G22" s="19">
        <v>4</v>
      </c>
      <c r="H22" s="21">
        <v>4</v>
      </c>
      <c r="I22" s="21">
        <v>4</v>
      </c>
    </row>
    <row r="23" s="1" customFormat="1" ht="14.25" customHeight="1" spans="1:9">
      <c r="A23" s="7"/>
      <c r="B23" s="13" t="s">
        <v>99</v>
      </c>
      <c r="C23" s="14"/>
      <c r="D23" s="15"/>
      <c r="E23" s="16" t="s">
        <v>100</v>
      </c>
      <c r="F23" s="17" t="s">
        <v>92</v>
      </c>
      <c r="G23" s="19">
        <v>6</v>
      </c>
      <c r="H23" s="21">
        <v>6</v>
      </c>
      <c r="I23" s="21">
        <v>6</v>
      </c>
    </row>
  </sheetData>
  <mergeCells count="33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F7:F8"/>
    <mergeCell ref="G7:G8"/>
    <mergeCell ref="H7:H8"/>
    <mergeCell ref="I7:I8"/>
    <mergeCell ref="G2:I6"/>
    <mergeCell ref="B7:E8"/>
  </mergeCells>
  <conditionalFormatting sqref="I21">
    <cfRule type="notContainsBlanks" dxfId="0" priority="1">
      <formula>LEN(TRIM(I21))&gt;0</formula>
    </cfRule>
  </conditionalFormatting>
  <pageMargins left="0.7" right="0.7" top="0.75" bottom="0.75" header="0.3" footer="0.3"/>
  <pageSetup paperSize="9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Normal="100" workbookViewId="0">
      <selection activeCell="A13" sqref="$A13:$XFD13"/>
    </sheetView>
  </sheetViews>
  <sheetFormatPr defaultColWidth="9.55752212389381" defaultRowHeight="13.5"/>
  <cols>
    <col min="1" max="1" width="3.6283185840708" style="1" customWidth="1"/>
    <col min="2" max="2" width="14.1681415929204" style="1" customWidth="1"/>
    <col min="3" max="3" width="21.0088495575221" style="1" customWidth="1"/>
    <col min="4" max="4" width="5.07964601769912" style="1" customWidth="1"/>
    <col min="5" max="5" width="22.2212389380531" style="1" customWidth="1"/>
    <col min="6" max="6" width="7.84070796460177" style="1" customWidth="1"/>
    <col min="7" max="7" width="7.58407079646018" style="1" customWidth="1"/>
    <col min="8" max="8" width="10.0973451327434" style="1" customWidth="1"/>
    <col min="9" max="9" width="7.92035398230088" style="1" customWidth="1"/>
    <col min="10" max="16384" width="9.55752212389381" style="1"/>
  </cols>
  <sheetData>
    <row r="1" s="1" customFormat="1" ht="23.5" customHeight="1" spans="1:9">
      <c r="A1" s="2" t="s">
        <v>50</v>
      </c>
      <c r="B1" s="2"/>
      <c r="C1" s="2"/>
      <c r="D1" s="2"/>
      <c r="E1" s="2" t="s">
        <v>51</v>
      </c>
      <c r="F1" s="3"/>
      <c r="G1" s="3"/>
      <c r="H1" s="3"/>
      <c r="I1" s="3"/>
    </row>
    <row r="2" s="1" customFormat="1" ht="14.25" customHeight="1" spans="1:9">
      <c r="A2" s="4" t="s">
        <v>52</v>
      </c>
      <c r="B2" s="4"/>
      <c r="C2" s="5" t="s">
        <v>53</v>
      </c>
      <c r="D2" s="4" t="s">
        <v>54</v>
      </c>
      <c r="E2" s="5" t="s">
        <v>55</v>
      </c>
      <c r="F2" s="5"/>
      <c r="G2" s="6"/>
      <c r="H2" s="6"/>
      <c r="I2" s="6"/>
    </row>
    <row r="3" s="1" customFormat="1" ht="14.25" customHeight="1" spans="1:9">
      <c r="A3" s="4" t="s">
        <v>56</v>
      </c>
      <c r="B3" s="4"/>
      <c r="C3" s="7"/>
      <c r="D3" s="4" t="s">
        <v>57</v>
      </c>
      <c r="E3" s="7"/>
      <c r="F3" s="7"/>
      <c r="G3" s="6"/>
      <c r="H3" s="6"/>
      <c r="I3" s="6"/>
    </row>
    <row r="4" s="1" customFormat="1" ht="14.25" customHeight="1" spans="1:9">
      <c r="A4" s="4" t="s">
        <v>58</v>
      </c>
      <c r="B4" s="4"/>
      <c r="C4" s="7"/>
      <c r="D4" s="4" t="s">
        <v>59</v>
      </c>
      <c r="E4" s="5" t="s">
        <v>60</v>
      </c>
      <c r="F4" s="5"/>
      <c r="G4" s="6"/>
      <c r="H4" s="6"/>
      <c r="I4" s="6"/>
    </row>
    <row r="5" s="1" customFormat="1" ht="14.25" customHeight="1" spans="1:9">
      <c r="A5" s="4" t="s">
        <v>61</v>
      </c>
      <c r="B5" s="4"/>
      <c r="C5" s="7"/>
      <c r="D5" s="4" t="s">
        <v>62</v>
      </c>
      <c r="E5" s="5" t="s">
        <v>63</v>
      </c>
      <c r="F5" s="5"/>
      <c r="G5" s="6"/>
      <c r="H5" s="6"/>
      <c r="I5" s="6"/>
    </row>
    <row r="6" s="1" customFormat="1" ht="14.25" customHeight="1" spans="1:9">
      <c r="A6" s="4" t="s">
        <v>64</v>
      </c>
      <c r="B6" s="4"/>
      <c r="C6" s="5" t="s">
        <v>65</v>
      </c>
      <c r="D6" s="4" t="s">
        <v>66</v>
      </c>
      <c r="E6" s="5" t="s">
        <v>67</v>
      </c>
      <c r="F6" s="5"/>
      <c r="G6" s="6"/>
      <c r="H6" s="6"/>
      <c r="I6" s="6"/>
    </row>
    <row r="7" s="1" customFormat="1" ht="14.6" customHeight="1" spans="1:9">
      <c r="A7" s="7"/>
      <c r="B7" s="8" t="s">
        <v>68</v>
      </c>
      <c r="C7" s="8"/>
      <c r="D7" s="8"/>
      <c r="E7" s="8"/>
      <c r="F7" s="9" t="s">
        <v>18</v>
      </c>
      <c r="G7" s="10" t="s">
        <v>69</v>
      </c>
      <c r="H7" s="11" t="s">
        <v>70</v>
      </c>
      <c r="I7" s="11" t="s">
        <v>71</v>
      </c>
    </row>
    <row r="8" s="1" customFormat="1" ht="13.9" customHeight="1" spans="1:9">
      <c r="A8" s="7"/>
      <c r="B8" s="8"/>
      <c r="C8" s="8"/>
      <c r="D8" s="8"/>
      <c r="E8" s="8"/>
      <c r="F8" s="12"/>
      <c r="G8" s="8"/>
      <c r="H8" s="8"/>
      <c r="I8" s="8"/>
    </row>
    <row r="9" s="1" customFormat="1" ht="14.25" customHeight="1" spans="1:9">
      <c r="A9" s="7"/>
      <c r="B9" s="13" t="s">
        <v>72</v>
      </c>
      <c r="C9" s="14"/>
      <c r="D9" s="15"/>
      <c r="E9" s="16" t="s">
        <v>73</v>
      </c>
      <c r="F9" s="17" t="s">
        <v>74</v>
      </c>
      <c r="G9" s="18">
        <f>'1X-3X'!G9*2.54</f>
        <v>25.4</v>
      </c>
      <c r="H9" s="18">
        <f>'1X-3X'!H9*2.54</f>
        <v>25.7175</v>
      </c>
      <c r="I9" s="18">
        <f>'1X-3X'!I9*2.54</f>
        <v>26.035</v>
      </c>
    </row>
    <row r="10" s="1" customFormat="1" ht="14.25" customHeight="1" spans="1:9">
      <c r="A10" s="7"/>
      <c r="B10" s="13" t="s">
        <v>75</v>
      </c>
      <c r="C10" s="14"/>
      <c r="D10" s="15"/>
      <c r="E10" s="16" t="s">
        <v>29</v>
      </c>
      <c r="F10" s="17" t="s">
        <v>76</v>
      </c>
      <c r="G10" s="18">
        <f>'1X-3X'!G10*2.54</f>
        <v>111.76</v>
      </c>
      <c r="H10" s="18">
        <f>'1X-3X'!H10*2.54</f>
        <v>112.395</v>
      </c>
      <c r="I10" s="18">
        <f>'1X-3X'!I10*2.54</f>
        <v>113.03</v>
      </c>
    </row>
    <row r="11" s="1" customFormat="1" ht="14.25" customHeight="1" spans="1:9">
      <c r="A11" s="7"/>
      <c r="B11" s="13" t="s">
        <v>77</v>
      </c>
      <c r="C11" s="14"/>
      <c r="D11" s="15"/>
      <c r="E11" s="16" t="s">
        <v>78</v>
      </c>
      <c r="F11" s="17" t="s">
        <v>76</v>
      </c>
      <c r="G11" s="18">
        <f>'1X-3X'!G11*2.54</f>
        <v>108.585</v>
      </c>
      <c r="H11" s="18">
        <f>'1X-3X'!H11*2.54</f>
        <v>114.935</v>
      </c>
      <c r="I11" s="18">
        <f>'1X-3X'!I11*2.54</f>
        <v>121.285</v>
      </c>
    </row>
    <row r="12" s="1" customFormat="1" ht="14.25" customHeight="1" spans="1:9">
      <c r="A12" s="7"/>
      <c r="B12" s="13" t="s">
        <v>79</v>
      </c>
      <c r="C12" s="14"/>
      <c r="D12" s="15"/>
      <c r="E12" s="16" t="s">
        <v>80</v>
      </c>
      <c r="F12" s="17" t="s">
        <v>76</v>
      </c>
      <c r="G12" s="18">
        <f>'1X-3X'!G12*2.54</f>
        <v>113.03</v>
      </c>
      <c r="H12" s="18">
        <f>'1X-3X'!H12*2.54</f>
        <v>119.38</v>
      </c>
      <c r="I12" s="18">
        <f>'1X-3X'!I12*2.54</f>
        <v>125.73</v>
      </c>
    </row>
    <row r="13" s="1" customFormat="1" ht="14.25" customHeight="1" spans="1:9">
      <c r="A13" s="7"/>
      <c r="B13" s="13" t="s">
        <v>81</v>
      </c>
      <c r="C13" s="14"/>
      <c r="D13" s="15"/>
      <c r="E13" s="16" t="s">
        <v>33</v>
      </c>
      <c r="F13" s="17" t="s">
        <v>76</v>
      </c>
      <c r="G13" s="18">
        <f>'1X-3X'!G13*2.54</f>
        <v>102.87</v>
      </c>
      <c r="H13" s="18">
        <f>'1X-3X'!H13*2.54</f>
        <v>109.22</v>
      </c>
      <c r="I13" s="18">
        <f>'1X-3X'!I13*2.54</f>
        <v>115.57</v>
      </c>
    </row>
    <row r="14" s="1" customFormat="1" ht="14.25" customHeight="1" spans="1:9">
      <c r="A14" s="7"/>
      <c r="B14" s="13" t="s">
        <v>82</v>
      </c>
      <c r="C14" s="14"/>
      <c r="D14" s="15"/>
      <c r="E14" s="16" t="s">
        <v>83</v>
      </c>
      <c r="F14" s="17" t="s">
        <v>76</v>
      </c>
      <c r="G14" s="18">
        <f>'1X-3X'!G14*2.54</f>
        <v>142.24</v>
      </c>
      <c r="H14" s="18">
        <f>'1X-3X'!H14*2.54</f>
        <v>148.59</v>
      </c>
      <c r="I14" s="18">
        <f>'1X-3X'!I14*2.54</f>
        <v>154.94</v>
      </c>
    </row>
    <row r="15" s="1" customFormat="1" ht="14.25" customHeight="1" spans="1:9">
      <c r="A15" s="7"/>
      <c r="B15" s="13" t="s">
        <v>84</v>
      </c>
      <c r="C15" s="14"/>
      <c r="D15" s="15"/>
      <c r="E15" s="16" t="s">
        <v>85</v>
      </c>
      <c r="F15" s="17" t="s">
        <v>76</v>
      </c>
      <c r="G15" s="18">
        <f>'1X-3X'!G15*2.54</f>
        <v>279.4</v>
      </c>
      <c r="H15" s="18">
        <f>'1X-3X'!H15*2.54</f>
        <v>285.75</v>
      </c>
      <c r="I15" s="18">
        <f>'1X-3X'!I15*2.54</f>
        <v>292.1</v>
      </c>
    </row>
    <row r="16" s="1" customFormat="1" ht="14.25" customHeight="1" spans="1:9">
      <c r="A16" s="7"/>
      <c r="B16" s="13" t="s">
        <v>86</v>
      </c>
      <c r="C16" s="14"/>
      <c r="D16" s="15"/>
      <c r="E16" s="16" t="s">
        <v>87</v>
      </c>
      <c r="F16" s="17" t="s">
        <v>76</v>
      </c>
      <c r="G16" s="18">
        <f>'1X-3X'!G16*2.54</f>
        <v>256.54</v>
      </c>
      <c r="H16" s="18">
        <f>'1X-3X'!H16*2.54</f>
        <v>262.89</v>
      </c>
      <c r="I16" s="18">
        <f>'1X-3X'!I16*2.54</f>
        <v>269.24</v>
      </c>
    </row>
    <row r="17" s="1" customFormat="1" ht="14.25" customHeight="1" spans="1:9">
      <c r="A17" s="7"/>
      <c r="B17" s="13" t="s">
        <v>88</v>
      </c>
      <c r="C17" s="14"/>
      <c r="D17" s="15"/>
      <c r="E17" s="16" t="s">
        <v>89</v>
      </c>
      <c r="F17" s="17" t="s">
        <v>74</v>
      </c>
      <c r="G17" s="18">
        <f>'1X-3X'!G17*2.54</f>
        <v>78.74</v>
      </c>
      <c r="H17" s="18">
        <f>'1X-3X'!H17*2.54</f>
        <v>78.74</v>
      </c>
      <c r="I17" s="18">
        <f>'1X-3X'!I17*2.54</f>
        <v>78.74</v>
      </c>
    </row>
    <row r="18" s="1" customFormat="1" ht="14.25" customHeight="1" spans="1:9">
      <c r="A18" s="7"/>
      <c r="B18" s="13" t="s">
        <v>90</v>
      </c>
      <c r="C18" s="14"/>
      <c r="D18" s="15"/>
      <c r="E18" s="16" t="s">
        <v>91</v>
      </c>
      <c r="F18" s="17" t="s">
        <v>92</v>
      </c>
      <c r="G18" s="18">
        <f>'1X-3X'!G18*2.54</f>
        <v>0.9525</v>
      </c>
      <c r="H18" s="18">
        <f>'1X-3X'!H18*2.54</f>
        <v>0.9525</v>
      </c>
      <c r="I18" s="18">
        <f>'1X-3X'!I18*2.54</f>
        <v>0.9525</v>
      </c>
    </row>
    <row r="19" s="1" customFormat="1" ht="14.25" customHeight="1" spans="1:9">
      <c r="A19" s="7"/>
      <c r="B19" s="13" t="s">
        <v>93</v>
      </c>
      <c r="C19" s="14"/>
      <c r="D19" s="15"/>
      <c r="E19" s="16" t="s">
        <v>94</v>
      </c>
      <c r="F19" s="17" t="s">
        <v>92</v>
      </c>
      <c r="G19" s="18">
        <f>'1X-3X'!G19*2.54</f>
        <v>40.64</v>
      </c>
      <c r="H19" s="18">
        <f>'1X-3X'!H19*2.54</f>
        <v>41.5925</v>
      </c>
      <c r="I19" s="18">
        <f>'1X-3X'!I19*2.54</f>
        <v>42.545</v>
      </c>
    </row>
    <row r="20" s="1" customFormat="1" ht="14.25" customHeight="1" spans="1:9">
      <c r="A20" s="7"/>
      <c r="B20" s="13" t="s">
        <v>95</v>
      </c>
      <c r="C20" s="14"/>
      <c r="D20" s="15"/>
      <c r="E20" s="16" t="s">
        <v>45</v>
      </c>
      <c r="F20" s="17" t="s">
        <v>74</v>
      </c>
      <c r="G20" s="18">
        <f>'1X-3X'!G20*2.54</f>
        <v>6.35</v>
      </c>
      <c r="H20" s="18">
        <f>'1X-3X'!H20*2.54</f>
        <v>6.35</v>
      </c>
      <c r="I20" s="18">
        <f>'1X-3X'!I20*2.54</f>
        <v>6.35</v>
      </c>
    </row>
    <row r="21" s="1" customFormat="1" ht="14.25" customHeight="1" spans="1:9">
      <c r="A21" s="7"/>
      <c r="B21" s="13" t="s">
        <v>96</v>
      </c>
      <c r="C21" s="14"/>
      <c r="D21" s="15"/>
      <c r="E21" s="16" t="s">
        <v>47</v>
      </c>
      <c r="F21" s="17" t="s">
        <v>74</v>
      </c>
      <c r="G21" s="18">
        <f>'1X-3X'!G21*2.54</f>
        <v>33.02</v>
      </c>
      <c r="H21" s="18">
        <f>'1X-3X'!H21*2.54</f>
        <v>34.29</v>
      </c>
      <c r="I21" s="18">
        <f>'1X-3X'!I21*2.54</f>
        <v>34.29</v>
      </c>
    </row>
    <row r="22" s="1" customFormat="1" ht="14.25" customHeight="1" spans="1:9">
      <c r="A22" s="7"/>
      <c r="B22" s="13" t="s">
        <v>97</v>
      </c>
      <c r="C22" s="14"/>
      <c r="D22" s="15"/>
      <c r="E22" s="16" t="s">
        <v>98</v>
      </c>
      <c r="F22" s="17" t="s">
        <v>92</v>
      </c>
      <c r="G22" s="18">
        <f>'1X-3X'!G22*2.54</f>
        <v>10.16</v>
      </c>
      <c r="H22" s="18">
        <f>'1X-3X'!H22*2.54</f>
        <v>10.16</v>
      </c>
      <c r="I22" s="18">
        <f>'1X-3X'!I22*2.54</f>
        <v>10.16</v>
      </c>
    </row>
    <row r="23" s="1" customFormat="1" ht="14.25" customHeight="1" spans="1:9">
      <c r="A23" s="7"/>
      <c r="B23" s="13" t="s">
        <v>99</v>
      </c>
      <c r="C23" s="14"/>
      <c r="D23" s="15"/>
      <c r="E23" s="16" t="s">
        <v>100</v>
      </c>
      <c r="F23" s="17" t="s">
        <v>92</v>
      </c>
      <c r="G23" s="18">
        <f>'1X-3X'!G23*2.54</f>
        <v>15.24</v>
      </c>
      <c r="H23" s="18">
        <f>'1X-3X'!H23*2.54</f>
        <v>15.24</v>
      </c>
      <c r="I23" s="18">
        <f>'1X-3X'!I23*2.54</f>
        <v>15.24</v>
      </c>
    </row>
  </sheetData>
  <mergeCells count="33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2024-07-20T07:41:59Z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451854CC2A3740ABB2256A1F9D08D71B_12</vt:lpwstr>
  </property>
</Properties>
</file>