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0605" firstSheet="2" activeTab="5"/>
  </bookViews>
  <sheets>
    <sheet name="Print and Artwork Placement" sheetId="14" state="hidden" r:id="rId1"/>
    <sheet name="Trims" sheetId="37" state="hidden" r:id="rId2"/>
    <sheet name="XS-XXL" sheetId="63" r:id="rId3"/>
    <sheet name="XS-XXL-(cm)" sheetId="66" r:id="rId4"/>
    <sheet name="1X-3X" sheetId="67" r:id="rId5"/>
    <sheet name="1X-3X (CM)" sheetId="68" r:id="rId6"/>
    <sheet name="GRADED SPEC (REG)" sheetId="58" state="hidden" r:id="rId7"/>
    <sheet name="Pattern Card" sheetId="19" state="hidden" r:id="rId8"/>
    <sheet name="Sample Specs" sheetId="6" state="hidden" r:id="rId9"/>
    <sheet name="Graded Spec Page" sheetId="16" state="hidden" r:id="rId10"/>
    <sheet name=" Development Comments" sheetId="8" state="hidden" r:id="rId11"/>
    <sheet name=" 1st Proto" sheetId="27" state="hidden" r:id="rId12"/>
    <sheet name=" Fit 1" sheetId="28" state="hidden" r:id="rId13"/>
    <sheet name=" PP 1" sheetId="29" state="hidden" r:id="rId14"/>
    <sheet name="TOP" sheetId="30" state="hidden" r:id="rId15"/>
  </sheets>
  <externalReferences>
    <externalReference r:id="rId16"/>
  </externalReferences>
  <definedNames>
    <definedName name="Contract_No" localSheetId="6">#REF!</definedName>
    <definedName name="Contract_No" localSheetId="2">#REF!</definedName>
    <definedName name="Contract_No">#REF!</definedName>
    <definedName name="_xlnm.Print_Area" localSheetId="11">' 1st Proto'!$A$1:$M$212</definedName>
    <definedName name="_xlnm.Print_Area" localSheetId="10">' Development Comments'!$A$1:$M$101</definedName>
    <definedName name="_xlnm.Print_Area" localSheetId="12">' Fit 1'!$A$1:$M$212</definedName>
    <definedName name="_xlnm.Print_Area" localSheetId="13">' PP 1'!$A$1:$M$212</definedName>
    <definedName name="_xlnm.Print_Area" localSheetId="2">'XS-XXL'!$A$1:$N$40</definedName>
    <definedName name="_xlnm.Print_Area" localSheetId="9">'Graded Spec Page'!$A$1:$M$43</definedName>
    <definedName name="_xlnm.Print_Area" localSheetId="7">'Pattern Card'!$A$1:$M$43</definedName>
    <definedName name="_xlnm.Print_Area" localSheetId="0">'Print and Artwork Placement'!$A$1:$L$54</definedName>
    <definedName name="_xlnm.Print_Area" localSheetId="8">'Sample Specs'!$A$1:$X$44</definedName>
    <definedName name="_xlnm.Print_Area" localSheetId="14">TOP!$A$1:$M$212</definedName>
    <definedName name="_xlnm.Print_Area" localSheetId="1">Trims!$A$1:$L$54</definedName>
    <definedName name="PROBLEM" localSheetId="6">#REF!</definedName>
    <definedName name="PROBLEM" localSheetId="2">#REF!</definedName>
    <definedName name="PROBLEM">#REF!</definedName>
    <definedName name="Contract_No" localSheetId="3">#REF!</definedName>
    <definedName name="_xlnm.Print_Area" localSheetId="3">'XS-XXL-(cm)'!$A$1:$N$40</definedName>
    <definedName name="PROBLEM" localSheetId="3">#REF!</definedName>
    <definedName name="_xlnm.Print_Area" localSheetId="4">'1X-3X'!$A$1:$K$38</definedName>
    <definedName name="_xlnm.Print_Area" localSheetId="5">'1X-3X (CM)'!$A$1:$K$38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<sst xmlns="http://schemas.openxmlformats.org/spreadsheetml/2006/main" count="636" uniqueCount="295">
  <si>
    <t>PRINT AND ARTWORK PLACEMENT</t>
  </si>
  <si>
    <t>STYLE #:</t>
  </si>
  <si>
    <t>CALENDAR:</t>
  </si>
  <si>
    <t>REF PATTERN SENT:</t>
  </si>
  <si>
    <t>PO #:</t>
  </si>
  <si>
    <t>TRIM PAGE</t>
  </si>
  <si>
    <t>GRADED SPEC PAGE</t>
  </si>
  <si>
    <t>STYLE NAME:</t>
  </si>
  <si>
    <t>BG7168 KENSIE DRESS</t>
  </si>
  <si>
    <t>DESIGNER:</t>
  </si>
  <si>
    <t>SARAH P.</t>
  </si>
  <si>
    <t>DATE CREATED:</t>
  </si>
  <si>
    <t>TP COMPLETED BY:</t>
  </si>
  <si>
    <t>SEASON:</t>
  </si>
  <si>
    <t>TECH DESIGNER:</t>
  </si>
  <si>
    <t>JUSTYNA/ CARMEN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</si>
  <si>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</si>
  <si>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</si>
  <si>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</si>
  <si>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</si>
  <si>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</si>
  <si>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</si>
  <si>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</si>
  <si>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</si>
  <si>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</si>
  <si>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</si>
  <si>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</si>
  <si>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</si>
  <si>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</si>
  <si>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</si>
  <si>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</si>
  <si>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</si>
  <si>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BODICE</t>
  </si>
  <si>
    <t>FRONT BODICE LENGTH - FROM HPB/STRAP JOIN TO WAIST SEAM</t>
  </si>
  <si>
    <r>
      <rPr>
        <sz val="10"/>
        <rFont val="宋体"/>
        <charset val="134"/>
      </rPr>
      <t>穿着右侧上身长</t>
    </r>
    <r>
      <rPr>
        <sz val="10"/>
        <rFont val="Calibri"/>
        <charset val="134"/>
      </rPr>
      <t>-</t>
    </r>
    <r>
      <rPr>
        <sz val="10"/>
        <rFont val="宋体"/>
        <charset val="134"/>
      </rPr>
      <t>肩带连接点到腰</t>
    </r>
  </si>
  <si>
    <t>WR'S LEFT SS BODICE LENGTH - FROM A/H TOP EDGE TO WAIST SEAM</t>
  </si>
  <si>
    <t>穿着左侧侧缝长</t>
  </si>
  <si>
    <t>WR'S RIGHT SS BODICE LENGTH - FROM A/H TOP EDGE TO WAIST SEAM</t>
  </si>
  <si>
    <t>穿着右侧侧缝长</t>
  </si>
  <si>
    <t>CB BODICE LENGTH - FROM TOP EDGE TO WAIST SEAM</t>
  </si>
  <si>
    <t>上身后中长</t>
  </si>
  <si>
    <t>BODY WIDTH - CIRCUMFERENCE</t>
  </si>
  <si>
    <t>CHEST CIRCUMFERENCE AT APEX - FROM CB TO CF ALONG NATURAL CURVES</t>
  </si>
  <si>
    <t>胸围，胸高点处量，前中到后中沿自然的弧度</t>
  </si>
  <si>
    <t xml:space="preserve">WAIST CIRCUMFERENCE  AT SEAM -  STRAIGHT ACROSS </t>
  </si>
  <si>
    <t>腰围直量</t>
  </si>
  <si>
    <t>HIP CIRC. - 8 1/2" BELOW WAIST SEAM - STRAIGHT ACROSS (2PT MEASUREMENT)</t>
  </si>
  <si>
    <r>
      <rPr>
        <sz val="10"/>
        <rFont val="宋体"/>
        <charset val="134"/>
      </rPr>
      <t>臀围直量</t>
    </r>
    <r>
      <rPr>
        <sz val="10"/>
        <rFont val="Calibri"/>
        <charset val="134"/>
      </rPr>
      <t>-</t>
    </r>
    <r>
      <rPr>
        <sz val="10"/>
        <rFont val="宋体"/>
        <charset val="134"/>
      </rPr>
      <t>腰下</t>
    </r>
    <r>
      <rPr>
        <sz val="10"/>
        <rFont val="Calibri"/>
        <charset val="134"/>
      </rPr>
      <t>8 1/2‘’</t>
    </r>
  </si>
  <si>
    <r>
      <rPr>
        <sz val="10"/>
        <rFont val="Calibri"/>
        <charset val="134"/>
      </rPr>
      <t>SKIRT SWEEP (STRAIGHT ACROSS )  SLIT EDGES ALIGNED, FOLD TO SLIT EDGE (</t>
    </r>
    <r>
      <rPr>
        <b/>
        <sz val="10"/>
        <rFont val="Calibri"/>
        <charset val="134"/>
      </rPr>
      <t>SELF</t>
    </r>
    <r>
      <rPr>
        <sz val="10"/>
        <rFont val="Calibri"/>
        <charset val="134"/>
      </rPr>
      <t>)</t>
    </r>
  </si>
  <si>
    <t>面布摆围直量</t>
  </si>
  <si>
    <r>
      <rPr>
        <sz val="10"/>
        <color theme="1"/>
        <rFont val="Calibri"/>
        <charset val="134"/>
      </rPr>
      <t>SKIRT SWEEP (STRAIGHT ACROSS )  SLIT EDGES ALIGNED, FOLD TO SLIT EDGE (</t>
    </r>
    <r>
      <rPr>
        <b/>
        <sz val="10"/>
        <color theme="1"/>
        <rFont val="Calibri"/>
        <charset val="134"/>
      </rPr>
      <t>LINING</t>
    </r>
    <r>
      <rPr>
        <sz val="10"/>
        <color theme="1"/>
        <rFont val="Calibri"/>
        <charset val="134"/>
      </rPr>
      <t>)</t>
    </r>
  </si>
  <si>
    <t>里布摆围直量</t>
  </si>
  <si>
    <t xml:space="preserve">SKIRT </t>
  </si>
  <si>
    <t xml:space="preserve">CF SKIRT LENGTH - FROM WAIST SEAM  TO HEM EDGE </t>
  </si>
  <si>
    <t>前中裙长</t>
  </si>
  <si>
    <t xml:space="preserve">SS SKIRT LENGTH -  FROM WAIST SEAM  TO HEM EDGE </t>
  </si>
  <si>
    <t>侧缝裙长</t>
  </si>
  <si>
    <t>CB SKIRT  LENGTH - FROM WAIST SEAM  TO HEM EDGE</t>
  </si>
  <si>
    <t>后中裙长</t>
  </si>
  <si>
    <t>LINING LENGTH -  SHORTER THAN SELF (DISTANCE BETWEEN SELF AND LINING)</t>
  </si>
  <si>
    <t>里布比面布短</t>
  </si>
  <si>
    <t>SLIT HEIGHT</t>
  </si>
  <si>
    <t>开叉长</t>
  </si>
  <si>
    <t>HEM HEIGHT</t>
  </si>
  <si>
    <t>底摆宽</t>
  </si>
  <si>
    <t>VARIABLES</t>
  </si>
  <si>
    <t>DIAGNOL  SHOULDER STRAP LENGTH - INCL. ADJUSTABLE</t>
  </si>
  <si>
    <t>斜肩带长含调节量</t>
  </si>
  <si>
    <t>DIAGNOL LENGTH OF SHOULDER STRAP ADJUSTABLE  (OVERLAP)</t>
  </si>
  <si>
    <t>斜肩带调节量</t>
  </si>
  <si>
    <t>VERTICAL  SHOULDER STRAP LENGTH - INCL. ADJUSTABLE</t>
  </si>
  <si>
    <t>直肩带长含调节量</t>
  </si>
  <si>
    <t>VERTICAL LENGTH OF SHOULDER STRAP ADJUSTABLE  (OVERLAP)</t>
  </si>
  <si>
    <t>直肩带调节量</t>
  </si>
  <si>
    <t>SHOULDER STRAP WIDTH</t>
  </si>
  <si>
    <t>肩带宽</t>
  </si>
  <si>
    <t>ZIPPER LENGTH - AT CENTER BACK</t>
  </si>
  <si>
    <t>后中拉链长</t>
  </si>
  <si>
    <t>BONING LENGTHS (BODICE)</t>
  </si>
  <si>
    <t>WR'S LEFT SIDE SEAM BONING LENGTH</t>
  </si>
  <si>
    <t>穿着左侧鱼骨长</t>
  </si>
  <si>
    <t>WR'S RIGHT SIDE SEAM BONING LENGTH</t>
  </si>
  <si>
    <t>穿着右侧鱼骨长</t>
  </si>
  <si>
    <t>BRAND:</t>
  </si>
  <si>
    <t>BG7168 KENSIE</t>
  </si>
  <si>
    <t>HANNAH</t>
  </si>
  <si>
    <t>CORE</t>
  </si>
  <si>
    <t>1X</t>
  </si>
  <si>
    <t>1X-3X</t>
  </si>
  <si>
    <t>0X</t>
  </si>
  <si>
    <t>2X</t>
  </si>
  <si>
    <t>3X</t>
  </si>
  <si>
    <t xml:space="preserve">FULL LENGTH - TOTAL BODY LENGTH </t>
  </si>
  <si>
    <t>全身长</t>
  </si>
  <si>
    <t>TOP BODICE LENGTH - FROM FRONT STRAP JOIN SEAM TO WAIST SEAM</t>
  </si>
  <si>
    <t xml:space="preserve"> 上身长-肩带连接点到腰</t>
  </si>
  <si>
    <t xml:space="preserve">CF SKIRT LENGTH - WAIST SEAM TO HEM </t>
  </si>
  <si>
    <t>前中裙长，腰缝到底边</t>
  </si>
  <si>
    <t>CF LENGTH - FULL LENGTH CF NECKLINE TO HEM - (FULL LENGTH)</t>
  </si>
  <si>
    <t>CF ZIPPER LENGTH LENGTH - FOR JKTS &amp; PANTS</t>
  </si>
  <si>
    <t>SS ZIPPER LENGTH LENGTH - FOR DRESSES &amp; SKIRTS</t>
  </si>
  <si>
    <t>CB BODICE LENGTH - CB NECKLINE TO WAIST SEAM</t>
  </si>
  <si>
    <t>后上身长，后中领到腰</t>
  </si>
  <si>
    <t xml:space="preserve">CB SKIRT LENGTH - WAIST SEAM TO HEM </t>
  </si>
  <si>
    <t>后中裙长，腰缝到底边</t>
  </si>
  <si>
    <t>叉长</t>
  </si>
  <si>
    <t>ZIPPER LENGTH</t>
  </si>
  <si>
    <t>拉链长</t>
  </si>
  <si>
    <t>ADJUSTABLE LENGTH OF VERTICAL SHOULDER STRAP (2 1/2" STANDARD FOR CURVE/ SIZE 1X)</t>
  </si>
  <si>
    <t>直肩带调节量，1X的标准是2 1/2”</t>
  </si>
  <si>
    <t>SHOULDER STRAP WIDTH (3/8" STANDARD FOR CURVE/ SIZE 1X)</t>
  </si>
  <si>
    <r>
      <rPr>
        <sz val="12"/>
        <color rgb="FF000000"/>
        <rFont val="宋体"/>
        <charset val="134"/>
      </rPr>
      <t>肩带宽，</t>
    </r>
    <r>
      <rPr>
        <sz val="12"/>
        <color rgb="FF000000"/>
        <rFont val="Calibri"/>
        <charset val="134"/>
      </rPr>
      <t>3/8“</t>
    </r>
    <r>
      <rPr>
        <sz val="12"/>
        <color rgb="FF000000"/>
        <rFont val="宋体"/>
        <charset val="134"/>
      </rPr>
      <t>的标准，1</t>
    </r>
    <r>
      <rPr>
        <sz val="12"/>
        <color rgb="FF000000"/>
        <rFont val="Calibri"/>
        <charset val="134"/>
      </rPr>
      <t>X</t>
    </r>
  </si>
  <si>
    <t>ADJUSTABLE RANGE LENGTH (DIAGONAL  STRAP)</t>
  </si>
  <si>
    <t>SHOULDER STRAP LENGTH LENGTH (DIAGONAL  STRAP)</t>
  </si>
  <si>
    <t>斜肩带长</t>
  </si>
  <si>
    <t>SHOULDER STRAP LENGTH LENGTH (VERTICAL  STRAP)</t>
  </si>
  <si>
    <t>直肩带长</t>
  </si>
  <si>
    <t>FRONT TOP NECK EDGE ALONG TOP EDGE - FRONT ONLY  (WR STRAP JOINTO SIDE SEAM)</t>
  </si>
  <si>
    <t>前领沿边长，仅前片，穿着右侧肩带车进侧缝</t>
  </si>
  <si>
    <t>BACK TOP NECK EDGE ALONG TOP EDGE - BACK ONLY  (SIDE SEAM TO SIDE SEAM)</t>
  </si>
  <si>
    <t>后领顶边沿边量，仅后片，侧缝到侧缝</t>
  </si>
  <si>
    <t xml:space="preserve">BUST CIRC. - 1" BELOW A/H (SIDE SEAMS ALIGNED, CB TO CF) </t>
  </si>
  <si>
    <r>
      <rPr>
        <sz val="12"/>
        <color theme="1"/>
        <rFont val="宋体"/>
        <charset val="134"/>
      </rPr>
      <t>胸围，腋下</t>
    </r>
    <r>
      <rPr>
        <sz val="12"/>
        <color theme="1"/>
        <rFont val="Calibri"/>
        <charset val="134"/>
      </rPr>
      <t>1”</t>
    </r>
    <r>
      <rPr>
        <sz val="12"/>
        <color theme="1"/>
        <rFont val="宋体"/>
        <charset val="134"/>
      </rPr>
      <t>，侧缝对齐，后中到前中</t>
    </r>
  </si>
  <si>
    <t>WAIST CIRC. - 6" BELOW A/H (OR 17" BLW HPS)</t>
  </si>
  <si>
    <r>
      <rPr>
        <sz val="12"/>
        <color theme="1"/>
        <rFont val="宋体"/>
        <charset val="134"/>
      </rPr>
      <t>腰围，腋下</t>
    </r>
    <r>
      <rPr>
        <sz val="12"/>
        <color theme="1"/>
        <rFont val="Calibri"/>
        <charset val="134"/>
      </rPr>
      <t>6“</t>
    </r>
    <r>
      <rPr>
        <sz val="12"/>
        <color theme="1"/>
        <rFont val="宋体"/>
        <charset val="134"/>
      </rPr>
      <t>，或者肩高点下</t>
    </r>
    <r>
      <rPr>
        <sz val="12"/>
        <color theme="1"/>
        <rFont val="Calibri"/>
        <charset val="134"/>
      </rPr>
      <t>17"</t>
    </r>
  </si>
  <si>
    <t>HIGH HIP 5" BLW WAIST</t>
  </si>
  <si>
    <t>LOW HIP CIRC. - 8 1/2" BLW WAIST</t>
  </si>
  <si>
    <r>
      <rPr>
        <sz val="12"/>
        <color theme="1"/>
        <rFont val="宋体"/>
        <charset val="134"/>
      </rPr>
      <t>臀围，腰下</t>
    </r>
    <r>
      <rPr>
        <sz val="12"/>
        <color theme="1"/>
        <rFont val="Calibri"/>
        <charset val="134"/>
      </rPr>
      <t>8 1/2”</t>
    </r>
  </si>
  <si>
    <t>SWEEP STRAIGHT/ OR ALONG EDGE</t>
  </si>
  <si>
    <t>摆围直量或者沿边量</t>
  </si>
  <si>
    <t>FRONT POCKET LENGTH</t>
  </si>
  <si>
    <t>FRONT POCKET OPENING</t>
  </si>
  <si>
    <t>BACK WELT POCKET WIDTH</t>
  </si>
  <si>
    <t>BACK WELT POCKET LENGTH</t>
  </si>
  <si>
    <t>(CORE POM'S)</t>
  </si>
  <si>
    <t>FRONT BODY LENGTH - FROM HPS TO HEM</t>
  </si>
  <si>
    <t>TOP BODICE LENGTH - HPS TO WAIST SEAM</t>
  </si>
  <si>
    <t>CF BODICE LENGTH - CF NECKLINE TO WAIST SEAM</t>
  </si>
  <si>
    <t>ADJUSTABLE LENGTH OF SHOULDER STRAP (2" STANDARD FOR REG/ SIZE SMALL)</t>
  </si>
  <si>
    <t>SHOULDER STRAP WIDTH (1/4" STANDARD FOR REG/SIZE SMALL)</t>
  </si>
  <si>
    <t>DETACHABLE SHOULDER STRAP LENGTH</t>
  </si>
  <si>
    <t>FRONT TOP NECK EDGE ALONG TOP EDGE - FRONT ONLY (SIDE SEAM TO SIDE SEAM)</t>
  </si>
  <si>
    <t>OVERBUST ALONG TOP EDGE - TOTAL CIRCUMFERENCE</t>
  </si>
  <si>
    <t xml:space="preserve">BUST CIRC. - 1" BELOW A/H </t>
  </si>
  <si>
    <t>UNDER BUST CIRC. - 3 1/2" BELOW AH</t>
  </si>
  <si>
    <t>HIGH HIP CIRC. - 4" BELOW WAIST</t>
  </si>
  <si>
    <t>LOW HIP CIRC. - 8" BELOW WAIST</t>
  </si>
  <si>
    <t>ACROSS FRONT -5" FROM HPS</t>
  </si>
  <si>
    <t>ACROSS BACK - 5" FROM HPS</t>
  </si>
  <si>
    <t>ACROSS SHOULDER A/H SEAM TO A/H SEAM</t>
  </si>
  <si>
    <t>SHOULDER WIDTH (NARROW STRAP) NECK SEAM TO SHOULDER EDGE ONE SIDE</t>
  </si>
  <si>
    <t>SHOULDER WIDTH (WIDER) NECK SEAM TO SHOULDER EDGE ONE SIDE</t>
  </si>
  <si>
    <t>NECK WIDTH- NECK EDGE TO EDGE</t>
  </si>
  <si>
    <t>NECK WIDTH- NECK SEAM TO SEAM</t>
  </si>
  <si>
    <t>SHOULDER SLOPE FROM HPS</t>
  </si>
  <si>
    <t>STRAP WIDTH</t>
  </si>
  <si>
    <t>BACK TOP EDGE WIDTH (W/ GRIPPER TAPE) - SS TO CB</t>
  </si>
  <si>
    <t>SHOULDER SEAM FORWARD</t>
  </si>
  <si>
    <t>BACK NECK DROP - BACK HPS TO CB NECKLINE</t>
  </si>
  <si>
    <t>NECK DROP - BACK (LOW DROP) HPS TO CB NECKLINE</t>
  </si>
  <si>
    <t>FRONT NECK DROP - FRONT HPS TO CF NECKLINE</t>
  </si>
  <si>
    <t>(VARIABLE POM'S)</t>
  </si>
  <si>
    <t xml:space="preserve">BUST CUP WIDTH </t>
  </si>
  <si>
    <t>BUST CUP HEIGHT</t>
  </si>
  <si>
    <t>LINING LENGTH - SHORTER THAN SHELL</t>
  </si>
  <si>
    <t>FRONT STRAP PLACEMENT - FROM SIDE SEAM</t>
  </si>
  <si>
    <t>BACK STRAP PLACEMENT - FROM SIDE SEAM</t>
  </si>
  <si>
    <t>BACK STRAP DISTANCE - STRAIGHT ACROSS</t>
  </si>
  <si>
    <t>(STRAPLESS / TUBE)</t>
  </si>
  <si>
    <t>BUST CIRC. - 1" BLW A/H</t>
  </si>
  <si>
    <t>WAIST CIRC. - 6" BLW A/H</t>
  </si>
  <si>
    <t>HIGH HIP CIRC. - 11" BLW A/H</t>
  </si>
  <si>
    <t>LOW HIP CIRC. - 15" BLW A/H</t>
  </si>
  <si>
    <t>(TANK OR SLEEVELESS)</t>
  </si>
  <si>
    <t xml:space="preserve">A/H DROP </t>
  </si>
  <si>
    <t>FRONT A/H CURVE - ALONG CURVE</t>
  </si>
  <si>
    <t>BACK A/H CURVE - ALONG CURVE</t>
  </si>
  <si>
    <t>FCTY GRADE</t>
  </si>
  <si>
    <t>(SET-IN SLEEVE)</t>
  </si>
  <si>
    <t>A/H STRAIGHT</t>
  </si>
  <si>
    <t>A/H CIRCUMFERENCE</t>
  </si>
  <si>
    <t>(SLEEVE)</t>
  </si>
  <si>
    <t>COLLAR STAND HEIGHT AT CB</t>
  </si>
  <si>
    <t>COLLAR HEIGHT HEIGHT AT CB</t>
  </si>
  <si>
    <t>COLLAR LENGTH POINT TO POINT</t>
  </si>
  <si>
    <t>ACROSS SLEEVE CAP 3 1/2" DOWN FROM SEAM</t>
  </si>
  <si>
    <t>FRONT ARMHOLE ALONG SEAM CURVE</t>
  </si>
  <si>
    <t>BACK ARMHOLE ALONG SEAM CURVE</t>
  </si>
  <si>
    <t>ARMHOLE - TOTAL ALONG SEAM CURVE</t>
  </si>
  <si>
    <t>ARMHOLE -DROP HPS TO UA/- STRAIGHT</t>
  </si>
  <si>
    <t>BICEP - 1" BELOW ARMHOLE</t>
  </si>
  <si>
    <t>ELBOW - 8" BELOW ARMHOLE</t>
  </si>
  <si>
    <t>SLEEVE OPENING ALONG BOTTOM EDGE</t>
  </si>
  <si>
    <t>SLEEVE LENGTH- (LONG) FROM SLEEVE SEAM TO HEM</t>
  </si>
  <si>
    <t>SLEEVE LENGTH- (SHORT) FROM SLEEVE SEAM TO HEM</t>
  </si>
  <si>
    <t>SLEEVE LENGTH- 3 PT- ( LONG) FROM CB NK TO CUFF HEM</t>
  </si>
  <si>
    <t>SLEEVE INSEAM FROM UNDERARM TO HEM</t>
  </si>
  <si>
    <t>CUFF HEIGHT SEAM TO EDGE</t>
  </si>
  <si>
    <t>POCKET WIDTH - EDGE TO EDGE</t>
  </si>
  <si>
    <t>POCKET LENGTH - AT CENTER, EDGE TO EDGE</t>
  </si>
  <si>
    <t xml:space="preserve">POCKET POSITION FROM THE WAIST JOIN SEAM </t>
  </si>
  <si>
    <t>BELT WIDTH</t>
  </si>
  <si>
    <t xml:space="preserve">BELT LENGTH </t>
  </si>
  <si>
    <t>WAISTBAND WIDTH</t>
  </si>
  <si>
    <t>BELT LOOP WIDTH</t>
  </si>
  <si>
    <t>BELTLOOP LENGTH</t>
  </si>
  <si>
    <t>WAISTBAND CIRCUMFERENCE AT TOP EDGE</t>
  </si>
  <si>
    <t>(PANTS/SHORTS)</t>
  </si>
  <si>
    <t>HIGH HIP 4" BLW WAIST</t>
  </si>
  <si>
    <t>LOW HIP 8" BLW WAIST - 3PT MEASUREMENT</t>
  </si>
  <si>
    <t>THIGH 1" BELOW CROTCH</t>
  </si>
  <si>
    <t>MID THIGH 6" BELOW CROTCH</t>
  </si>
  <si>
    <t>KNEE 12" BELOW CROTCH</t>
  </si>
  <si>
    <t>CALF 18" BELOW CROTCH</t>
  </si>
  <si>
    <t>LEG OPENING AT HEM</t>
  </si>
  <si>
    <t>INSEAM  - CROTCH POINT TO HEM</t>
  </si>
  <si>
    <t>FRONT RISE - TOP EDGE TO CROTCH POINT ALONG CURVE</t>
  </si>
  <si>
    <t>BACK RISE - TOP EDGE TO CROTCH POINT ALONG CURVE</t>
  </si>
  <si>
    <t>FLY WIDTH STITCHING LINE TO CF EDGE</t>
  </si>
  <si>
    <t>PANT ZIPPER LENGTH TOP OF PULL TO END INSET</t>
  </si>
  <si>
    <t>PATTERN CARD PAGE</t>
  </si>
  <si>
    <t>LEAD DESIGNER:</t>
  </si>
  <si>
    <t>STYLE NUMBER:</t>
  </si>
  <si>
    <t>TECH DESIGNER/PM:</t>
  </si>
  <si>
    <t>COLORWAY:</t>
  </si>
  <si>
    <t>#</t>
  </si>
  <si>
    <t>PIECE NAME</t>
  </si>
  <si>
    <t>FUSE</t>
  </si>
  <si>
    <t>SKETCH</t>
  </si>
  <si>
    <t>SELF</t>
  </si>
  <si>
    <t xml:space="preserve">front </t>
  </si>
  <si>
    <t xml:space="preserve">back </t>
  </si>
  <si>
    <t>strap</t>
  </si>
  <si>
    <t>CONTRAST/INTER LINING</t>
  </si>
  <si>
    <t>OUTSIDE WORK</t>
  </si>
  <si>
    <t>WASH/SHRINKAGE</t>
  </si>
  <si>
    <t>LINING</t>
  </si>
  <si>
    <t>SPECIAL INSTRUCTIONS</t>
  </si>
  <si>
    <t xml:space="preserve">4 thread ovelock for all major seam </t>
  </si>
  <si>
    <t xml:space="preserve">merrow edge for neck then turn back hem </t>
  </si>
  <si>
    <t>TEMPLATE</t>
  </si>
  <si>
    <t xml:space="preserve">5/8" hem with coverstitch </t>
  </si>
  <si>
    <t>shirring at shoulder 5" with gel tape</t>
  </si>
  <si>
    <t xml:space="preserve">add strap at back neck 8" finish </t>
  </si>
  <si>
    <t xml:space="preserve">tack 2 shoulder </t>
  </si>
  <si>
    <t>SAMPLE SPEC PAGE</t>
  </si>
  <si>
    <t>FOR TECH: USE NEW ORIGINAL SAMPLE</t>
  </si>
  <si>
    <t>REFERENCE BLOCK::</t>
  </si>
  <si>
    <t>POINT OF MEASURE
(TOTAL CIRCUMFERENCE)</t>
  </si>
  <si>
    <t>Initial Target Specs</t>
  </si>
  <si>
    <t>1ST SAMPLE</t>
  </si>
  <si>
    <t>2ND SAMPLE</t>
  </si>
  <si>
    <t xml:space="preserve">PP SAMPLE </t>
  </si>
  <si>
    <t>TOP SAMPLE</t>
  </si>
  <si>
    <t>Vendor</t>
  </si>
  <si>
    <t>Sample</t>
  </si>
  <si>
    <t>Varience</t>
  </si>
  <si>
    <t>Revised</t>
  </si>
  <si>
    <t>FINAL</t>
  </si>
  <si>
    <t>COMMENTS</t>
  </si>
  <si>
    <t>CF LENGTH FROM HPS TO HEM ED</t>
  </si>
  <si>
    <t xml:space="preserve">CB LENGTH FROM HPS TO HEM ED </t>
  </si>
  <si>
    <t>NECK OPENING WIDTH (SEAM TO SEAM)</t>
  </si>
  <si>
    <t>FRONT NECK DROP (HPS TO BTM COLLAR JOIN)</t>
  </si>
  <si>
    <t>FRONT NECK DROP (HPS TO CENTER TOP BTN)</t>
  </si>
  <si>
    <t>BACK NECK DROP (HPS TO CB)</t>
  </si>
  <si>
    <t>ACROSS SHOULDER (SM TO SM)</t>
  </si>
  <si>
    <t>SHOULDER SLOPE</t>
  </si>
  <si>
    <t xml:space="preserve">SHOULDER FORWARD </t>
  </si>
  <si>
    <t xml:space="preserve">ACROSS FRONT (5" BLW HPS) SM TO SM </t>
  </si>
  <si>
    <t xml:space="preserve">ACROSS BACK (5" BLW HPS) SM TO SM </t>
  </si>
  <si>
    <t>CHEST 1" BLW AH (ED TO ED)</t>
  </si>
  <si>
    <t>WAIST 6" BLW AH (ED TO ED)</t>
  </si>
  <si>
    <t>HIGH HIP 10" BLW AH (ED TO ED)</t>
  </si>
  <si>
    <t>LOW HIP14" BLW AH (ED TO ED)</t>
  </si>
  <si>
    <t>BOTTOM OPENING @ HEM ED, PLACKET CLOSED (ED TO ED)</t>
  </si>
  <si>
    <t>ARMHOLE STRAIGHT</t>
  </si>
  <si>
    <t xml:space="preserve">SLEEVE LENGTH AH SM TO CUFF JOIN SM </t>
  </si>
  <si>
    <t xml:space="preserve">BICEP 1" BELOW AH- EDGE TO EDGE </t>
  </si>
  <si>
    <t xml:space="preserve">ELBOW 8" BELOW AH- EDGE TO EDGE </t>
  </si>
  <si>
    <t xml:space="preserve">SLEEVE OPENING AT CUFF JOIN SM - EDGE TO EDGE </t>
  </si>
  <si>
    <t xml:space="preserve">SLEEVE OPENING AT CUFF EDGE - EDGE TO EDGE </t>
  </si>
  <si>
    <t>CUFF HEIGHT</t>
  </si>
  <si>
    <t>1/4</t>
  </si>
  <si>
    <t>COLLAR POINT LENGTH</t>
  </si>
  <si>
    <t>COLLAR HEIGHT AT CB</t>
  </si>
  <si>
    <t>COLLAR STAND HEIGHT</t>
  </si>
  <si>
    <t>COLLAR CIRCUMFERENCE AT TOP EDGE</t>
  </si>
  <si>
    <t>NOTE: PLEASE REVISE ALL YELLOW HIGHLIGHTED POINTS</t>
  </si>
  <si>
    <t>NOTE: MEASURED SPECS IN BOLD RED ARE OUT OF TOLERANCE AND NEED TO BE BROUGHT BACK TO SPEC</t>
  </si>
  <si>
    <t>DEVELOPMENT COMMENTS</t>
  </si>
  <si>
    <t>DEVELOPMENT COMMENTS- 1ST PROTO</t>
  </si>
  <si>
    <t>DEVELOPMENT COMMENTS- FIT 1 SAMPLE</t>
  </si>
  <si>
    <t>DEVELOPMENT COMMENTS- PP</t>
  </si>
  <si>
    <t>DEVELOPMENT COMMENTS- TOP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</si>
</sst>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mm/dd/yy"/>
    <numFmt numFmtId="178" formatCode="m&quot;/&quot;d"/>
    <numFmt numFmtId="179" formatCode="#\ ?/?"/>
    <numFmt numFmtId="180" formatCode="m/d"/>
    <numFmt numFmtId="181" formatCode="#\ ?/?;\-?/?;0"/>
    <numFmt numFmtId="182" formatCode="#\ ??/??"/>
    <numFmt numFmtId="183" formatCode="0.00_ "/>
  </numFmts>
  <fonts count="101">
    <font>
      <sz val="10"/>
      <color rgb="FF000000"/>
      <name val="Arial"/>
      <charset val="134"/>
      <scheme val="minor"/>
    </font>
    <font>
      <b/>
      <sz val="18"/>
      <color rgb="FF000000"/>
      <name val="Century Gothic"/>
      <charset val="134"/>
    </font>
    <font>
      <b/>
      <sz val="14"/>
      <color rgb="FF000000"/>
      <name val="Century Gothic"/>
      <charset val="134"/>
    </font>
    <font>
      <sz val="14"/>
      <color rgb="FF000000"/>
      <name val="Century Gothic"/>
      <charset val="134"/>
    </font>
    <font>
      <b/>
      <sz val="11"/>
      <color rgb="FF000000"/>
      <name val="Century Gothic"/>
      <charset val="134"/>
    </font>
    <font>
      <sz val="11"/>
      <color rgb="FF000000"/>
      <name val="Century Gothic"/>
      <charset val="134"/>
    </font>
    <font>
      <b/>
      <sz val="10"/>
      <color rgb="FF000000"/>
      <name val="Century Gothic"/>
      <charset val="134"/>
    </font>
    <font>
      <b/>
      <sz val="10"/>
      <color theme="1"/>
      <name val="Century Gothic"/>
      <charset val="134"/>
    </font>
    <font>
      <b/>
      <sz val="10"/>
      <color rgb="FFFF0000"/>
      <name val="Century Gothic"/>
      <charset val="134"/>
    </font>
    <font>
      <sz val="10"/>
      <name val="Century Gothic"/>
      <charset val="134"/>
    </font>
    <font>
      <b/>
      <sz val="18"/>
      <color rgb="FF000000"/>
      <name val="Arial"/>
      <charset val="134"/>
      <scheme val="minor"/>
    </font>
    <font>
      <b/>
      <sz val="14"/>
      <color rgb="FF000000"/>
      <name val="Arial"/>
      <charset val="134"/>
      <scheme val="minor"/>
    </font>
    <font>
      <sz val="14"/>
      <color rgb="FF000000"/>
      <name val="Arial"/>
      <charset val="134"/>
      <scheme val="minor"/>
    </font>
    <font>
      <b/>
      <sz val="11"/>
      <color rgb="FF000000"/>
      <name val="Arial"/>
      <charset val="134"/>
      <scheme val="minor"/>
    </font>
    <font>
      <sz val="11"/>
      <color rgb="FF000000"/>
      <name val="Arial"/>
      <charset val="134"/>
      <scheme val="minor"/>
    </font>
    <font>
      <b/>
      <sz val="11"/>
      <color rgb="FF000000"/>
      <name val="Arial"/>
      <charset val="134"/>
      <scheme val="major"/>
    </font>
    <font>
      <b/>
      <sz val="10"/>
      <color rgb="FF000000"/>
      <name val="Arial"/>
      <charset val="134"/>
      <scheme val="major"/>
    </font>
    <font>
      <b/>
      <sz val="10"/>
      <color theme="1"/>
      <name val="Arial"/>
      <charset val="134"/>
      <scheme val="minor"/>
    </font>
    <font>
      <b/>
      <sz val="10"/>
      <color rgb="FFFF0000"/>
      <name val="Arial"/>
      <charset val="134"/>
      <scheme val="major"/>
    </font>
    <font>
      <sz val="10"/>
      <name val="Arial"/>
      <charset val="134"/>
      <scheme val="major"/>
    </font>
    <font>
      <b/>
      <sz val="9"/>
      <color rgb="FF000000"/>
      <name val="Arial"/>
      <charset val="134"/>
      <scheme val="minor"/>
    </font>
    <font>
      <sz val="10"/>
      <name val="Arial"/>
      <charset val="134"/>
      <scheme val="minor"/>
    </font>
    <font>
      <sz val="9"/>
      <color rgb="FF7F7F7F"/>
      <name val="Arial"/>
      <charset val="134"/>
      <scheme val="minor"/>
    </font>
    <font>
      <sz val="10"/>
      <color theme="1"/>
      <name val="Arial"/>
      <charset val="134"/>
      <scheme val="minor"/>
    </font>
    <font>
      <sz val="10"/>
      <color rgb="FFFF0000"/>
      <name val="Arial"/>
      <charset val="134"/>
      <scheme val="minor"/>
    </font>
    <font>
      <sz val="11"/>
      <color rgb="FFFF0000"/>
      <name val="Arial"/>
      <charset val="134"/>
      <scheme val="minor"/>
    </font>
    <font>
      <b/>
      <sz val="15"/>
      <color rgb="FF000000"/>
      <name val="Arial"/>
      <charset val="134"/>
      <scheme val="minor"/>
    </font>
    <font>
      <b/>
      <sz val="9"/>
      <color rgb="FFFF0000"/>
      <name val="Arial"/>
      <charset val="134"/>
      <scheme val="minor"/>
    </font>
    <font>
      <b/>
      <sz val="9"/>
      <color theme="1"/>
      <name val="Arial"/>
      <charset val="134"/>
      <scheme val="minor"/>
    </font>
    <font>
      <b/>
      <sz val="10"/>
      <color rgb="FF000000"/>
      <name val="Arial"/>
      <charset val="134"/>
      <scheme val="minor"/>
    </font>
    <font>
      <b/>
      <sz val="7"/>
      <color rgb="FF000000"/>
      <name val="Arial"/>
      <charset val="134"/>
      <scheme val="minor"/>
    </font>
    <font>
      <sz val="11"/>
      <color rgb="FF9C6500"/>
      <name val="Arial"/>
      <charset val="134"/>
      <scheme val="minor"/>
    </font>
    <font>
      <sz val="9"/>
      <color rgb="FF7F7F7F"/>
      <name val="Century Gothic"/>
      <charset val="134"/>
    </font>
    <font>
      <sz val="10"/>
      <color indexed="10"/>
      <name val="Arial"/>
      <charset val="134"/>
      <scheme val="minor"/>
    </font>
    <font>
      <sz val="10"/>
      <color theme="1"/>
      <name val="Century Gothic"/>
      <charset val="134"/>
    </font>
    <font>
      <sz val="10"/>
      <color rgb="FFDD0806"/>
      <name val="Century Gothic"/>
      <charset val="134"/>
    </font>
    <font>
      <sz val="10"/>
      <color indexed="10"/>
      <name val="Century Gothic"/>
      <charset val="134"/>
    </font>
    <font>
      <sz val="10"/>
      <color rgb="FF000000"/>
      <name val="Century Gothic"/>
      <charset val="134"/>
    </font>
    <font>
      <sz val="10"/>
      <color rgb="FFFF0000"/>
      <name val="Century Gothic"/>
      <charset val="134"/>
    </font>
    <font>
      <sz val="11"/>
      <color theme="1"/>
      <name val="Century Gothic"/>
      <charset val="134"/>
    </font>
    <font>
      <b/>
      <sz val="15"/>
      <color rgb="FFFF0000"/>
      <name val="Arial"/>
      <charset val="134"/>
      <scheme val="minor"/>
    </font>
    <font>
      <b/>
      <sz val="11"/>
      <color theme="1"/>
      <name val="Arial"/>
      <charset val="134"/>
      <scheme val="minor"/>
    </font>
    <font>
      <b/>
      <sz val="11"/>
      <color rgb="FFFF0000"/>
      <name val="Arial"/>
      <charset val="134"/>
      <scheme val="minor"/>
    </font>
    <font>
      <sz val="11"/>
      <color theme="1"/>
      <name val="Arial"/>
      <charset val="134"/>
      <scheme val="minor"/>
    </font>
    <font>
      <b/>
      <sz val="18"/>
      <color rgb="FF000000"/>
      <name val="Calibri"/>
      <charset val="134"/>
    </font>
    <font>
      <sz val="11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2"/>
      <color rgb="FFE7E6E6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0"/>
      <color theme="1"/>
      <name val="Calibri"/>
      <charset val="134"/>
    </font>
    <font>
      <b/>
      <sz val="9"/>
      <color rgb="FFFF0000"/>
      <name val="Calibri"/>
      <charset val="134"/>
    </font>
    <font>
      <b/>
      <sz val="9"/>
      <color theme="1"/>
      <name val="Calibri"/>
      <charset val="134"/>
    </font>
    <font>
      <sz val="10"/>
      <name val="Calibri"/>
      <charset val="134"/>
    </font>
    <font>
      <sz val="14"/>
      <color rgb="FFFF0000"/>
      <name val="Calibri"/>
      <charset val="134"/>
    </font>
    <font>
      <sz val="12"/>
      <color rgb="FF000000"/>
      <name val="宋体"/>
      <charset val="134"/>
    </font>
    <font>
      <sz val="14"/>
      <name val="Calibri"/>
      <charset val="134"/>
    </font>
    <font>
      <sz val="12"/>
      <name val="Arial"/>
      <charset val="134"/>
      <scheme val="minor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2"/>
      <color rgb="FF7F7F7F"/>
      <name val="Calibri"/>
      <charset val="134"/>
    </font>
    <font>
      <sz val="14"/>
      <color rgb="FF000000"/>
      <name val="Calibri"/>
      <charset val="134"/>
    </font>
    <font>
      <sz val="14"/>
      <color theme="1"/>
      <name val="Calibri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2"/>
      <name val="Calibri"/>
      <charset val="134"/>
    </font>
    <font>
      <sz val="12"/>
      <name val="Calibri"/>
      <charset val="134"/>
    </font>
    <font>
      <sz val="12"/>
      <color rgb="FFFF0000"/>
      <name val="Calibri"/>
      <charset val="134"/>
    </font>
    <font>
      <b/>
      <sz val="18"/>
      <color rgb="FF000000"/>
      <name val="Arial"/>
      <charset val="134"/>
    </font>
    <font>
      <b/>
      <sz val="14"/>
      <color rgb="FF000000"/>
      <name val="Arial"/>
      <charset val="134"/>
    </font>
    <font>
      <sz val="14"/>
      <color rgb="FF000000"/>
      <name val="Arial"/>
      <charset val="134"/>
    </font>
    <font>
      <b/>
      <sz val="11"/>
      <color rgb="FF000000"/>
      <name val="Arial"/>
      <charset val="134"/>
    </font>
    <font>
      <sz val="11"/>
      <color rgb="FF000000"/>
      <name val="Arial"/>
      <charset val="134"/>
    </font>
    <font>
      <sz val="10"/>
      <name val="Arial"/>
      <charset val="134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2"/>
      <color theme="1"/>
      <name val="Arial"/>
      <charset val="134"/>
      <scheme val="minor"/>
    </font>
    <font>
      <sz val="12"/>
      <color rgb="FF000000"/>
      <name val="Calibri"/>
      <charset val="134"/>
    </font>
    <font>
      <b/>
      <sz val="10"/>
      <name val="Calibri"/>
      <charset val="134"/>
    </font>
  </fonts>
  <fills count="5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FCE5CD"/>
        <bgColor rgb="FFFCE5CD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E7B7B2"/>
        <bgColor rgb="FFE7B7B2"/>
      </patternFill>
    </fill>
    <fill>
      <patternFill patternType="solid">
        <fgColor rgb="FFF2F2F2"/>
        <bgColor rgb="FFF2F2F2"/>
      </patternFill>
    </fill>
    <fill>
      <patternFill patternType="solid">
        <fgColor rgb="FFFFE3D6"/>
        <bgColor rgb="FFFFE3D6"/>
      </patternFill>
    </fill>
    <fill>
      <patternFill patternType="solid">
        <fgColor rgb="FFFFFF9A"/>
        <bgColor rgb="FFFFFF9A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9A"/>
        <bgColor theme="0"/>
      </patternFill>
    </fill>
    <fill>
      <patternFill patternType="solid">
        <fgColor rgb="FFE7B7B1"/>
        <bgColor rgb="FFE7B7B1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"/>
        <bgColor rgb="FFFFFFFF"/>
      </patternFill>
    </fill>
    <fill>
      <patternFill patternType="solid">
        <fgColor theme="6" tint="0.799981688894314"/>
        <bgColor rgb="FFFFFF9A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43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3" fillId="30" borderId="79" applyNumberFormat="0" applyFon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80" applyNumberFormat="0" applyFill="0" applyAlignment="0" applyProtection="0">
      <alignment vertical="center"/>
    </xf>
    <xf numFmtId="0" fontId="85" fillId="0" borderId="80" applyNumberFormat="0" applyFill="0" applyAlignment="0" applyProtection="0">
      <alignment vertical="center"/>
    </xf>
    <xf numFmtId="0" fontId="86" fillId="0" borderId="81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31" borderId="82" applyNumberFormat="0" applyAlignment="0" applyProtection="0">
      <alignment vertical="center"/>
    </xf>
    <xf numFmtId="0" fontId="88" fillId="32" borderId="83" applyNumberFormat="0" applyAlignment="0" applyProtection="0">
      <alignment vertical="center"/>
    </xf>
    <xf numFmtId="0" fontId="89" fillId="32" borderId="82" applyNumberFormat="0" applyAlignment="0" applyProtection="0">
      <alignment vertical="center"/>
    </xf>
    <xf numFmtId="0" fontId="90" fillId="33" borderId="84" applyNumberFormat="0" applyAlignment="0" applyProtection="0">
      <alignment vertical="center"/>
    </xf>
    <xf numFmtId="0" fontId="91" fillId="0" borderId="85" applyNumberFormat="0" applyFill="0" applyAlignment="0" applyProtection="0">
      <alignment vertical="center"/>
    </xf>
    <xf numFmtId="0" fontId="92" fillId="0" borderId="86" applyNumberFormat="0" applyFill="0" applyAlignment="0" applyProtection="0">
      <alignment vertical="center"/>
    </xf>
    <xf numFmtId="0" fontId="93" fillId="34" borderId="0" applyNumberFormat="0" applyBorder="0" applyAlignment="0" applyProtection="0">
      <alignment vertical="center"/>
    </xf>
    <xf numFmtId="0" fontId="94" fillId="35" borderId="0" applyNumberFormat="0" applyBorder="0" applyAlignment="0" applyProtection="0">
      <alignment vertical="center"/>
    </xf>
    <xf numFmtId="0" fontId="95" fillId="36" borderId="0" applyNumberFormat="0" applyBorder="0" applyAlignment="0" applyProtection="0">
      <alignment vertical="center"/>
    </xf>
    <xf numFmtId="0" fontId="96" fillId="37" borderId="0" applyNumberFormat="0" applyBorder="0" applyAlignment="0" applyProtection="0">
      <alignment vertical="center"/>
    </xf>
    <xf numFmtId="0" fontId="97" fillId="38" borderId="0" applyNumberFormat="0" applyBorder="0" applyAlignment="0" applyProtection="0">
      <alignment vertical="center"/>
    </xf>
    <xf numFmtId="0" fontId="97" fillId="39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40" borderId="0" applyNumberFormat="0" applyBorder="0" applyAlignment="0" applyProtection="0">
      <alignment vertical="center"/>
    </xf>
    <xf numFmtId="0" fontId="97" fillId="41" borderId="0" applyNumberFormat="0" applyBorder="0" applyAlignment="0" applyProtection="0">
      <alignment vertical="center"/>
    </xf>
    <xf numFmtId="0" fontId="97" fillId="42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43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97" fillId="44" borderId="0" applyNumberFormat="0" applyBorder="0" applyAlignment="0" applyProtection="0">
      <alignment vertical="center"/>
    </xf>
    <xf numFmtId="0" fontId="96" fillId="45" borderId="0" applyNumberFormat="0" applyBorder="0" applyAlignment="0" applyProtection="0">
      <alignment vertical="center"/>
    </xf>
    <xf numFmtId="0" fontId="96" fillId="46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97" fillId="47" borderId="0" applyNumberFormat="0" applyBorder="0" applyAlignment="0" applyProtection="0">
      <alignment vertical="center"/>
    </xf>
    <xf numFmtId="0" fontId="96" fillId="48" borderId="0" applyNumberFormat="0" applyBorder="0" applyAlignment="0" applyProtection="0">
      <alignment vertical="center"/>
    </xf>
    <xf numFmtId="0" fontId="96" fillId="49" borderId="0" applyNumberFormat="0" applyBorder="0" applyAlignment="0" applyProtection="0">
      <alignment vertical="center"/>
    </xf>
    <xf numFmtId="0" fontId="97" fillId="50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6" fillId="51" borderId="0" applyNumberFormat="0" applyBorder="0" applyAlignment="0" applyProtection="0">
      <alignment vertical="center"/>
    </xf>
    <xf numFmtId="0" fontId="96" fillId="52" borderId="0" applyNumberFormat="0" applyBorder="0" applyAlignment="0" applyProtection="0">
      <alignment vertical="center"/>
    </xf>
    <xf numFmtId="0" fontId="97" fillId="53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6" fillId="54" borderId="0" applyNumberFormat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0" fontId="78" fillId="0" borderId="0"/>
    <xf numFmtId="0" fontId="0" fillId="0" borderId="0"/>
    <xf numFmtId="0" fontId="98" fillId="0" borderId="0"/>
    <xf numFmtId="0" fontId="43" fillId="0" borderId="0"/>
    <xf numFmtId="0" fontId="43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665">
    <xf numFmtId="0" fontId="0" fillId="0" borderId="0" xfId="0"/>
    <xf numFmtId="0" fontId="0" fillId="0" borderId="0" xfId="51" applyFont="1"/>
    <xf numFmtId="0" fontId="1" fillId="0" borderId="1" xfId="51" applyFont="1" applyBorder="1" applyAlignment="1">
      <alignment horizontal="center" vertical="center"/>
    </xf>
    <xf numFmtId="0" fontId="1" fillId="0" borderId="2" xfId="51" applyFont="1" applyBorder="1" applyAlignment="1">
      <alignment horizontal="center" vertical="center"/>
    </xf>
    <xf numFmtId="0" fontId="1" fillId="0" borderId="3" xfId="51" applyFont="1" applyBorder="1" applyAlignment="1">
      <alignment horizontal="center" vertical="center"/>
    </xf>
    <xf numFmtId="0" fontId="2" fillId="0" borderId="4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3" fillId="0" borderId="4" xfId="51" applyFont="1" applyBorder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4" fillId="2" borderId="5" xfId="51" applyFont="1" applyFill="1" applyBorder="1" applyAlignment="1">
      <alignment vertical="center"/>
    </xf>
    <xf numFmtId="0" fontId="5" fillId="0" borderId="6" xfId="51" applyFont="1" applyBorder="1" applyAlignment="1">
      <alignment horizontal="left" vertical="center"/>
    </xf>
    <xf numFmtId="0" fontId="4" fillId="2" borderId="6" xfId="51" applyFont="1" applyFill="1" applyBorder="1" applyAlignment="1">
      <alignment horizontal="left" vertical="center"/>
    </xf>
    <xf numFmtId="177" fontId="5" fillId="0" borderId="7" xfId="51" applyNumberFormat="1" applyFont="1" applyBorder="1" applyAlignment="1">
      <alignment horizontal="left" vertical="center"/>
    </xf>
    <xf numFmtId="177" fontId="5" fillId="0" borderId="8" xfId="51" applyNumberFormat="1" applyFont="1" applyBorder="1" applyAlignment="1">
      <alignment horizontal="left" vertical="center"/>
    </xf>
    <xf numFmtId="0" fontId="4" fillId="0" borderId="9" xfId="51" applyFont="1" applyBorder="1" applyAlignment="1">
      <alignment horizontal="center" vertical="center"/>
    </xf>
    <xf numFmtId="0" fontId="4" fillId="0" borderId="10" xfId="51" applyFont="1" applyBorder="1" applyAlignment="1">
      <alignment horizontal="center" vertical="center"/>
    </xf>
    <xf numFmtId="0" fontId="4" fillId="0" borderId="11" xfId="51" applyFont="1" applyBorder="1" applyAlignment="1">
      <alignment horizontal="center" vertical="center"/>
    </xf>
    <xf numFmtId="0" fontId="4" fillId="2" borderId="12" xfId="51" applyFont="1" applyFill="1" applyBorder="1" applyAlignment="1">
      <alignment vertical="center"/>
    </xf>
    <xf numFmtId="0" fontId="5" fillId="0" borderId="13" xfId="51" applyFont="1" applyBorder="1" applyAlignment="1">
      <alignment horizontal="left" vertical="center"/>
    </xf>
    <xf numFmtId="0" fontId="4" fillId="2" borderId="13" xfId="51" applyFont="1" applyFill="1" applyBorder="1" applyAlignment="1">
      <alignment horizontal="left" vertical="center"/>
    </xf>
    <xf numFmtId="177" fontId="5" fillId="0" borderId="14" xfId="51" applyNumberFormat="1" applyFont="1" applyBorder="1" applyAlignment="1">
      <alignment horizontal="left" vertical="center"/>
    </xf>
    <xf numFmtId="177" fontId="5" fillId="0" borderId="15" xfId="51" applyNumberFormat="1" applyFont="1" applyBorder="1" applyAlignment="1">
      <alignment horizontal="left" vertical="center"/>
    </xf>
    <xf numFmtId="0" fontId="4" fillId="0" borderId="16" xfId="51" applyFont="1" applyBorder="1" applyAlignment="1">
      <alignment horizontal="center" vertical="center"/>
    </xf>
    <xf numFmtId="0" fontId="4" fillId="0" borderId="0" xfId="51" applyFont="1" applyAlignment="1">
      <alignment horizontal="center" vertical="center"/>
    </xf>
    <xf numFmtId="0" fontId="4" fillId="0" borderId="17" xfId="51" applyFont="1" applyBorder="1" applyAlignment="1">
      <alignment horizontal="center" vertical="center"/>
    </xf>
    <xf numFmtId="0" fontId="4" fillId="0" borderId="18" xfId="51" applyFont="1" applyBorder="1" applyAlignment="1">
      <alignment horizontal="center" vertical="center"/>
    </xf>
    <xf numFmtId="0" fontId="4" fillId="0" borderId="19" xfId="51" applyFont="1" applyBorder="1" applyAlignment="1">
      <alignment horizontal="center" vertical="center"/>
    </xf>
    <xf numFmtId="0" fontId="4" fillId="0" borderId="20" xfId="51" applyFont="1" applyBorder="1" applyAlignment="1">
      <alignment horizontal="center" vertical="center"/>
    </xf>
    <xf numFmtId="0" fontId="6" fillId="0" borderId="21" xfId="51" applyFont="1" applyBorder="1" applyAlignment="1">
      <alignment horizontal="center" vertical="center" wrapText="1"/>
    </xf>
    <xf numFmtId="0" fontId="6" fillId="0" borderId="22" xfId="51" applyFont="1" applyBorder="1" applyAlignment="1">
      <alignment horizontal="center" vertical="center" wrapText="1"/>
    </xf>
    <xf numFmtId="0" fontId="6" fillId="0" borderId="23" xfId="51" applyFont="1" applyBorder="1" applyAlignment="1">
      <alignment horizontal="center" vertical="center" wrapText="1"/>
    </xf>
    <xf numFmtId="0" fontId="4" fillId="2" borderId="24" xfId="51" applyFont="1" applyFill="1" applyBorder="1" applyAlignment="1">
      <alignment vertical="center"/>
    </xf>
    <xf numFmtId="0" fontId="5" fillId="0" borderId="25" xfId="51" applyFont="1" applyBorder="1" applyAlignment="1">
      <alignment horizontal="left" vertical="center"/>
    </xf>
    <xf numFmtId="0" fontId="4" fillId="2" borderId="25" xfId="51" applyFont="1" applyFill="1" applyBorder="1" applyAlignment="1">
      <alignment horizontal="left" vertical="center"/>
    </xf>
    <xf numFmtId="177" fontId="5" fillId="0" borderId="26" xfId="51" applyNumberFormat="1" applyFont="1" applyBorder="1" applyAlignment="1">
      <alignment horizontal="left" vertical="center"/>
    </xf>
    <xf numFmtId="177" fontId="5" fillId="0" borderId="27" xfId="51" applyNumberFormat="1" applyFont="1" applyBorder="1" applyAlignment="1">
      <alignment horizontal="left" vertical="center"/>
    </xf>
    <xf numFmtId="0" fontId="6" fillId="0" borderId="28" xfId="51" applyFont="1" applyBorder="1" applyAlignment="1">
      <alignment horizontal="center" vertical="center" wrapText="1"/>
    </xf>
    <xf numFmtId="0" fontId="6" fillId="0" borderId="29" xfId="51" applyFont="1" applyBorder="1" applyAlignment="1">
      <alignment horizontal="center" vertical="center" wrapText="1"/>
    </xf>
    <xf numFmtId="0" fontId="6" fillId="0" borderId="30" xfId="51" applyFont="1" applyBorder="1" applyAlignment="1">
      <alignment horizontal="center" vertical="center" wrapText="1"/>
    </xf>
    <xf numFmtId="0" fontId="7" fillId="0" borderId="9" xfId="51" applyFont="1" applyBorder="1" applyAlignment="1">
      <alignment horizontal="center"/>
    </xf>
    <xf numFmtId="0" fontId="7" fillId="0" borderId="10" xfId="51" applyFont="1" applyBorder="1" applyAlignment="1">
      <alignment horizontal="center"/>
    </xf>
    <xf numFmtId="0" fontId="7" fillId="0" borderId="11" xfId="51" applyFont="1" applyBorder="1" applyAlignment="1">
      <alignment horizontal="center"/>
    </xf>
    <xf numFmtId="0" fontId="7" fillId="0" borderId="16" xfId="51" applyFont="1" applyBorder="1" applyAlignment="1">
      <alignment horizontal="center"/>
    </xf>
    <xf numFmtId="0" fontId="7" fillId="0" borderId="0" xfId="51" applyFont="1" applyAlignment="1">
      <alignment horizontal="center"/>
    </xf>
    <xf numFmtId="0" fontId="7" fillId="0" borderId="17" xfId="51" applyFont="1" applyBorder="1" applyAlignment="1">
      <alignment horizontal="center"/>
    </xf>
    <xf numFmtId="0" fontId="3" fillId="0" borderId="2" xfId="51" applyFont="1" applyBorder="1" applyAlignment="1">
      <alignment horizontal="center" vertical="center"/>
    </xf>
    <xf numFmtId="0" fontId="8" fillId="0" borderId="9" xfId="51" applyFont="1" applyBorder="1" applyAlignment="1">
      <alignment horizontal="center" vertical="center"/>
    </xf>
    <xf numFmtId="0" fontId="8" fillId="0" borderId="10" xfId="51" applyFont="1" applyBorder="1" applyAlignment="1">
      <alignment horizontal="center" vertical="center"/>
    </xf>
    <xf numFmtId="0" fontId="8" fillId="0" borderId="31" xfId="51" applyFont="1" applyBorder="1" applyAlignment="1">
      <alignment horizontal="center" vertical="center"/>
    </xf>
    <xf numFmtId="0" fontId="8" fillId="0" borderId="16" xfId="51" applyFont="1" applyBorder="1" applyAlignment="1">
      <alignment horizontal="center" vertical="center"/>
    </xf>
    <xf numFmtId="0" fontId="8" fillId="0" borderId="0" xfId="51" applyFont="1" applyAlignment="1">
      <alignment horizontal="center" vertical="center"/>
    </xf>
    <xf numFmtId="0" fontId="8" fillId="0" borderId="32" xfId="51" applyFont="1" applyBorder="1" applyAlignment="1">
      <alignment horizontal="center" vertical="center"/>
    </xf>
    <xf numFmtId="0" fontId="8" fillId="0" borderId="18" xfId="51" applyFont="1" applyBorder="1" applyAlignment="1">
      <alignment horizontal="center" vertical="center"/>
    </xf>
    <xf numFmtId="0" fontId="8" fillId="0" borderId="19" xfId="51" applyFont="1" applyBorder="1" applyAlignment="1">
      <alignment horizontal="center" vertical="center"/>
    </xf>
    <xf numFmtId="0" fontId="8" fillId="0" borderId="33" xfId="51" applyFont="1" applyBorder="1" applyAlignment="1">
      <alignment horizontal="center" vertical="center"/>
    </xf>
    <xf numFmtId="0" fontId="9" fillId="0" borderId="34" xfId="51" applyFont="1" applyBorder="1" applyAlignment="1">
      <alignment horizontal="center" vertical="center"/>
    </xf>
    <xf numFmtId="0" fontId="9" fillId="0" borderId="21" xfId="51" applyFont="1" applyBorder="1" applyAlignment="1">
      <alignment horizontal="center" vertical="center"/>
    </xf>
    <xf numFmtId="0" fontId="9" fillId="0" borderId="35" xfId="51" applyFont="1" applyBorder="1" applyAlignment="1">
      <alignment horizontal="center" vertical="center"/>
    </xf>
    <xf numFmtId="0" fontId="9" fillId="0" borderId="36" xfId="51" applyFont="1" applyBorder="1" applyAlignment="1">
      <alignment horizontal="center" vertical="center"/>
    </xf>
    <xf numFmtId="0" fontId="9" fillId="0" borderId="28" xfId="51" applyFont="1" applyBorder="1" applyAlignment="1">
      <alignment horizontal="center" vertical="center"/>
    </xf>
    <xf numFmtId="0" fontId="9" fillId="0" borderId="37" xfId="5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2" borderId="5" xfId="0" applyFont="1" applyFill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177" fontId="14" fillId="0" borderId="7" xfId="0" applyNumberFormat="1" applyFont="1" applyBorder="1" applyAlignment="1">
      <alignment horizontal="left" vertical="center"/>
    </xf>
    <xf numFmtId="177" fontId="14" fillId="0" borderId="8" xfId="0" applyNumberFormat="1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3" fillId="2" borderId="12" xfId="0" applyFont="1" applyFill="1" applyBorder="1" applyAlignment="1">
      <alignment vertical="center"/>
    </xf>
    <xf numFmtId="0" fontId="14" fillId="0" borderId="13" xfId="0" applyFont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177" fontId="14" fillId="0" borderId="14" xfId="0" applyNumberFormat="1" applyFont="1" applyBorder="1" applyAlignment="1">
      <alignment horizontal="left" vertical="center"/>
    </xf>
    <xf numFmtId="177" fontId="14" fillId="0" borderId="15" xfId="0" applyNumberFormat="1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3" fillId="2" borderId="24" xfId="0" applyFont="1" applyFill="1" applyBorder="1" applyAlignment="1">
      <alignment vertical="center"/>
    </xf>
    <xf numFmtId="0" fontId="14" fillId="0" borderId="25" xfId="0" applyFont="1" applyBorder="1" applyAlignment="1">
      <alignment horizontal="left" vertical="center"/>
    </xf>
    <xf numFmtId="0" fontId="13" fillId="2" borderId="25" xfId="0" applyFont="1" applyFill="1" applyBorder="1" applyAlignment="1">
      <alignment horizontal="left" vertical="center"/>
    </xf>
    <xf numFmtId="177" fontId="14" fillId="0" borderId="26" xfId="0" applyNumberFormat="1" applyFont="1" applyBorder="1" applyAlignment="1">
      <alignment horizontal="left" vertical="center"/>
    </xf>
    <xf numFmtId="177" fontId="14" fillId="0" borderId="27" xfId="0" applyNumberFormat="1" applyFont="1" applyBorder="1" applyAlignment="1">
      <alignment horizontal="left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4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/>
    <xf numFmtId="0" fontId="19" fillId="0" borderId="1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left" vertical="center"/>
    </xf>
    <xf numFmtId="0" fontId="13" fillId="2" borderId="45" xfId="0" applyFont="1" applyFill="1" applyBorder="1" applyAlignment="1">
      <alignment horizontal="left" vertical="center"/>
    </xf>
    <xf numFmtId="177" fontId="14" fillId="0" borderId="6" xfId="0" applyNumberFormat="1" applyFont="1" applyBorder="1" applyAlignment="1">
      <alignment horizontal="left" vertical="center"/>
    </xf>
    <xf numFmtId="0" fontId="15" fillId="0" borderId="45" xfId="0" applyFont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left" vertical="center"/>
    </xf>
    <xf numFmtId="0" fontId="13" fillId="2" borderId="34" xfId="0" applyFont="1" applyFill="1" applyBorder="1" applyAlignment="1">
      <alignment horizontal="left" vertical="center"/>
    </xf>
    <xf numFmtId="177" fontId="14" fillId="0" borderId="47" xfId="0" applyNumberFormat="1" applyFont="1" applyBorder="1" applyAlignment="1">
      <alignment horizontal="left" vertical="center"/>
    </xf>
    <xf numFmtId="177" fontId="14" fillId="0" borderId="48" xfId="0" applyNumberFormat="1" applyFont="1" applyBorder="1" applyAlignment="1">
      <alignment horizontal="left" vertical="center"/>
    </xf>
    <xf numFmtId="0" fontId="15" fillId="0" borderId="34" xfId="0" applyFont="1" applyBorder="1" applyAlignment="1">
      <alignment horizontal="center" vertical="center"/>
    </xf>
    <xf numFmtId="177" fontId="14" fillId="0" borderId="49" xfId="0" applyNumberFormat="1" applyFont="1" applyBorder="1" applyAlignment="1">
      <alignment horizontal="left" vertical="center"/>
    </xf>
    <xf numFmtId="0" fontId="13" fillId="2" borderId="50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left" vertical="center"/>
    </xf>
    <xf numFmtId="0" fontId="13" fillId="2" borderId="36" xfId="0" applyFont="1" applyFill="1" applyBorder="1" applyAlignment="1">
      <alignment horizontal="left" vertical="center"/>
    </xf>
    <xf numFmtId="177" fontId="14" fillId="0" borderId="51" xfId="0" applyNumberFormat="1" applyFont="1" applyBorder="1" applyAlignment="1">
      <alignment horizontal="left" vertical="center"/>
    </xf>
    <xf numFmtId="177" fontId="14" fillId="0" borderId="52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7" fillId="3" borderId="45" xfId="0" applyFont="1" applyFill="1" applyBorder="1" applyAlignment="1">
      <alignment horizontal="center" vertical="center" wrapText="1"/>
    </xf>
    <xf numFmtId="0" fontId="17" fillId="3" borderId="45" xfId="0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vertical="center"/>
    </xf>
    <xf numFmtId="0" fontId="17" fillId="3" borderId="34" xfId="0" applyFont="1" applyFill="1" applyBorder="1" applyAlignment="1">
      <alignment horizontal="center" vertical="center"/>
    </xf>
    <xf numFmtId="0" fontId="21" fillId="3" borderId="34" xfId="0" applyFont="1" applyFill="1" applyBorder="1" applyAlignment="1">
      <alignment vertical="center"/>
    </xf>
    <xf numFmtId="0" fontId="22" fillId="0" borderId="53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178" fontId="24" fillId="0" borderId="34" xfId="0" applyNumberFormat="1" applyFont="1" applyBorder="1" applyAlignment="1">
      <alignment horizontal="center" wrapText="1"/>
    </xf>
    <xf numFmtId="179" fontId="0" fillId="0" borderId="34" xfId="0" applyNumberFormat="1" applyFont="1" applyBorder="1" applyAlignment="1">
      <alignment horizontal="center"/>
    </xf>
    <xf numFmtId="180" fontId="24" fillId="0" borderId="34" xfId="0" applyNumberFormat="1" applyFont="1" applyBorder="1" applyAlignment="1">
      <alignment horizontal="center" wrapText="1"/>
    </xf>
    <xf numFmtId="178" fontId="25" fillId="0" borderId="34" xfId="0" applyNumberFormat="1" applyFont="1" applyBorder="1" applyAlignment="1">
      <alignment horizontal="center" wrapText="1"/>
    </xf>
    <xf numFmtId="0" fontId="21" fillId="0" borderId="34" xfId="0" applyFont="1" applyBorder="1"/>
    <xf numFmtId="0" fontId="12" fillId="0" borderId="2" xfId="0" applyFont="1" applyBorder="1" applyAlignment="1">
      <alignment horizontal="center" vertical="center"/>
    </xf>
    <xf numFmtId="0" fontId="26" fillId="0" borderId="0" xfId="0" applyFont="1" applyBorder="1"/>
    <xf numFmtId="0" fontId="18" fillId="0" borderId="32" xfId="0" applyFont="1" applyBorder="1" applyAlignment="1">
      <alignment horizontal="center" vertical="center"/>
    </xf>
    <xf numFmtId="0" fontId="23" fillId="5" borderId="0" xfId="0" applyFont="1" applyFill="1" applyBorder="1"/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27" fillId="4" borderId="45" xfId="0" applyFont="1" applyFill="1" applyBorder="1" applyAlignment="1">
      <alignment horizontal="center" vertical="center" wrapText="1"/>
    </xf>
    <xf numFmtId="0" fontId="28" fillId="4" borderId="45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179" fontId="23" fillId="0" borderId="0" xfId="0" applyNumberFormat="1" applyFont="1" applyBorder="1" applyAlignment="1">
      <alignment horizontal="center" vertical="center" wrapText="1"/>
    </xf>
    <xf numFmtId="180" fontId="0" fillId="0" borderId="34" xfId="0" applyNumberFormat="1" applyFont="1" applyBorder="1" applyAlignment="1">
      <alignment horizontal="center"/>
    </xf>
    <xf numFmtId="179" fontId="0" fillId="0" borderId="34" xfId="0" applyNumberFormat="1" applyFont="1" applyBorder="1"/>
    <xf numFmtId="179" fontId="14" fillId="0" borderId="0" xfId="0" applyNumberFormat="1" applyFont="1" applyBorder="1" applyAlignment="1">
      <alignment horizontal="center" vertical="center" wrapText="1"/>
    </xf>
    <xf numFmtId="179" fontId="25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/>
    <xf numFmtId="0" fontId="0" fillId="0" borderId="0" xfId="0" applyFont="1" applyBorder="1"/>
    <xf numFmtId="0" fontId="23" fillId="6" borderId="0" xfId="0" applyFont="1" applyFill="1" applyBorder="1"/>
    <xf numFmtId="0" fontId="23" fillId="0" borderId="0" xfId="0" applyFont="1" applyBorder="1" applyAlignment="1">
      <alignment horizontal="center" vertical="center"/>
    </xf>
    <xf numFmtId="179" fontId="31" fillId="0" borderId="0" xfId="0" applyNumberFormat="1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177" fontId="14" fillId="0" borderId="45" xfId="0" applyNumberFormat="1" applyFont="1" applyBorder="1" applyAlignment="1">
      <alignment horizontal="left" vertical="center"/>
    </xf>
    <xf numFmtId="14" fontId="14" fillId="0" borderId="34" xfId="0" applyNumberFormat="1" applyFont="1" applyBorder="1" applyAlignment="1">
      <alignment horizontal="left" vertical="center"/>
    </xf>
    <xf numFmtId="177" fontId="14" fillId="0" borderId="34" xfId="0" applyNumberFormat="1" applyFont="1" applyBorder="1" applyAlignment="1">
      <alignment horizontal="left" vertical="center"/>
    </xf>
    <xf numFmtId="177" fontId="14" fillId="0" borderId="36" xfId="0" applyNumberFormat="1" applyFont="1" applyBorder="1" applyAlignment="1">
      <alignment horizontal="left" vertical="center"/>
    </xf>
    <xf numFmtId="0" fontId="29" fillId="7" borderId="45" xfId="0" applyFont="1" applyFill="1" applyBorder="1" applyAlignment="1">
      <alignment horizontal="center" vertical="center" wrapText="1"/>
    </xf>
    <xf numFmtId="0" fontId="20" fillId="7" borderId="55" xfId="0" applyFont="1" applyFill="1" applyBorder="1" applyAlignment="1">
      <alignment horizontal="center" vertical="center" wrapText="1"/>
    </xf>
    <xf numFmtId="0" fontId="20" fillId="8" borderId="56" xfId="0" applyFont="1" applyFill="1" applyBorder="1" applyAlignment="1">
      <alignment horizontal="center" vertical="center" wrapText="1"/>
    </xf>
    <xf numFmtId="0" fontId="29" fillId="7" borderId="14" xfId="0" applyFont="1" applyFill="1" applyBorder="1" applyAlignment="1">
      <alignment horizontal="center" vertical="center"/>
    </xf>
    <xf numFmtId="0" fontId="29" fillId="7" borderId="34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vertical="center"/>
    </xf>
    <xf numFmtId="0" fontId="21" fillId="0" borderId="56" xfId="0" applyFont="1" applyBorder="1" applyAlignment="1">
      <alignment vertical="center"/>
    </xf>
    <xf numFmtId="0" fontId="20" fillId="7" borderId="57" xfId="0" applyFont="1" applyFill="1" applyBorder="1" applyAlignment="1">
      <alignment horizontal="center" vertical="center" wrapText="1"/>
    </xf>
    <xf numFmtId="0" fontId="32" fillId="0" borderId="57" xfId="0" applyFont="1" applyBorder="1" applyAlignment="1">
      <alignment horizontal="center"/>
    </xf>
    <xf numFmtId="0" fontId="23" fillId="9" borderId="21" xfId="0" applyFont="1" applyFill="1" applyBorder="1" applyAlignment="1">
      <alignment horizontal="left" vertical="center"/>
    </xf>
    <xf numFmtId="0" fontId="23" fillId="9" borderId="22" xfId="0" applyFont="1" applyFill="1" applyBorder="1" applyAlignment="1">
      <alignment horizontal="left" vertical="center"/>
    </xf>
    <xf numFmtId="0" fontId="23" fillId="9" borderId="23" xfId="0" applyFont="1" applyFill="1" applyBorder="1" applyAlignment="1">
      <alignment horizontal="left" vertical="center"/>
    </xf>
    <xf numFmtId="179" fontId="33" fillId="0" borderId="34" xfId="0" applyNumberFormat="1" applyFont="1" applyBorder="1" applyAlignment="1" applyProtection="1">
      <alignment horizontal="center" vertical="center" wrapText="1"/>
      <protection locked="0"/>
    </xf>
    <xf numFmtId="179" fontId="7" fillId="10" borderId="58" xfId="0" applyNumberFormat="1" applyFont="1" applyFill="1" applyBorder="1" applyAlignment="1">
      <alignment horizontal="center" vertical="center" wrapText="1"/>
    </xf>
    <xf numFmtId="179" fontId="34" fillId="0" borderId="48" xfId="0" applyNumberFormat="1" applyFont="1" applyBorder="1" applyAlignment="1">
      <alignment horizontal="center" vertical="center" wrapText="1"/>
    </xf>
    <xf numFmtId="0" fontId="9" fillId="0" borderId="34" xfId="0" applyFont="1" applyBorder="1" applyAlignment="1" applyProtection="1">
      <alignment horizontal="left" vertical="center"/>
      <protection locked="0"/>
    </xf>
    <xf numFmtId="179" fontId="35" fillId="0" borderId="34" xfId="0" applyNumberFormat="1" applyFont="1" applyBorder="1" applyAlignment="1" applyProtection="1">
      <alignment horizontal="center" vertical="center" wrapText="1"/>
      <protection locked="0"/>
    </xf>
    <xf numFmtId="179" fontId="0" fillId="11" borderId="34" xfId="0" applyNumberFormat="1" applyFill="1" applyBorder="1" applyAlignment="1">
      <alignment horizontal="center" vertical="center" wrapText="1"/>
    </xf>
    <xf numFmtId="179" fontId="0" fillId="11" borderId="34" xfId="0" applyNumberFormat="1" applyFont="1" applyFill="1" applyBorder="1" applyAlignment="1">
      <alignment horizontal="center" vertical="center" wrapText="1"/>
    </xf>
    <xf numFmtId="0" fontId="9" fillId="0" borderId="59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179" fontId="36" fillId="0" borderId="34" xfId="0" applyNumberFormat="1" applyFont="1" applyBorder="1" applyAlignment="1" applyProtection="1">
      <alignment horizontal="center" vertical="center" wrapText="1"/>
      <protection locked="0"/>
    </xf>
    <xf numFmtId="0" fontId="34" fillId="0" borderId="34" xfId="0" applyFont="1" applyBorder="1" applyAlignment="1">
      <alignment horizontal="left" vertical="center"/>
    </xf>
    <xf numFmtId="0" fontId="37" fillId="0" borderId="34" xfId="0" applyFont="1" applyBorder="1" applyAlignment="1">
      <alignment horizontal="left" vertical="center"/>
    </xf>
    <xf numFmtId="49" fontId="38" fillId="0" borderId="34" xfId="0" applyNumberFormat="1" applyFont="1" applyBorder="1" applyAlignment="1">
      <alignment horizontal="center" vertical="center"/>
    </xf>
    <xf numFmtId="0" fontId="39" fillId="0" borderId="53" xfId="0" applyFont="1" applyBorder="1"/>
    <xf numFmtId="0" fontId="9" fillId="0" borderId="47" xfId="0" applyFont="1" applyBorder="1"/>
    <xf numFmtId="0" fontId="9" fillId="0" borderId="48" xfId="0" applyFont="1" applyBorder="1"/>
    <xf numFmtId="178" fontId="38" fillId="0" borderId="57" xfId="0" applyNumberFormat="1" applyFont="1" applyBorder="1" applyAlignment="1">
      <alignment horizontal="center" vertical="center" wrapText="1"/>
    </xf>
    <xf numFmtId="179" fontId="34" fillId="10" borderId="60" xfId="0" applyNumberFormat="1" applyFont="1" applyFill="1" applyBorder="1" applyAlignment="1">
      <alignment horizontal="center" vertical="center" wrapText="1"/>
    </xf>
    <xf numFmtId="179" fontId="34" fillId="0" borderId="57" xfId="0" applyNumberFormat="1" applyFont="1" applyBorder="1" applyAlignment="1">
      <alignment horizontal="center" vertical="center" wrapText="1"/>
    </xf>
    <xf numFmtId="0" fontId="0" fillId="7" borderId="53" xfId="0" applyFont="1" applyFill="1" applyBorder="1"/>
    <xf numFmtId="0" fontId="21" fillId="0" borderId="47" xfId="0" applyFont="1" applyBorder="1"/>
    <xf numFmtId="0" fontId="24" fillId="0" borderId="53" xfId="0" applyFont="1" applyBorder="1"/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40" fillId="0" borderId="4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61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vertical="center"/>
    </xf>
    <xf numFmtId="0" fontId="21" fillId="0" borderId="47" xfId="0" applyFont="1" applyBorder="1" applyAlignment="1">
      <alignment vertical="center"/>
    </xf>
    <xf numFmtId="0" fontId="21" fillId="0" borderId="48" xfId="0" applyFont="1" applyBorder="1" applyAlignment="1">
      <alignment vertical="center"/>
    </xf>
    <xf numFmtId="0" fontId="29" fillId="7" borderId="53" xfId="0" applyFont="1" applyFill="1" applyBorder="1" applyAlignment="1">
      <alignment horizontal="center" vertical="center"/>
    </xf>
    <xf numFmtId="0" fontId="30" fillId="7" borderId="57" xfId="0" applyFont="1" applyFill="1" applyBorder="1" applyAlignment="1">
      <alignment horizontal="center" vertical="center"/>
    </xf>
    <xf numFmtId="179" fontId="5" fillId="6" borderId="57" xfId="0" applyNumberFormat="1" applyFont="1" applyFill="1" applyBorder="1" applyAlignment="1">
      <alignment horizontal="center" vertical="center" wrapText="1"/>
    </xf>
    <xf numFmtId="179" fontId="34" fillId="6" borderId="57" xfId="0" applyNumberFormat="1" applyFont="1" applyFill="1" applyBorder="1" applyAlignment="1">
      <alignment horizontal="center" vertical="center" wrapText="1"/>
    </xf>
    <xf numFmtId="179" fontId="7" fillId="0" borderId="57" xfId="0" applyNumberFormat="1" applyFont="1" applyBorder="1" applyAlignment="1">
      <alignment horizontal="center" vertical="center" wrapText="1"/>
    </xf>
    <xf numFmtId="179" fontId="34" fillId="10" borderId="57" xfId="0" applyNumberFormat="1" applyFont="1" applyFill="1" applyBorder="1" applyAlignment="1">
      <alignment horizontal="center" vertical="center" wrapText="1"/>
    </xf>
    <xf numFmtId="179" fontId="4" fillId="0" borderId="57" xfId="0" applyNumberFormat="1" applyFont="1" applyBorder="1" applyAlignment="1">
      <alignment horizontal="center" vertical="center" wrapText="1"/>
    </xf>
    <xf numFmtId="179" fontId="4" fillId="6" borderId="57" xfId="0" applyNumberFormat="1" applyFont="1" applyFill="1" applyBorder="1" applyAlignment="1">
      <alignment horizontal="center" vertical="center" wrapText="1"/>
    </xf>
    <xf numFmtId="179" fontId="5" fillId="10" borderId="57" xfId="0" applyNumberFormat="1" applyFont="1" applyFill="1" applyBorder="1" applyAlignment="1">
      <alignment horizontal="center" vertical="center" wrapText="1"/>
    </xf>
    <xf numFmtId="179" fontId="7" fillId="0" borderId="57" xfId="0" applyNumberFormat="1" applyFont="1" applyBorder="1" applyAlignment="1">
      <alignment horizontal="center" vertical="center"/>
    </xf>
    <xf numFmtId="179" fontId="5" fillId="5" borderId="57" xfId="0" applyNumberFormat="1" applyFont="1" applyFill="1" applyBorder="1" applyAlignment="1">
      <alignment horizontal="center" vertical="center" wrapText="1"/>
    </xf>
    <xf numFmtId="179" fontId="4" fillId="5" borderId="57" xfId="0" applyNumberFormat="1" applyFont="1" applyFill="1" applyBorder="1" applyAlignment="1">
      <alignment horizontal="center" vertical="center" wrapText="1"/>
    </xf>
    <xf numFmtId="0" fontId="29" fillId="7" borderId="57" xfId="0" applyFont="1" applyFill="1" applyBorder="1" applyAlignment="1">
      <alignment horizontal="center" vertical="center"/>
    </xf>
    <xf numFmtId="0" fontId="20" fillId="7" borderId="62" xfId="0" applyFont="1" applyFill="1" applyBorder="1" applyAlignment="1">
      <alignment horizontal="center" vertical="center" wrapText="1"/>
    </xf>
    <xf numFmtId="0" fontId="20" fillId="7" borderId="48" xfId="0" applyFont="1" applyFill="1" applyBorder="1" applyAlignment="1">
      <alignment horizontal="center" vertical="center" wrapText="1"/>
    </xf>
    <xf numFmtId="0" fontId="20" fillId="7" borderId="13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/>
    </xf>
    <xf numFmtId="179" fontId="34" fillId="10" borderId="13" xfId="0" applyNumberFormat="1" applyFont="1" applyFill="1" applyBorder="1" applyAlignment="1">
      <alignment horizontal="center" vertical="center" wrapText="1"/>
    </xf>
    <xf numFmtId="0" fontId="21" fillId="0" borderId="48" xfId="0" applyFont="1" applyBorder="1"/>
    <xf numFmtId="0" fontId="11" fillId="0" borderId="63" xfId="0" applyFont="1" applyBorder="1" applyAlignment="1">
      <alignment horizontal="center" vertical="center"/>
    </xf>
    <xf numFmtId="177" fontId="14" fillId="0" borderId="13" xfId="0" applyNumberFormat="1" applyFont="1" applyBorder="1" applyAlignment="1">
      <alignment horizontal="left" vertical="center"/>
    </xf>
    <xf numFmtId="0" fontId="41" fillId="12" borderId="45" xfId="0" applyFont="1" applyFill="1" applyBorder="1" applyAlignment="1">
      <alignment horizontal="center" wrapText="1"/>
    </xf>
    <xf numFmtId="0" fontId="0" fillId="0" borderId="45" xfId="0" applyBorder="1" applyAlignment="1">
      <alignment horizontal="center" vertical="center"/>
    </xf>
    <xf numFmtId="0" fontId="42" fillId="13" borderId="21" xfId="0" applyFont="1" applyFill="1" applyBorder="1" applyAlignment="1">
      <alignment horizontal="center" vertical="center"/>
    </xf>
    <xf numFmtId="0" fontId="42" fillId="13" borderId="22" xfId="0" applyFont="1" applyFill="1" applyBorder="1" applyAlignment="1">
      <alignment horizontal="center" vertical="center"/>
    </xf>
    <xf numFmtId="0" fontId="42" fillId="13" borderId="23" xfId="0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14" borderId="34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2" fillId="15" borderId="21" xfId="0" applyFont="1" applyFill="1" applyBorder="1" applyAlignment="1">
      <alignment horizontal="center" vertical="center"/>
    </xf>
    <xf numFmtId="0" fontId="42" fillId="15" borderId="22" xfId="0" applyFont="1" applyFill="1" applyBorder="1" applyAlignment="1">
      <alignment horizontal="center" vertical="center"/>
    </xf>
    <xf numFmtId="0" fontId="42" fillId="15" borderId="23" xfId="0" applyFont="1" applyFill="1" applyBorder="1" applyAlignment="1">
      <alignment horizontal="center" vertical="center"/>
    </xf>
    <xf numFmtId="0" fontId="41" fillId="12" borderId="3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2" fillId="16" borderId="21" xfId="0" applyFont="1" applyFill="1" applyBorder="1" applyAlignment="1">
      <alignment horizontal="center" vertical="center"/>
    </xf>
    <xf numFmtId="0" fontId="42" fillId="16" borderId="22" xfId="0" applyFont="1" applyFill="1" applyBorder="1" applyAlignment="1">
      <alignment horizontal="center" vertical="center"/>
    </xf>
    <xf numFmtId="0" fontId="42" fillId="16" borderId="23" xfId="0" applyFont="1" applyFill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0" borderId="23" xfId="0" applyFont="1" applyBorder="1" applyAlignment="1">
      <alignment horizontal="center" vertical="center"/>
    </xf>
    <xf numFmtId="0" fontId="42" fillId="17" borderId="21" xfId="0" applyFont="1" applyFill="1" applyBorder="1" applyAlignment="1">
      <alignment horizontal="center" vertical="center"/>
    </xf>
    <xf numFmtId="0" fontId="42" fillId="17" borderId="22" xfId="0" applyFont="1" applyFill="1" applyBorder="1" applyAlignment="1">
      <alignment horizontal="center" vertical="center"/>
    </xf>
    <xf numFmtId="0" fontId="42" fillId="17" borderId="23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3" fillId="0" borderId="0" xfId="0" applyFont="1" applyBorder="1"/>
    <xf numFmtId="178" fontId="24" fillId="0" borderId="0" xfId="0" applyNumberFormat="1" applyFont="1" applyBorder="1" applyAlignment="1">
      <alignment wrapText="1"/>
    </xf>
    <xf numFmtId="179" fontId="0" fillId="0" borderId="0" xfId="0" applyNumberFormat="1" applyFont="1" applyBorder="1"/>
    <xf numFmtId="0" fontId="0" fillId="0" borderId="0" xfId="56"/>
    <xf numFmtId="0" fontId="43" fillId="0" borderId="0" xfId="53"/>
    <xf numFmtId="0" fontId="44" fillId="0" borderId="53" xfId="53" applyFont="1" applyBorder="1" applyAlignment="1">
      <alignment horizontal="center" vertical="center"/>
    </xf>
    <xf numFmtId="0" fontId="45" fillId="0" borderId="47" xfId="53" applyFont="1" applyBorder="1"/>
    <xf numFmtId="0" fontId="45" fillId="0" borderId="48" xfId="53" applyFont="1" applyBorder="1"/>
    <xf numFmtId="0" fontId="46" fillId="18" borderId="53" xfId="53" applyFont="1" applyFill="1" applyBorder="1" applyAlignment="1">
      <alignment horizontal="center" vertical="center"/>
    </xf>
    <xf numFmtId="0" fontId="47" fillId="2" borderId="65" xfId="53" applyFont="1" applyFill="1" applyBorder="1" applyAlignment="1">
      <alignment horizontal="right" vertical="center"/>
    </xf>
    <xf numFmtId="0" fontId="45" fillId="0" borderId="15" xfId="53" applyFont="1" applyBorder="1"/>
    <xf numFmtId="0" fontId="48" fillId="0" borderId="60" xfId="53" applyFont="1" applyBorder="1" applyAlignment="1">
      <alignment vertical="center"/>
    </xf>
    <xf numFmtId="0" fontId="47" fillId="2" borderId="14" xfId="53" applyFont="1" applyFill="1" applyBorder="1" applyAlignment="1">
      <alignment horizontal="right" vertical="center"/>
    </xf>
    <xf numFmtId="0" fontId="48" fillId="0" borderId="14" xfId="53" applyFont="1" applyBorder="1" applyAlignment="1">
      <alignment horizontal="left" vertical="center"/>
    </xf>
    <xf numFmtId="0" fontId="49" fillId="0" borderId="13" xfId="53" applyFont="1" applyBorder="1"/>
    <xf numFmtId="177" fontId="48" fillId="19" borderId="66" xfId="53" applyNumberFormat="1" applyFont="1" applyFill="1" applyBorder="1" applyAlignment="1">
      <alignment horizontal="center" vertical="center"/>
    </xf>
    <xf numFmtId="0" fontId="45" fillId="0" borderId="0" xfId="53" applyFont="1"/>
    <xf numFmtId="0" fontId="47" fillId="2" borderId="67" xfId="53" applyFont="1" applyFill="1" applyBorder="1" applyAlignment="1">
      <alignment horizontal="right" vertical="center"/>
    </xf>
    <xf numFmtId="14" fontId="48" fillId="0" borderId="57" xfId="53" applyNumberFormat="1" applyFont="1" applyBorder="1" applyAlignment="1">
      <alignment horizontal="left" vertical="center"/>
    </xf>
    <xf numFmtId="0" fontId="47" fillId="2" borderId="53" xfId="53" applyFont="1" applyFill="1" applyBorder="1" applyAlignment="1">
      <alignment horizontal="right" vertical="center"/>
    </xf>
    <xf numFmtId="0" fontId="48" fillId="0" borderId="53" xfId="53" applyFont="1" applyBorder="1" applyAlignment="1">
      <alignment horizontal="left" vertical="center"/>
    </xf>
    <xf numFmtId="0" fontId="49" fillId="0" borderId="48" xfId="53" applyFont="1" applyBorder="1"/>
    <xf numFmtId="0" fontId="45" fillId="0" borderId="66" xfId="53" applyFont="1" applyBorder="1"/>
    <xf numFmtId="0" fontId="45" fillId="0" borderId="14" xfId="53" applyFont="1" applyBorder="1"/>
    <xf numFmtId="0" fontId="50" fillId="20" borderId="68" xfId="53" applyFont="1" applyFill="1" applyBorder="1" applyAlignment="1">
      <alignment horizontal="center" vertical="center" wrapText="1"/>
    </xf>
    <xf numFmtId="0" fontId="50" fillId="20" borderId="62" xfId="53" applyFont="1" applyFill="1" applyBorder="1" applyAlignment="1">
      <alignment horizontal="center" vertical="center" wrapText="1"/>
    </xf>
    <xf numFmtId="0" fontId="51" fillId="20" borderId="56" xfId="53" applyFont="1" applyFill="1" applyBorder="1" applyAlignment="1">
      <alignment horizontal="center" vertical="center" wrapText="1"/>
    </xf>
    <xf numFmtId="0" fontId="50" fillId="20" borderId="15" xfId="53" applyFont="1" applyFill="1" applyBorder="1" applyAlignment="1">
      <alignment horizontal="center" vertical="center" wrapText="1"/>
    </xf>
    <xf numFmtId="0" fontId="50" fillId="20" borderId="13" xfId="53" applyFont="1" applyFill="1" applyBorder="1" applyAlignment="1">
      <alignment horizontal="center" vertical="center" wrapText="1"/>
    </xf>
    <xf numFmtId="0" fontId="45" fillId="0" borderId="60" xfId="53" applyFont="1" applyBorder="1"/>
    <xf numFmtId="0" fontId="52" fillId="0" borderId="53" xfId="53" applyFont="1" applyBorder="1" applyAlignment="1">
      <alignment horizontal="center"/>
    </xf>
    <xf numFmtId="0" fontId="52" fillId="0" borderId="47" xfId="53" applyFont="1" applyBorder="1" applyAlignment="1">
      <alignment horizontal="center"/>
    </xf>
    <xf numFmtId="0" fontId="52" fillId="0" borderId="48" xfId="53" applyFont="1" applyBorder="1" applyAlignment="1">
      <alignment horizontal="center"/>
    </xf>
    <xf numFmtId="180" fontId="53" fillId="0" borderId="57" xfId="53" applyNumberFormat="1" applyFont="1" applyBorder="1" applyAlignment="1">
      <alignment horizontal="center"/>
    </xf>
    <xf numFmtId="179" fontId="48" fillId="0" borderId="57" xfId="53" applyNumberFormat="1" applyFont="1" applyBorder="1" applyAlignment="1">
      <alignment horizontal="center" wrapText="1"/>
    </xf>
    <xf numFmtId="180" fontId="53" fillId="0" borderId="60" xfId="53" applyNumberFormat="1" applyFont="1" applyBorder="1" applyAlignment="1">
      <alignment horizontal="center"/>
    </xf>
    <xf numFmtId="0" fontId="47" fillId="0" borderId="53" xfId="56" applyFont="1" applyBorder="1" applyAlignment="1">
      <alignment horizontal="left"/>
    </xf>
    <xf numFmtId="0" fontId="47" fillId="0" borderId="47" xfId="56" applyFont="1" applyBorder="1" applyAlignment="1">
      <alignment horizontal="left"/>
    </xf>
    <xf numFmtId="0" fontId="47" fillId="0" borderId="48" xfId="56" applyFont="1" applyBorder="1" applyAlignment="1">
      <alignment horizontal="left"/>
    </xf>
    <xf numFmtId="180" fontId="53" fillId="0" borderId="60" xfId="53" applyNumberFormat="1" applyFont="1" applyBorder="1" applyAlignment="1">
      <alignment horizontal="center" wrapText="1"/>
    </xf>
    <xf numFmtId="179" fontId="48" fillId="0" borderId="48" xfId="53" applyNumberFormat="1" applyFont="1" applyBorder="1" applyAlignment="1">
      <alignment horizontal="center" wrapText="1"/>
    </xf>
    <xf numFmtId="0" fontId="48" fillId="0" borderId="53" xfId="53" applyFont="1" applyBorder="1" applyAlignment="1">
      <alignment horizontal="left"/>
    </xf>
    <xf numFmtId="0" fontId="48" fillId="0" borderId="47" xfId="53" applyFont="1" applyBorder="1" applyAlignment="1">
      <alignment horizontal="left"/>
    </xf>
    <xf numFmtId="0" fontId="48" fillId="0" borderId="48" xfId="53" applyFont="1" applyBorder="1" applyAlignment="1">
      <alignment horizontal="left"/>
    </xf>
    <xf numFmtId="181" fontId="53" fillId="0" borderId="57" xfId="53" applyNumberFormat="1" applyFont="1" applyBorder="1" applyAlignment="1">
      <alignment horizontal="center" wrapText="1"/>
    </xf>
    <xf numFmtId="49" fontId="48" fillId="0" borderId="57" xfId="53" applyNumberFormat="1" applyFont="1" applyBorder="1" applyAlignment="1">
      <alignment horizontal="center" wrapText="1"/>
    </xf>
    <xf numFmtId="181" fontId="54" fillId="5" borderId="48" xfId="53" applyNumberFormat="1" applyFont="1" applyFill="1" applyBorder="1" applyAlignment="1">
      <alignment horizontal="center" wrapText="1"/>
    </xf>
    <xf numFmtId="179" fontId="53" fillId="5" borderId="60" xfId="53" applyNumberFormat="1" applyFont="1" applyFill="1" applyBorder="1" applyAlignment="1">
      <alignment horizontal="center" wrapText="1"/>
    </xf>
    <xf numFmtId="181" fontId="54" fillId="0" borderId="57" xfId="53" applyNumberFormat="1" applyFont="1" applyBorder="1" applyAlignment="1">
      <alignment horizontal="center" wrapText="1"/>
    </xf>
    <xf numFmtId="181" fontId="54" fillId="0" borderId="48" xfId="53" applyNumberFormat="1" applyFont="1" applyBorder="1" applyAlignment="1">
      <alignment horizontal="center" wrapText="1"/>
    </xf>
    <xf numFmtId="182" fontId="53" fillId="0" borderId="60" xfId="53" applyNumberFormat="1" applyFont="1" applyBorder="1" applyAlignment="1">
      <alignment horizontal="center" wrapText="1"/>
    </xf>
    <xf numFmtId="181" fontId="48" fillId="0" borderId="57" xfId="53" applyNumberFormat="1" applyFont="1" applyBorder="1" applyAlignment="1">
      <alignment horizontal="center" wrapText="1"/>
    </xf>
    <xf numFmtId="0" fontId="48" fillId="0" borderId="53" xfId="56" applyFont="1" applyBorder="1" applyAlignment="1">
      <alignment horizontal="left"/>
    </xf>
    <xf numFmtId="0" fontId="48" fillId="0" borderId="47" xfId="56" applyFont="1" applyBorder="1" applyAlignment="1">
      <alignment horizontal="left"/>
    </xf>
    <xf numFmtId="0" fontId="48" fillId="0" borderId="48" xfId="56" applyFont="1" applyBorder="1" applyAlignment="1">
      <alignment horizontal="left"/>
    </xf>
    <xf numFmtId="0" fontId="54" fillId="5" borderId="53" xfId="56" applyFont="1" applyFill="1" applyBorder="1"/>
    <xf numFmtId="0" fontId="54" fillId="5" borderId="47" xfId="56" applyFont="1" applyFill="1" applyBorder="1"/>
    <xf numFmtId="0" fontId="54" fillId="5" borderId="48" xfId="56" applyFont="1" applyFill="1" applyBorder="1"/>
    <xf numFmtId="179" fontId="53" fillId="5" borderId="60" xfId="56" applyNumberFormat="1" applyFont="1" applyFill="1" applyBorder="1" applyAlignment="1">
      <alignment horizontal="center" wrapText="1"/>
    </xf>
    <xf numFmtId="181" fontId="48" fillId="0" borderId="57" xfId="56" applyNumberFormat="1" applyFont="1" applyBorder="1" applyAlignment="1">
      <alignment horizontal="center" wrapText="1"/>
    </xf>
    <xf numFmtId="182" fontId="48" fillId="0" borderId="57" xfId="53" applyNumberFormat="1" applyFont="1" applyBorder="1" applyAlignment="1">
      <alignment horizontal="center" wrapText="1"/>
    </xf>
    <xf numFmtId="0" fontId="23" fillId="0" borderId="53" xfId="53" applyFont="1" applyBorder="1" applyAlignment="1">
      <alignment horizontal="left"/>
    </xf>
    <xf numFmtId="0" fontId="23" fillId="0" borderId="47" xfId="53" applyFont="1" applyBorder="1" applyAlignment="1">
      <alignment horizontal="left"/>
    </xf>
    <xf numFmtId="0" fontId="23" fillId="0" borderId="48" xfId="53" applyFont="1" applyBorder="1" applyAlignment="1">
      <alignment horizontal="left"/>
    </xf>
    <xf numFmtId="181" fontId="53" fillId="0" borderId="60" xfId="53" applyNumberFormat="1" applyFont="1" applyBorder="1" applyAlignment="1">
      <alignment horizontal="center" wrapText="1"/>
    </xf>
    <xf numFmtId="0" fontId="45" fillId="0" borderId="55" xfId="53" applyFont="1" applyBorder="1"/>
    <xf numFmtId="0" fontId="45" fillId="0" borderId="13" xfId="53" applyFont="1" applyBorder="1"/>
    <xf numFmtId="0" fontId="55" fillId="20" borderId="56" xfId="53" applyFont="1" applyFill="1" applyBorder="1" applyAlignment="1">
      <alignment horizontal="center" vertical="center" wrapText="1"/>
    </xf>
    <xf numFmtId="0" fontId="56" fillId="20" borderId="56" xfId="53" applyFont="1" applyFill="1" applyBorder="1" applyAlignment="1">
      <alignment horizontal="center" vertical="center" wrapText="1"/>
    </xf>
    <xf numFmtId="179" fontId="48" fillId="21" borderId="57" xfId="53" applyNumberFormat="1" applyFont="1" applyFill="1" applyBorder="1" applyAlignment="1">
      <alignment horizontal="center" wrapText="1"/>
    </xf>
    <xf numFmtId="181" fontId="48" fillId="21" borderId="57" xfId="53" applyNumberFormat="1" applyFont="1" applyFill="1" applyBorder="1" applyAlignment="1">
      <alignment horizontal="center" wrapText="1"/>
    </xf>
    <xf numFmtId="181" fontId="54" fillId="21" borderId="48" xfId="53" applyNumberFormat="1" applyFont="1" applyFill="1" applyBorder="1" applyAlignment="1">
      <alignment horizontal="center" wrapText="1"/>
    </xf>
    <xf numFmtId="181" fontId="48" fillId="22" borderId="57" xfId="53" applyNumberFormat="1" applyFont="1" applyFill="1" applyBorder="1" applyAlignment="1">
      <alignment horizontal="center" wrapText="1"/>
    </xf>
    <xf numFmtId="181" fontId="48" fillId="21" borderId="57" xfId="56" applyNumberFormat="1" applyFont="1" applyFill="1" applyBorder="1" applyAlignment="1">
      <alignment horizontal="center" wrapText="1"/>
    </xf>
    <xf numFmtId="181" fontId="53" fillId="14" borderId="57" xfId="53" applyNumberFormat="1" applyFont="1" applyFill="1" applyBorder="1" applyAlignment="1">
      <alignment horizontal="center" wrapText="1"/>
    </xf>
    <xf numFmtId="179" fontId="48" fillId="14" borderId="57" xfId="56" applyNumberFormat="1" applyFont="1" applyFill="1" applyBorder="1" applyAlignment="1">
      <alignment horizontal="center" wrapText="1"/>
    </xf>
    <xf numFmtId="0" fontId="52" fillId="0" borderId="53" xfId="56" applyFont="1" applyBorder="1" applyAlignment="1">
      <alignment horizontal="center"/>
    </xf>
    <xf numFmtId="0" fontId="52" fillId="0" borderId="47" xfId="56" applyFont="1" applyBorder="1" applyAlignment="1">
      <alignment horizontal="center"/>
    </xf>
    <xf numFmtId="0" fontId="52" fillId="0" borderId="48" xfId="56" applyFont="1" applyBorder="1" applyAlignment="1">
      <alignment horizontal="center"/>
    </xf>
    <xf numFmtId="182" fontId="48" fillId="0" borderId="57" xfId="56" applyNumberFormat="1" applyFont="1" applyBorder="1" applyAlignment="1">
      <alignment horizontal="center" wrapText="1"/>
    </xf>
    <xf numFmtId="182" fontId="53" fillId="0" borderId="60" xfId="56" applyNumberFormat="1" applyFont="1" applyBorder="1" applyAlignment="1">
      <alignment horizontal="center" wrapText="1"/>
    </xf>
    <xf numFmtId="179" fontId="48" fillId="0" borderId="57" xfId="56" applyNumberFormat="1" applyFont="1" applyBorder="1" applyAlignment="1">
      <alignment horizontal="center" wrapText="1"/>
    </xf>
    <xf numFmtId="180" fontId="53" fillId="0" borderId="60" xfId="56" applyNumberFormat="1" applyFont="1" applyBorder="1" applyAlignment="1">
      <alignment horizontal="center" wrapText="1"/>
    </xf>
    <xf numFmtId="0" fontId="47" fillId="5" borderId="53" xfId="56" applyFont="1" applyFill="1" applyBorder="1" applyAlignment="1">
      <alignment horizontal="left"/>
    </xf>
    <xf numFmtId="0" fontId="47" fillId="5" borderId="47" xfId="56" applyFont="1" applyFill="1" applyBorder="1" applyAlignment="1">
      <alignment horizontal="left"/>
    </xf>
    <xf numFmtId="0" fontId="47" fillId="5" borderId="48" xfId="56" applyFont="1" applyFill="1" applyBorder="1" applyAlignment="1">
      <alignment horizontal="left"/>
    </xf>
    <xf numFmtId="179" fontId="54" fillId="0" borderId="57" xfId="56" applyNumberFormat="1" applyFont="1" applyBorder="1" applyAlignment="1">
      <alignment horizontal="center" vertical="center" wrapText="1"/>
    </xf>
    <xf numFmtId="181" fontId="48" fillId="0" borderId="57" xfId="56" applyNumberFormat="1" applyFont="1" applyBorder="1" applyAlignment="1">
      <alignment horizontal="center"/>
    </xf>
    <xf numFmtId="0" fontId="48" fillId="0" borderId="69" xfId="56" applyFont="1" applyBorder="1" applyAlignment="1">
      <alignment horizontal="left"/>
    </xf>
    <xf numFmtId="0" fontId="48" fillId="0" borderId="70" xfId="56" applyFont="1" applyBorder="1" applyAlignment="1">
      <alignment horizontal="left"/>
    </xf>
    <xf numFmtId="0" fontId="48" fillId="0" borderId="71" xfId="56" applyFont="1" applyBorder="1" applyAlignment="1">
      <alignment horizontal="left"/>
    </xf>
    <xf numFmtId="0" fontId="52" fillId="0" borderId="21" xfId="56" applyFont="1" applyBorder="1" applyAlignment="1">
      <alignment horizontal="center"/>
    </xf>
    <xf numFmtId="0" fontId="52" fillId="0" borderId="22" xfId="56" applyFont="1" applyBorder="1" applyAlignment="1">
      <alignment horizontal="center"/>
    </xf>
    <xf numFmtId="0" fontId="52" fillId="0" borderId="23" xfId="56" applyFont="1" applyBorder="1" applyAlignment="1">
      <alignment horizontal="center"/>
    </xf>
    <xf numFmtId="181" fontId="48" fillId="0" borderId="13" xfId="56" applyNumberFormat="1" applyFont="1" applyBorder="1" applyAlignment="1">
      <alignment horizontal="center" wrapText="1"/>
    </xf>
    <xf numFmtId="0" fontId="47" fillId="5" borderId="34" xfId="56" applyFont="1" applyFill="1" applyBorder="1" applyAlignment="1">
      <alignment horizontal="left"/>
    </xf>
    <xf numFmtId="0" fontId="48" fillId="0" borderId="34" xfId="56" applyFont="1" applyBorder="1" applyAlignment="1">
      <alignment horizontal="left"/>
    </xf>
    <xf numFmtId="179" fontId="53" fillId="5" borderId="13" xfId="56" applyNumberFormat="1" applyFont="1" applyFill="1" applyBorder="1" applyAlignment="1">
      <alignment horizontal="center" wrapText="1"/>
    </xf>
    <xf numFmtId="0" fontId="48" fillId="0" borderId="14" xfId="56" applyFont="1" applyBorder="1" applyAlignment="1">
      <alignment horizontal="left"/>
    </xf>
    <xf numFmtId="0" fontId="48" fillId="0" borderId="15" xfId="56" applyFont="1" applyBorder="1" applyAlignment="1">
      <alignment horizontal="left"/>
    </xf>
    <xf numFmtId="0" fontId="48" fillId="0" borderId="13" xfId="56" applyFont="1" applyBorder="1" applyAlignment="1">
      <alignment horizontal="left"/>
    </xf>
    <xf numFmtId="0" fontId="47" fillId="0" borderId="53" xfId="53" applyFont="1" applyBorder="1" applyAlignment="1">
      <alignment horizontal="left"/>
    </xf>
    <xf numFmtId="0" fontId="47" fillId="0" borderId="47" xfId="53" applyFont="1" applyBorder="1" applyAlignment="1">
      <alignment horizontal="left"/>
    </xf>
    <xf numFmtId="0" fontId="47" fillId="0" borderId="48" xfId="53" applyFont="1" applyBorder="1" applyAlignment="1">
      <alignment horizontal="left"/>
    </xf>
    <xf numFmtId="49" fontId="54" fillId="0" borderId="57" xfId="53" applyNumberFormat="1" applyFont="1" applyBorder="1" applyAlignment="1">
      <alignment horizontal="center" vertical="center" wrapText="1"/>
    </xf>
    <xf numFmtId="179" fontId="48" fillId="23" borderId="57" xfId="57" applyNumberFormat="1" applyFont="1" applyFill="1" applyBorder="1" applyAlignment="1">
      <alignment horizontal="center" vertical="center" wrapText="1"/>
    </xf>
    <xf numFmtId="182" fontId="48" fillId="22" borderId="57" xfId="56" applyNumberFormat="1" applyFont="1" applyFill="1" applyBorder="1" applyAlignment="1">
      <alignment horizontal="center" wrapText="1"/>
    </xf>
    <xf numFmtId="179" fontId="48" fillId="21" borderId="57" xfId="56" applyNumberFormat="1" applyFont="1" applyFill="1" applyBorder="1" applyAlignment="1">
      <alignment horizontal="center" wrapText="1"/>
    </xf>
    <xf numFmtId="179" fontId="48" fillId="0" borderId="58" xfId="56" applyNumberFormat="1" applyFont="1" applyBorder="1" applyAlignment="1">
      <alignment horizontal="center" wrapText="1"/>
    </xf>
    <xf numFmtId="179" fontId="48" fillId="21" borderId="53" xfId="56" applyNumberFormat="1" applyFont="1" applyFill="1" applyBorder="1" applyAlignment="1">
      <alignment horizontal="center" wrapText="1"/>
    </xf>
    <xf numFmtId="179" fontId="54" fillId="0" borderId="34" xfId="56" applyNumberFormat="1" applyFont="1" applyBorder="1" applyAlignment="1">
      <alignment horizontal="center" vertical="center" wrapText="1"/>
    </xf>
    <xf numFmtId="181" fontId="48" fillId="21" borderId="53" xfId="56" applyNumberFormat="1" applyFont="1" applyFill="1" applyBorder="1" applyAlignment="1">
      <alignment horizontal="center" wrapText="1"/>
    </xf>
    <xf numFmtId="181" fontId="48" fillId="0" borderId="34" xfId="56" applyNumberFormat="1" applyFont="1" applyBorder="1" applyAlignment="1">
      <alignment horizontal="center"/>
    </xf>
    <xf numFmtId="181" fontId="48" fillId="0" borderId="60" xfId="56" applyNumberFormat="1" applyFont="1" applyBorder="1" applyAlignment="1">
      <alignment horizontal="center"/>
    </xf>
    <xf numFmtId="179" fontId="54" fillId="21" borderId="57" xfId="56" applyNumberFormat="1" applyFont="1" applyFill="1" applyBorder="1" applyAlignment="1">
      <alignment horizontal="center" vertical="center" wrapText="1"/>
    </xf>
    <xf numFmtId="181" fontId="54" fillId="0" borderId="57" xfId="53" applyNumberFormat="1" applyFont="1" applyBorder="1" applyAlignment="1">
      <alignment horizontal="center" vertical="center" wrapText="1"/>
    </xf>
    <xf numFmtId="181" fontId="54" fillId="21" borderId="57" xfId="53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44" fillId="0" borderId="53" xfId="51" applyFont="1" applyFill="1" applyBorder="1" applyAlignment="1">
      <alignment horizontal="center" vertical="center"/>
    </xf>
    <xf numFmtId="0" fontId="57" fillId="0" borderId="47" xfId="51" applyFont="1" applyFill="1" applyBorder="1" applyAlignment="1"/>
    <xf numFmtId="0" fontId="57" fillId="0" borderId="48" xfId="51" applyFont="1" applyFill="1" applyBorder="1" applyAlignment="1"/>
    <xf numFmtId="0" fontId="46" fillId="0" borderId="57" xfId="51" applyFont="1" applyFill="1" applyBorder="1" applyAlignment="1">
      <alignment horizontal="center" vertical="center"/>
    </xf>
    <xf numFmtId="0" fontId="46" fillId="0" borderId="53" xfId="51" applyFont="1" applyFill="1" applyBorder="1" applyAlignment="1">
      <alignment horizontal="center" vertical="center"/>
    </xf>
    <xf numFmtId="0" fontId="46" fillId="24" borderId="53" xfId="51" applyFont="1" applyFill="1" applyBorder="1" applyAlignment="1">
      <alignment horizontal="center" vertical="center"/>
    </xf>
    <xf numFmtId="0" fontId="46" fillId="24" borderId="47" xfId="51" applyFont="1" applyFill="1" applyBorder="1" applyAlignment="1">
      <alignment horizontal="center" vertical="center"/>
    </xf>
    <xf numFmtId="0" fontId="47" fillId="2" borderId="46" xfId="58" applyFont="1" applyFill="1" applyBorder="1" applyAlignment="1">
      <alignment horizontal="right" vertical="center"/>
    </xf>
    <xf numFmtId="0" fontId="48" fillId="0" borderId="34" xfId="58" applyFont="1" applyFill="1" applyBorder="1" applyAlignment="1">
      <alignment horizontal="left" vertical="center"/>
    </xf>
    <xf numFmtId="0" fontId="47" fillId="2" borderId="34" xfId="58" applyFont="1" applyFill="1" applyBorder="1" applyAlignment="1">
      <alignment horizontal="right" vertical="center"/>
    </xf>
    <xf numFmtId="0" fontId="48" fillId="0" borderId="34" xfId="58" applyFont="1" applyFill="1" applyBorder="1" applyAlignment="1">
      <alignment vertical="center"/>
    </xf>
    <xf numFmtId="0" fontId="57" fillId="0" borderId="68" xfId="51" applyFont="1" applyFill="1" applyBorder="1" applyAlignment="1"/>
    <xf numFmtId="0" fontId="57" fillId="0" borderId="0" xfId="51" applyFont="1" applyFill="1" applyBorder="1" applyAlignment="1"/>
    <xf numFmtId="0" fontId="47" fillId="2" borderId="67" xfId="51" applyFont="1" applyFill="1" applyBorder="1" applyAlignment="1">
      <alignment horizontal="right" vertical="center"/>
    </xf>
    <xf numFmtId="49" fontId="54" fillId="0" borderId="14" xfId="51" applyNumberFormat="1" applyFont="1" applyFill="1" applyBorder="1" applyAlignment="1">
      <alignment horizontal="left" vertical="center"/>
    </xf>
    <xf numFmtId="0" fontId="47" fillId="2" borderId="53" xfId="51" applyFont="1" applyFill="1" applyBorder="1" applyAlignment="1">
      <alignment horizontal="right" vertical="center"/>
    </xf>
    <xf numFmtId="0" fontId="48" fillId="6" borderId="53" xfId="51" applyFont="1" applyFill="1" applyBorder="1" applyAlignment="1">
      <alignment horizontal="left" vertical="center"/>
    </xf>
    <xf numFmtId="0" fontId="48" fillId="6" borderId="47" xfId="51" applyFont="1" applyFill="1" applyBorder="1" applyAlignment="1">
      <alignment horizontal="left" vertical="center"/>
    </xf>
    <xf numFmtId="0" fontId="54" fillId="0" borderId="53" xfId="51" applyFont="1" applyFill="1" applyBorder="1" applyAlignment="1">
      <alignment horizontal="left" vertical="center"/>
    </xf>
    <xf numFmtId="0" fontId="57" fillId="0" borderId="15" xfId="51" applyFont="1" applyFill="1" applyBorder="1" applyAlignment="1"/>
    <xf numFmtId="0" fontId="50" fillId="20" borderId="68" xfId="51" applyFont="1" applyFill="1" applyBorder="1" applyAlignment="1">
      <alignment horizontal="center" vertical="center" wrapText="1"/>
    </xf>
    <xf numFmtId="0" fontId="50" fillId="20" borderId="62" xfId="51" applyFont="1" applyFill="1" applyBorder="1" applyAlignment="1">
      <alignment horizontal="center" vertical="center" wrapText="1"/>
    </xf>
    <xf numFmtId="0" fontId="50" fillId="20" borderId="55" xfId="51" applyFont="1" applyFill="1" applyBorder="1" applyAlignment="1">
      <alignment horizontal="center" vertical="center" wrapText="1"/>
    </xf>
    <xf numFmtId="0" fontId="51" fillId="20" borderId="56" xfId="51" applyFont="1" applyFill="1" applyBorder="1" applyAlignment="1">
      <alignment horizontal="center" vertical="center" wrapText="1"/>
    </xf>
    <xf numFmtId="0" fontId="51" fillId="20" borderId="58" xfId="51" applyFont="1" applyFill="1" applyBorder="1" applyAlignment="1">
      <alignment horizontal="center" vertical="center" wrapText="1"/>
    </xf>
    <xf numFmtId="0" fontId="50" fillId="20" borderId="15" xfId="51" applyFont="1" applyFill="1" applyBorder="1" applyAlignment="1">
      <alignment horizontal="center" vertical="center" wrapText="1"/>
    </xf>
    <xf numFmtId="0" fontId="50" fillId="20" borderId="13" xfId="51" applyFont="1" applyFill="1" applyBorder="1" applyAlignment="1">
      <alignment horizontal="center" vertical="center" wrapText="1"/>
    </xf>
    <xf numFmtId="0" fontId="57" fillId="0" borderId="60" xfId="51" applyFont="1" applyFill="1" applyBorder="1" applyAlignment="1"/>
    <xf numFmtId="0" fontId="51" fillId="20" borderId="60" xfId="51" applyFont="1" applyFill="1" applyBorder="1" applyAlignment="1">
      <alignment horizontal="center" vertical="center" wrapText="1"/>
    </xf>
    <xf numFmtId="0" fontId="52" fillId="0" borderId="53" xfId="51" applyFont="1" applyFill="1" applyBorder="1" applyAlignment="1">
      <alignment horizontal="center"/>
    </xf>
    <xf numFmtId="0" fontId="52" fillId="0" borderId="47" xfId="51" applyFont="1" applyFill="1" applyBorder="1" applyAlignment="1">
      <alignment horizontal="center"/>
    </xf>
    <xf numFmtId="0" fontId="52" fillId="0" borderId="48" xfId="51" applyFont="1" applyFill="1" applyBorder="1" applyAlignment="1">
      <alignment horizontal="center"/>
    </xf>
    <xf numFmtId="180" fontId="53" fillId="5" borderId="48" xfId="51" applyNumberFormat="1" applyFont="1" applyFill="1" applyBorder="1" applyAlignment="1">
      <alignment horizontal="center"/>
    </xf>
    <xf numFmtId="0" fontId="52" fillId="0" borderId="13" xfId="51" applyFont="1" applyFill="1" applyBorder="1" applyAlignment="1">
      <alignment horizontal="center"/>
    </xf>
    <xf numFmtId="180" fontId="53" fillId="5" borderId="13" xfId="51" applyNumberFormat="1" applyFont="1" applyFill="1" applyBorder="1" applyAlignment="1">
      <alignment horizontal="center"/>
    </xf>
    <xf numFmtId="0" fontId="47" fillId="0" borderId="53" xfId="51" applyFont="1" applyFill="1" applyBorder="1" applyAlignment="1">
      <alignment horizontal="left"/>
    </xf>
    <xf numFmtId="0" fontId="47" fillId="0" borderId="47" xfId="51" applyFont="1" applyFill="1" applyBorder="1" applyAlignment="1">
      <alignment horizontal="left"/>
    </xf>
    <xf numFmtId="0" fontId="47" fillId="0" borderId="48" xfId="51" applyFont="1" applyFill="1" applyBorder="1" applyAlignment="1">
      <alignment horizontal="left"/>
    </xf>
    <xf numFmtId="0" fontId="47" fillId="0" borderId="13" xfId="51" applyFont="1" applyFill="1" applyBorder="1" applyAlignment="1">
      <alignment horizontal="left"/>
    </xf>
    <xf numFmtId="180" fontId="58" fillId="5" borderId="13" xfId="51" applyNumberFormat="1" applyFont="1" applyFill="1" applyBorder="1" applyAlignment="1">
      <alignment horizontal="center"/>
    </xf>
    <xf numFmtId="0" fontId="48" fillId="0" borderId="53" xfId="51" applyFont="1" applyFill="1" applyBorder="1" applyAlignment="1">
      <alignment horizontal="left"/>
    </xf>
    <xf numFmtId="0" fontId="48" fillId="0" borderId="47" xfId="51" applyFont="1" applyFill="1" applyBorder="1" applyAlignment="1">
      <alignment horizontal="left"/>
    </xf>
    <xf numFmtId="0" fontId="48" fillId="0" borderId="48" xfId="51" applyFont="1" applyFill="1" applyBorder="1" applyAlignment="1">
      <alignment horizontal="left"/>
    </xf>
    <xf numFmtId="0" fontId="59" fillId="0" borderId="48" xfId="51" applyFont="1" applyFill="1" applyBorder="1" applyAlignment="1">
      <alignment horizontal="left" wrapText="1"/>
    </xf>
    <xf numFmtId="181" fontId="58" fillId="0" borderId="57" xfId="55" applyNumberFormat="1" applyFont="1" applyFill="1" applyBorder="1" applyAlignment="1">
      <alignment horizontal="center" wrapText="1"/>
    </xf>
    <xf numFmtId="181" fontId="60" fillId="0" borderId="57" xfId="55" applyNumberFormat="1" applyFont="1" applyFill="1" applyBorder="1" applyAlignment="1">
      <alignment horizontal="center" wrapText="1"/>
    </xf>
    <xf numFmtId="0" fontId="54" fillId="5" borderId="53" xfId="51" applyFont="1" applyFill="1" applyBorder="1" applyAlignment="1">
      <alignment wrapText="1"/>
    </xf>
    <xf numFmtId="0" fontId="54" fillId="5" borderId="47" xfId="51" applyFont="1" applyFill="1" applyBorder="1" applyAlignment="1">
      <alignment wrapText="1"/>
    </xf>
    <xf numFmtId="0" fontId="54" fillId="5" borderId="48" xfId="51" applyFont="1" applyFill="1" applyBorder="1" applyAlignment="1">
      <alignment wrapText="1"/>
    </xf>
    <xf numFmtId="0" fontId="61" fillId="0" borderId="21" xfId="0" applyFont="1" applyFill="1" applyBorder="1" applyAlignment="1">
      <alignment horizontal="left" vertical="top" wrapText="1"/>
    </xf>
    <xf numFmtId="179" fontId="58" fillId="5" borderId="60" xfId="55" applyNumberFormat="1" applyFont="1" applyFill="1" applyBorder="1" applyAlignment="1">
      <alignment horizontal="center"/>
    </xf>
    <xf numFmtId="179" fontId="60" fillId="5" borderId="60" xfId="55" applyNumberFormat="1" applyFont="1" applyFill="1" applyBorder="1" applyAlignment="1">
      <alignment horizontal="center" wrapText="1"/>
    </xf>
    <xf numFmtId="0" fontId="54" fillId="5" borderId="53" xfId="51" applyFont="1" applyFill="1" applyBorder="1" applyAlignment="1"/>
    <xf numFmtId="0" fontId="54" fillId="5" borderId="47" xfId="51" applyFont="1" applyFill="1" applyBorder="1" applyAlignment="1"/>
    <xf numFmtId="0" fontId="54" fillId="5" borderId="48" xfId="51" applyFont="1" applyFill="1" applyBorder="1" applyAlignment="1"/>
    <xf numFmtId="0" fontId="62" fillId="5" borderId="48" xfId="51" applyFont="1" applyFill="1" applyBorder="1" applyAlignment="1">
      <alignment wrapText="1"/>
    </xf>
    <xf numFmtId="0" fontId="63" fillId="5" borderId="13" xfId="51" applyFont="1" applyFill="1" applyBorder="1" applyAlignment="1">
      <alignment wrapText="1"/>
    </xf>
    <xf numFmtId="182" fontId="58" fillId="0" borderId="60" xfId="51" applyNumberFormat="1" applyFont="1" applyFill="1" applyBorder="1" applyAlignment="1">
      <alignment horizontal="center"/>
    </xf>
    <xf numFmtId="182" fontId="60" fillId="0" borderId="60" xfId="51" applyNumberFormat="1" applyFont="1" applyFill="1" applyBorder="1" applyAlignment="1">
      <alignment horizontal="center" wrapText="1"/>
    </xf>
    <xf numFmtId="0" fontId="62" fillId="5" borderId="13" xfId="51" applyFont="1" applyFill="1" applyBorder="1" applyAlignment="1">
      <alignment wrapText="1"/>
    </xf>
    <xf numFmtId="180" fontId="58" fillId="5" borderId="60" xfId="51" applyNumberFormat="1" applyFont="1" applyFill="1" applyBorder="1" applyAlignment="1">
      <alignment horizontal="center"/>
    </xf>
    <xf numFmtId="180" fontId="60" fillId="5" borderId="60" xfId="51" applyNumberFormat="1" applyFont="1" applyFill="1" applyBorder="1" applyAlignment="1">
      <alignment horizontal="center" wrapText="1"/>
    </xf>
    <xf numFmtId="0" fontId="64" fillId="0" borderId="13" xfId="51" applyFont="1" applyFill="1" applyBorder="1" applyAlignment="1">
      <alignment horizontal="center" wrapText="1"/>
    </xf>
    <xf numFmtId="179" fontId="58" fillId="5" borderId="13" xfId="51" applyNumberFormat="1" applyFont="1" applyFill="1" applyBorder="1" applyAlignment="1">
      <alignment horizontal="center"/>
    </xf>
    <xf numFmtId="179" fontId="60" fillId="5" borderId="13" xfId="51" applyNumberFormat="1" applyFont="1" applyFill="1" applyBorder="1" applyAlignment="1">
      <alignment horizontal="center" wrapText="1"/>
    </xf>
    <xf numFmtId="0" fontId="59" fillId="0" borderId="13" xfId="51" applyFont="1" applyFill="1" applyBorder="1" applyAlignment="1">
      <alignment horizontal="left" wrapText="1"/>
    </xf>
    <xf numFmtId="179" fontId="60" fillId="5" borderId="13" xfId="55" applyNumberFormat="1" applyFont="1" applyFill="1" applyBorder="1" applyAlignment="1">
      <alignment horizontal="center" wrapText="1"/>
    </xf>
    <xf numFmtId="0" fontId="54" fillId="0" borderId="72" xfId="51" applyFont="1" applyFill="1" applyBorder="1" applyAlignment="1">
      <alignment horizontal="left" vertical="center" wrapText="1"/>
    </xf>
    <xf numFmtId="0" fontId="54" fillId="0" borderId="47" xfId="51" applyFont="1" applyFill="1" applyBorder="1" applyAlignment="1">
      <alignment horizontal="left" vertical="center" wrapText="1"/>
    </xf>
    <xf numFmtId="0" fontId="54" fillId="0" borderId="48" xfId="51" applyFont="1" applyFill="1" applyBorder="1" applyAlignment="1">
      <alignment horizontal="left" vertical="center" wrapText="1"/>
    </xf>
    <xf numFmtId="0" fontId="63" fillId="5" borderId="48" xfId="51" applyFont="1" applyFill="1" applyBorder="1" applyAlignment="1">
      <alignment wrapText="1"/>
    </xf>
    <xf numFmtId="180" fontId="57" fillId="5" borderId="13" xfId="51" applyNumberFormat="1" applyFont="1" applyFill="1" applyBorder="1" applyAlignment="1">
      <alignment horizontal="center"/>
    </xf>
    <xf numFmtId="0" fontId="52" fillId="0" borderId="60" xfId="51" applyFont="1" applyFill="1" applyBorder="1" applyAlignment="1">
      <alignment horizontal="center"/>
    </xf>
    <xf numFmtId="0" fontId="54" fillId="0" borderId="15" xfId="51" applyFont="1" applyFill="1" applyBorder="1" applyAlignment="1"/>
    <xf numFmtId="0" fontId="57" fillId="0" borderId="13" xfId="51" applyFont="1" applyFill="1" applyBorder="1" applyAlignment="1"/>
    <xf numFmtId="180" fontId="53" fillId="0" borderId="13" xfId="51" applyNumberFormat="1" applyFont="1" applyFill="1" applyBorder="1" applyAlignment="1">
      <alignment horizontal="center"/>
    </xf>
    <xf numFmtId="180" fontId="57" fillId="0" borderId="13" xfId="51" applyNumberFormat="1" applyFont="1" applyFill="1" applyBorder="1" applyAlignment="1">
      <alignment horizontal="center"/>
    </xf>
    <xf numFmtId="177" fontId="48" fillId="19" borderId="73" xfId="51" applyNumberFormat="1" applyFont="1" applyFill="1" applyBorder="1" applyAlignment="1">
      <alignment horizontal="center" vertical="center"/>
    </xf>
    <xf numFmtId="0" fontId="57" fillId="0" borderId="62" xfId="51" applyFont="1" applyFill="1" applyBorder="1" applyAlignment="1"/>
    <xf numFmtId="0" fontId="57" fillId="0" borderId="66" xfId="51" applyFont="1" applyFill="1" applyBorder="1" applyAlignment="1"/>
    <xf numFmtId="177" fontId="48" fillId="19" borderId="73" xfId="0" applyNumberFormat="1" applyFont="1" applyFill="1" applyBorder="1" applyAlignment="1">
      <alignment horizontal="center" vertical="center"/>
    </xf>
    <xf numFmtId="0" fontId="57" fillId="0" borderId="55" xfId="51" applyFont="1" applyFill="1" applyBorder="1" applyAlignment="1"/>
    <xf numFmtId="0" fontId="57" fillId="0" borderId="14" xfId="51" applyFont="1" applyFill="1" applyBorder="1" applyAlignment="1"/>
    <xf numFmtId="0" fontId="55" fillId="20" borderId="56" xfId="51" applyFont="1" applyFill="1" applyBorder="1" applyAlignment="1">
      <alignment horizontal="center" vertical="center" wrapText="1"/>
    </xf>
    <xf numFmtId="0" fontId="56" fillId="20" borderId="56" xfId="51" applyFont="1" applyFill="1" applyBorder="1" applyAlignment="1">
      <alignment horizontal="center" vertical="center" wrapText="1"/>
    </xf>
    <xf numFmtId="179" fontId="48" fillId="5" borderId="57" xfId="51" applyNumberFormat="1" applyFont="1" applyFill="1" applyBorder="1" applyAlignment="1">
      <alignment horizontal="center" wrapText="1"/>
    </xf>
    <xf numFmtId="179" fontId="48" fillId="21" borderId="57" xfId="51" applyNumberFormat="1" applyFont="1" applyFill="1" applyBorder="1" applyAlignment="1">
      <alignment horizontal="center" wrapText="1"/>
    </xf>
    <xf numFmtId="179" fontId="48" fillId="0" borderId="57" xfId="51" applyNumberFormat="1" applyFont="1" applyFill="1" applyBorder="1" applyAlignment="1">
      <alignment horizontal="center" wrapText="1"/>
    </xf>
    <xf numFmtId="179" fontId="65" fillId="0" borderId="57" xfId="51" applyNumberFormat="1" applyFont="1" applyFill="1" applyBorder="1" applyAlignment="1">
      <alignment horizontal="center" wrapText="1"/>
    </xf>
    <xf numFmtId="179" fontId="65" fillId="5" borderId="57" xfId="51" applyNumberFormat="1" applyFont="1" applyFill="1" applyBorder="1" applyAlignment="1">
      <alignment horizontal="center" wrapText="1"/>
    </xf>
    <xf numFmtId="183" fontId="65" fillId="0" borderId="57" xfId="51" applyNumberFormat="1" applyFont="1" applyFill="1" applyBorder="1" applyAlignment="1">
      <alignment horizontal="center" wrapText="1"/>
    </xf>
    <xf numFmtId="182" fontId="48" fillId="0" borderId="57" xfId="51" applyNumberFormat="1" applyFont="1" applyFill="1" applyBorder="1" applyAlignment="1">
      <alignment horizontal="center" wrapText="1"/>
    </xf>
    <xf numFmtId="182" fontId="54" fillId="5" borderId="13" xfId="51" applyNumberFormat="1" applyFont="1" applyFill="1" applyBorder="1" applyAlignment="1">
      <alignment horizontal="center" wrapText="1"/>
    </xf>
    <xf numFmtId="182" fontId="48" fillId="21" borderId="57" xfId="51" applyNumberFormat="1" applyFont="1" applyFill="1" applyBorder="1" applyAlignment="1">
      <alignment horizontal="center" wrapText="1"/>
    </xf>
    <xf numFmtId="179" fontId="54" fillId="5" borderId="13" xfId="51" applyNumberFormat="1" applyFont="1" applyFill="1" applyBorder="1" applyAlignment="1"/>
    <xf numFmtId="179" fontId="54" fillId="21" borderId="13" xfId="51" applyNumberFormat="1" applyFont="1" applyFill="1" applyBorder="1" applyAlignment="1"/>
    <xf numFmtId="179" fontId="65" fillId="21" borderId="57" xfId="51" applyNumberFormat="1" applyFont="1" applyFill="1" applyBorder="1" applyAlignment="1">
      <alignment horizontal="center" wrapText="1"/>
    </xf>
    <xf numFmtId="182" fontId="65" fillId="21" borderId="57" xfId="51" applyNumberFormat="1" applyFont="1" applyFill="1" applyBorder="1" applyAlignment="1">
      <alignment horizontal="center" wrapText="1"/>
    </xf>
    <xf numFmtId="182" fontId="65" fillId="5" borderId="57" xfId="51" applyNumberFormat="1" applyFont="1" applyFill="1" applyBorder="1" applyAlignment="1">
      <alignment horizontal="center" wrapText="1"/>
    </xf>
    <xf numFmtId="182" fontId="65" fillId="0" borderId="57" xfId="51" applyNumberFormat="1" applyFont="1" applyFill="1" applyBorder="1" applyAlignment="1">
      <alignment horizontal="center" wrapText="1"/>
    </xf>
    <xf numFmtId="182" fontId="66" fillId="5" borderId="48" xfId="51" applyNumberFormat="1" applyFont="1" applyFill="1" applyBorder="1" applyAlignment="1">
      <alignment horizontal="center" wrapText="1"/>
    </xf>
    <xf numFmtId="182" fontId="66" fillId="0" borderId="48" xfId="51" applyNumberFormat="1" applyFont="1" applyFill="1" applyBorder="1" applyAlignment="1">
      <alignment horizontal="center" wrapText="1"/>
    </xf>
    <xf numFmtId="182" fontId="66" fillId="21" borderId="60" xfId="51" applyNumberFormat="1" applyFont="1" applyFill="1" applyBorder="1" applyAlignment="1">
      <alignment horizontal="center" wrapText="1"/>
    </xf>
    <xf numFmtId="182" fontId="66" fillId="5" borderId="13" xfId="51" applyNumberFormat="1" applyFont="1" applyFill="1" applyBorder="1" applyAlignment="1">
      <alignment horizontal="center" wrapText="1"/>
    </xf>
    <xf numFmtId="0" fontId="43" fillId="0" borderId="0" xfId="54"/>
    <xf numFmtId="183" fontId="61" fillId="0" borderId="0" xfId="54" applyNumberFormat="1" applyFont="1"/>
    <xf numFmtId="0" fontId="44" fillId="0" borderId="53" xfId="54" applyFont="1" applyBorder="1" applyAlignment="1">
      <alignment horizontal="center" vertical="center"/>
    </xf>
    <xf numFmtId="0" fontId="45" fillId="0" borderId="47" xfId="54" applyFont="1" applyBorder="1"/>
    <xf numFmtId="0" fontId="45" fillId="0" borderId="48" xfId="54" applyFont="1" applyBorder="1"/>
    <xf numFmtId="0" fontId="47" fillId="2" borderId="65" xfId="54" applyFont="1" applyFill="1" applyBorder="1" applyAlignment="1">
      <alignment horizontal="right" vertical="center"/>
    </xf>
    <xf numFmtId="0" fontId="45" fillId="0" borderId="15" xfId="54" applyFont="1" applyBorder="1"/>
    <xf numFmtId="0" fontId="48" fillId="0" borderId="60" xfId="54" applyFont="1" applyBorder="1" applyAlignment="1">
      <alignment vertical="center"/>
    </xf>
    <xf numFmtId="0" fontId="47" fillId="2" borderId="14" xfId="54" applyFont="1" applyFill="1" applyBorder="1" applyAlignment="1">
      <alignment horizontal="right" vertical="center"/>
    </xf>
    <xf numFmtId="0" fontId="48" fillId="0" borderId="14" xfId="54" applyFont="1" applyBorder="1" applyAlignment="1">
      <alignment horizontal="left" vertical="center"/>
    </xf>
    <xf numFmtId="0" fontId="48" fillId="0" borderId="15" xfId="54" applyFont="1" applyBorder="1" applyAlignment="1">
      <alignment horizontal="left" vertical="center"/>
    </xf>
    <xf numFmtId="0" fontId="49" fillId="0" borderId="13" xfId="54" applyFont="1" applyBorder="1"/>
    <xf numFmtId="177" fontId="48" fillId="19" borderId="66" xfId="54" applyNumberFormat="1" applyFont="1" applyFill="1" applyBorder="1" applyAlignment="1">
      <alignment horizontal="center" vertical="center"/>
    </xf>
    <xf numFmtId="0" fontId="47" fillId="2" borderId="67" xfId="54" applyFont="1" applyFill="1" applyBorder="1" applyAlignment="1">
      <alignment horizontal="right" vertical="center"/>
    </xf>
    <xf numFmtId="14" fontId="48" fillId="0" borderId="57" xfId="54" applyNumberFormat="1" applyFont="1" applyBorder="1" applyAlignment="1">
      <alignment horizontal="left" vertical="center"/>
    </xf>
    <xf numFmtId="0" fontId="47" fillId="2" borderId="53" xfId="54" applyFont="1" applyFill="1" applyBorder="1" applyAlignment="1">
      <alignment horizontal="right" vertical="center"/>
    </xf>
    <xf numFmtId="0" fontId="48" fillId="0" borderId="53" xfId="54" applyFont="1" applyBorder="1" applyAlignment="1">
      <alignment horizontal="left" vertical="center"/>
    </xf>
    <xf numFmtId="0" fontId="48" fillId="0" borderId="47" xfId="54" applyFont="1" applyBorder="1" applyAlignment="1">
      <alignment horizontal="left" vertical="center"/>
    </xf>
    <xf numFmtId="0" fontId="49" fillId="0" borderId="48" xfId="54" applyFont="1" applyBorder="1"/>
    <xf numFmtId="0" fontId="45" fillId="0" borderId="66" xfId="54" applyFont="1" applyBorder="1"/>
    <xf numFmtId="0" fontId="45" fillId="0" borderId="14" xfId="54" applyFont="1" applyBorder="1"/>
    <xf numFmtId="0" fontId="50" fillId="20" borderId="68" xfId="54" applyFont="1" applyFill="1" applyBorder="1" applyAlignment="1">
      <alignment horizontal="center" vertical="center" wrapText="1"/>
    </xf>
    <xf numFmtId="0" fontId="50" fillId="20" borderId="62" xfId="54" applyFont="1" applyFill="1" applyBorder="1" applyAlignment="1">
      <alignment horizontal="center" vertical="center" wrapText="1"/>
    </xf>
    <xf numFmtId="0" fontId="50" fillId="20" borderId="55" xfId="54" applyFont="1" applyFill="1" applyBorder="1" applyAlignment="1">
      <alignment horizontal="center" vertical="center" wrapText="1"/>
    </xf>
    <xf numFmtId="0" fontId="51" fillId="20" borderId="56" xfId="54" applyFont="1" applyFill="1" applyBorder="1" applyAlignment="1">
      <alignment horizontal="center" vertical="center" wrapText="1"/>
    </xf>
    <xf numFmtId="0" fontId="50" fillId="20" borderId="15" xfId="54" applyFont="1" applyFill="1" applyBorder="1" applyAlignment="1">
      <alignment horizontal="center" vertical="center" wrapText="1"/>
    </xf>
    <xf numFmtId="0" fontId="50" fillId="20" borderId="13" xfId="54" applyFont="1" applyFill="1" applyBorder="1" applyAlignment="1">
      <alignment horizontal="center" vertical="center" wrapText="1"/>
    </xf>
    <xf numFmtId="0" fontId="45" fillId="0" borderId="60" xfId="54" applyFont="1" applyBorder="1"/>
    <xf numFmtId="0" fontId="52" fillId="0" borderId="53" xfId="54" applyFont="1" applyBorder="1" applyAlignment="1">
      <alignment horizontal="center"/>
    </xf>
    <xf numFmtId="0" fontId="52" fillId="0" borderId="47" xfId="54" applyFont="1" applyBorder="1" applyAlignment="1">
      <alignment horizontal="center"/>
    </xf>
    <xf numFmtId="0" fontId="52" fillId="0" borderId="48" xfId="54" applyFont="1" applyBorder="1" applyAlignment="1">
      <alignment horizontal="center"/>
    </xf>
    <xf numFmtId="180" fontId="53" fillId="0" borderId="57" xfId="54" applyNumberFormat="1" applyFont="1" applyBorder="1" applyAlignment="1">
      <alignment horizontal="center"/>
    </xf>
    <xf numFmtId="179" fontId="48" fillId="0" borderId="57" xfId="54" applyNumberFormat="1" applyFont="1" applyBorder="1" applyAlignment="1">
      <alignment horizontal="center" wrapText="1"/>
    </xf>
    <xf numFmtId="0" fontId="52" fillId="0" borderId="13" xfId="54" applyFont="1" applyBorder="1" applyAlignment="1">
      <alignment horizontal="center"/>
    </xf>
    <xf numFmtId="180" fontId="53" fillId="0" borderId="60" xfId="54" applyNumberFormat="1" applyFont="1" applyBorder="1" applyAlignment="1">
      <alignment horizontal="center"/>
    </xf>
    <xf numFmtId="0" fontId="47" fillId="25" borderId="53" xfId="51" applyFont="1" applyFill="1" applyBorder="1" applyAlignment="1">
      <alignment horizontal="left"/>
    </xf>
    <xf numFmtId="0" fontId="47" fillId="25" borderId="47" xfId="51" applyFont="1" applyFill="1" applyBorder="1" applyAlignment="1">
      <alignment horizontal="left"/>
    </xf>
    <xf numFmtId="0" fontId="57" fillId="0" borderId="53" xfId="54" applyFont="1" applyBorder="1" applyAlignment="1">
      <alignment horizontal="left"/>
    </xf>
    <xf numFmtId="0" fontId="57" fillId="0" borderId="47" xfId="54" applyFont="1" applyBorder="1" applyAlignment="1">
      <alignment horizontal="left"/>
    </xf>
    <xf numFmtId="0" fontId="57" fillId="0" borderId="48" xfId="54" applyFont="1" applyBorder="1" applyAlignment="1">
      <alignment horizontal="left"/>
    </xf>
    <xf numFmtId="0" fontId="67" fillId="0" borderId="13" xfId="54" applyFont="1" applyBorder="1" applyAlignment="1">
      <alignment horizontal="left"/>
    </xf>
    <xf numFmtId="179" fontId="53" fillId="5" borderId="60" xfId="54" applyNumberFormat="1" applyFont="1" applyFill="1" applyBorder="1" applyAlignment="1">
      <alignment horizontal="center" wrapText="1"/>
    </xf>
    <xf numFmtId="181" fontId="54" fillId="0" borderId="48" xfId="54" applyNumberFormat="1" applyFont="1" applyBorder="1" applyAlignment="1">
      <alignment horizontal="center" wrapText="1"/>
    </xf>
    <xf numFmtId="0" fontId="48" fillId="0" borderId="53" xfId="54" applyFont="1" applyBorder="1" applyAlignment="1">
      <alignment horizontal="left"/>
    </xf>
    <xf numFmtId="0" fontId="48" fillId="0" borderId="47" xfId="54" applyFont="1" applyBorder="1" applyAlignment="1">
      <alignment horizontal="left"/>
    </xf>
    <xf numFmtId="0" fontId="48" fillId="0" borderId="48" xfId="54" applyFont="1" applyBorder="1" applyAlignment="1">
      <alignment horizontal="left"/>
    </xf>
    <xf numFmtId="0" fontId="68" fillId="0" borderId="13" xfId="54" applyFont="1" applyBorder="1" applyAlignment="1">
      <alignment horizontal="left"/>
    </xf>
    <xf numFmtId="0" fontId="57" fillId="0" borderId="47" xfId="58" applyFont="1" applyBorder="1" applyAlignment="1">
      <alignment horizontal="left" vertical="top" wrapText="1"/>
    </xf>
    <xf numFmtId="0" fontId="57" fillId="0" borderId="48" xfId="58" applyFont="1" applyBorder="1" applyAlignment="1">
      <alignment horizontal="left" vertical="top" wrapText="1"/>
    </xf>
    <xf numFmtId="0" fontId="67" fillId="0" borderId="48" xfId="58" applyFont="1" applyBorder="1" applyAlignment="1">
      <alignment horizontal="left" vertical="top" wrapText="1"/>
    </xf>
    <xf numFmtId="181" fontId="53" fillId="0" borderId="57" xfId="54" applyNumberFormat="1" applyFont="1" applyBorder="1" applyAlignment="1">
      <alignment horizontal="center" wrapText="1"/>
    </xf>
    <xf numFmtId="0" fontId="57" fillId="0" borderId="72" xfId="58" applyFont="1" applyBorder="1" applyAlignment="1">
      <alignment horizontal="left" vertical="top" wrapText="1"/>
    </xf>
    <xf numFmtId="0" fontId="57" fillId="0" borderId="34" xfId="58" applyFont="1" applyBorder="1" applyAlignment="1">
      <alignment vertical="top" wrapText="1"/>
    </xf>
    <xf numFmtId="0" fontId="67" fillId="0" borderId="34" xfId="58" applyFont="1" applyBorder="1" applyAlignment="1">
      <alignment vertical="top" wrapText="1"/>
    </xf>
    <xf numFmtId="0" fontId="57" fillId="14" borderId="34" xfId="58" applyFont="1" applyFill="1" applyBorder="1" applyAlignment="1">
      <alignment vertical="top" wrapText="1"/>
    </xf>
    <xf numFmtId="0" fontId="67" fillId="14" borderId="34" xfId="58" applyFont="1" applyFill="1" applyBorder="1" applyAlignment="1">
      <alignment vertical="top" wrapText="1"/>
    </xf>
    <xf numFmtId="0" fontId="54" fillId="14" borderId="34" xfId="58" applyFont="1" applyFill="1" applyBorder="1" applyAlignment="1">
      <alignment vertical="top" wrapText="1"/>
    </xf>
    <xf numFmtId="0" fontId="69" fillId="14" borderId="34" xfId="58" applyFont="1" applyFill="1" applyBorder="1" applyAlignment="1">
      <alignment vertical="top" wrapText="1"/>
    </xf>
    <xf numFmtId="0" fontId="47" fillId="25" borderId="73" xfId="51" applyFont="1" applyFill="1" applyBorder="1" applyAlignment="1">
      <alignment horizontal="left"/>
    </xf>
    <xf numFmtId="0" fontId="47" fillId="25" borderId="68" xfId="51" applyFont="1" applyFill="1" applyBorder="1" applyAlignment="1">
      <alignment horizontal="left"/>
    </xf>
    <xf numFmtId="181" fontId="54" fillId="0" borderId="57" xfId="54" applyNumberFormat="1" applyFont="1" applyBorder="1" applyAlignment="1">
      <alignment horizontal="center" wrapText="1"/>
    </xf>
    <xf numFmtId="0" fontId="54" fillId="0" borderId="34" xfId="58" applyFont="1" applyBorder="1" applyAlignment="1">
      <alignment vertical="top" wrapText="1"/>
    </xf>
    <xf numFmtId="0" fontId="69" fillId="0" borderId="20" xfId="58" applyFont="1" applyBorder="1" applyAlignment="1">
      <alignment vertical="top" wrapText="1"/>
    </xf>
    <xf numFmtId="179" fontId="53" fillId="26" borderId="13" xfId="54" applyNumberFormat="1" applyFont="1" applyFill="1" applyBorder="1" applyAlignment="1">
      <alignment horizontal="center" wrapText="1"/>
    </xf>
    <xf numFmtId="181" fontId="54" fillId="0" borderId="13" xfId="54" applyNumberFormat="1" applyFont="1" applyBorder="1" applyAlignment="1">
      <alignment horizontal="center" wrapText="1"/>
    </xf>
    <xf numFmtId="0" fontId="69" fillId="0" borderId="45" xfId="58" applyFont="1" applyBorder="1" applyAlignment="1">
      <alignment vertical="top" wrapText="1"/>
    </xf>
    <xf numFmtId="179" fontId="53" fillId="5" borderId="13" xfId="54" applyNumberFormat="1" applyFont="1" applyFill="1" applyBorder="1" applyAlignment="1">
      <alignment horizontal="center" wrapText="1"/>
    </xf>
    <xf numFmtId="0" fontId="48" fillId="0" borderId="53" xfId="51" applyFont="1" applyBorder="1" applyAlignment="1">
      <alignment horizontal="left"/>
    </xf>
    <xf numFmtId="0" fontId="48" fillId="0" borderId="47" xfId="51" applyFont="1" applyBorder="1" applyAlignment="1">
      <alignment horizontal="left"/>
    </xf>
    <xf numFmtId="0" fontId="48" fillId="0" borderId="48" xfId="51" applyFont="1" applyBorder="1" applyAlignment="1">
      <alignment horizontal="left"/>
    </xf>
    <xf numFmtId="0" fontId="68" fillId="0" borderId="13" xfId="51" applyFont="1" applyBorder="1" applyAlignment="1">
      <alignment horizontal="left"/>
    </xf>
    <xf numFmtId="182" fontId="53" fillId="27" borderId="60" xfId="54" applyNumberFormat="1" applyFont="1" applyFill="1" applyBorder="1" applyAlignment="1">
      <alignment horizontal="center" wrapText="1"/>
    </xf>
    <xf numFmtId="181" fontId="48" fillId="0" borderId="57" xfId="54" applyNumberFormat="1" applyFont="1" applyBorder="1" applyAlignment="1">
      <alignment horizontal="center" wrapText="1"/>
    </xf>
    <xf numFmtId="0" fontId="54" fillId="0" borderId="72" xfId="58" applyFont="1" applyBorder="1" applyAlignment="1">
      <alignment horizontal="left" vertical="top" wrapText="1"/>
    </xf>
    <xf numFmtId="0" fontId="54" fillId="0" borderId="47" xfId="58" applyFont="1" applyBorder="1" applyAlignment="1">
      <alignment horizontal="left" vertical="top" wrapText="1"/>
    </xf>
    <xf numFmtId="0" fontId="54" fillId="0" borderId="48" xfId="58" applyFont="1" applyBorder="1" applyAlignment="1">
      <alignment horizontal="left" vertical="top" wrapText="1"/>
    </xf>
    <xf numFmtId="0" fontId="69" fillId="0" borderId="13" xfId="58" applyFont="1" applyBorder="1" applyAlignment="1">
      <alignment horizontal="left" vertical="top" wrapText="1"/>
    </xf>
    <xf numFmtId="0" fontId="57" fillId="0" borderId="21" xfId="58" applyFont="1" applyBorder="1" applyAlignment="1">
      <alignment horizontal="left" vertical="center" wrapText="1"/>
    </xf>
    <xf numFmtId="0" fontId="57" fillId="0" borderId="22" xfId="58" applyFont="1" applyBorder="1" applyAlignment="1">
      <alignment horizontal="left" vertical="center" wrapText="1"/>
    </xf>
    <xf numFmtId="0" fontId="57" fillId="0" borderId="23" xfId="58" applyFont="1" applyBorder="1" applyAlignment="1">
      <alignment horizontal="left" vertical="center" wrapText="1"/>
    </xf>
    <xf numFmtId="0" fontId="67" fillId="0" borderId="23" xfId="58" applyFont="1" applyBorder="1" applyAlignment="1">
      <alignment horizontal="left" vertical="center" wrapText="1"/>
    </xf>
    <xf numFmtId="179" fontId="53" fillId="5" borderId="34" xfId="54" applyNumberFormat="1" applyFont="1" applyFill="1" applyBorder="1" applyAlignment="1">
      <alignment horizontal="center" wrapText="1"/>
    </xf>
    <xf numFmtId="0" fontId="67" fillId="0" borderId="20" xfId="58" applyFont="1" applyBorder="1" applyAlignment="1">
      <alignment horizontal="left" vertical="center" wrapText="1"/>
    </xf>
    <xf numFmtId="183" fontId="70" fillId="18" borderId="53" xfId="54" applyNumberFormat="1" applyFont="1" applyFill="1" applyBorder="1" applyAlignment="1">
      <alignment horizontal="center" vertical="center"/>
    </xf>
    <xf numFmtId="183" fontId="71" fillId="0" borderId="47" xfId="54" applyNumberFormat="1" applyFont="1" applyBorder="1"/>
    <xf numFmtId="183" fontId="71" fillId="0" borderId="48" xfId="54" applyNumberFormat="1" applyFont="1" applyBorder="1"/>
    <xf numFmtId="183" fontId="71" fillId="0" borderId="0" xfId="54" applyNumberFormat="1" applyFont="1"/>
    <xf numFmtId="183" fontId="71" fillId="0" borderId="55" xfId="54" applyNumberFormat="1" applyFont="1" applyBorder="1"/>
    <xf numFmtId="183" fontId="57" fillId="19" borderId="66" xfId="54" applyNumberFormat="1" applyFont="1" applyFill="1" applyBorder="1" applyAlignment="1">
      <alignment horizontal="center" vertical="center"/>
    </xf>
    <xf numFmtId="183" fontId="71" fillId="0" borderId="15" xfId="54" applyNumberFormat="1" applyFont="1" applyBorder="1"/>
    <xf numFmtId="183" fontId="71" fillId="0" borderId="13" xfId="54" applyNumberFormat="1" applyFont="1" applyBorder="1"/>
    <xf numFmtId="183" fontId="70" fillId="20" borderId="56" xfId="54" applyNumberFormat="1" applyFont="1" applyFill="1" applyBorder="1" applyAlignment="1">
      <alignment horizontal="center" vertical="center" wrapText="1"/>
    </xf>
    <xf numFmtId="183" fontId="71" fillId="0" borderId="60" xfId="54" applyNumberFormat="1" applyFont="1" applyBorder="1"/>
    <xf numFmtId="183" fontId="71" fillId="0" borderId="57" xfId="54" applyNumberFormat="1" applyFont="1" applyBorder="1" applyAlignment="1">
      <alignment horizontal="center" wrapText="1"/>
    </xf>
    <xf numFmtId="183" fontId="71" fillId="21" borderId="57" xfId="54" applyNumberFormat="1" applyFont="1" applyFill="1" applyBorder="1" applyAlignment="1">
      <alignment horizontal="center" wrapText="1"/>
    </xf>
    <xf numFmtId="183" fontId="70" fillId="25" borderId="47" xfId="51" applyNumberFormat="1" applyFont="1" applyFill="1" applyBorder="1" applyAlignment="1">
      <alignment horizontal="left"/>
    </xf>
    <xf numFmtId="183" fontId="70" fillId="25" borderId="48" xfId="51" applyNumberFormat="1" applyFont="1" applyFill="1" applyBorder="1" applyAlignment="1">
      <alignment horizontal="left"/>
    </xf>
    <xf numFmtId="183" fontId="71" fillId="0" borderId="48" xfId="54" applyNumberFormat="1" applyFont="1" applyBorder="1" applyAlignment="1">
      <alignment horizontal="center" wrapText="1"/>
    </xf>
    <xf numFmtId="183" fontId="70" fillId="25" borderId="68" xfId="51" applyNumberFormat="1" applyFont="1" applyFill="1" applyBorder="1" applyAlignment="1">
      <alignment horizontal="left"/>
    </xf>
    <xf numFmtId="183" fontId="70" fillId="25" borderId="62" xfId="51" applyNumberFormat="1" applyFont="1" applyFill="1" applyBorder="1" applyAlignment="1">
      <alignment horizontal="left"/>
    </xf>
    <xf numFmtId="0" fontId="61" fillId="0" borderId="0" xfId="54" applyFont="1"/>
    <xf numFmtId="0" fontId="70" fillId="18" borderId="53" xfId="54" applyFont="1" applyFill="1" applyBorder="1" applyAlignment="1">
      <alignment horizontal="center" vertical="center"/>
    </xf>
    <xf numFmtId="0" fontId="71" fillId="0" borderId="47" xfId="54" applyFont="1" applyBorder="1"/>
    <xf numFmtId="0" fontId="71" fillId="0" borderId="48" xfId="54" applyFont="1" applyBorder="1"/>
    <xf numFmtId="0" fontId="71" fillId="0" borderId="0" xfId="54" applyFont="1"/>
    <xf numFmtId="0" fontId="71" fillId="0" borderId="55" xfId="54" applyFont="1" applyBorder="1"/>
    <xf numFmtId="0" fontId="71" fillId="0" borderId="15" xfId="54" applyFont="1" applyBorder="1"/>
    <xf numFmtId="0" fontId="71" fillId="0" borderId="13" xfId="54" applyFont="1" applyBorder="1"/>
    <xf numFmtId="0" fontId="70" fillId="20" borderId="56" xfId="54" applyFont="1" applyFill="1" applyBorder="1" applyAlignment="1">
      <alignment horizontal="center" vertical="center" wrapText="1"/>
    </xf>
    <xf numFmtId="0" fontId="71" fillId="0" borderId="60" xfId="54" applyFont="1" applyBorder="1"/>
    <xf numFmtId="179" fontId="71" fillId="0" borderId="57" xfId="54" applyNumberFormat="1" applyFont="1" applyBorder="1" applyAlignment="1">
      <alignment horizontal="center" wrapText="1"/>
    </xf>
    <xf numFmtId="179" fontId="71" fillId="21" borderId="57" xfId="54" applyNumberFormat="1" applyFont="1" applyFill="1" applyBorder="1" applyAlignment="1">
      <alignment horizontal="center" wrapText="1"/>
    </xf>
    <xf numFmtId="0" fontId="70" fillId="25" borderId="47" xfId="51" applyFont="1" applyFill="1" applyBorder="1" applyAlignment="1">
      <alignment horizontal="left"/>
    </xf>
    <xf numFmtId="0" fontId="70" fillId="25" borderId="48" xfId="51" applyFont="1" applyFill="1" applyBorder="1" applyAlignment="1">
      <alignment horizontal="left"/>
    </xf>
    <xf numFmtId="181" fontId="71" fillId="0" borderId="48" xfId="54" applyNumberFormat="1" applyFont="1" applyBorder="1" applyAlignment="1">
      <alignment horizontal="center" wrapText="1"/>
    </xf>
    <xf numFmtId="179" fontId="71" fillId="28" borderId="34" xfId="58" applyNumberFormat="1" applyFont="1" applyFill="1" applyBorder="1" applyAlignment="1">
      <alignment horizontal="center" vertical="center" wrapText="1"/>
    </xf>
    <xf numFmtId="181" fontId="71" fillId="29" borderId="48" xfId="54" applyNumberFormat="1" applyFont="1" applyFill="1" applyBorder="1" applyAlignment="1">
      <alignment horizontal="center" wrapText="1"/>
    </xf>
    <xf numFmtId="179" fontId="72" fillId="28" borderId="34" xfId="58" applyNumberFormat="1" applyFont="1" applyFill="1" applyBorder="1" applyAlignment="1">
      <alignment horizontal="center" vertical="center" wrapText="1"/>
    </xf>
    <xf numFmtId="181" fontId="71" fillId="0" borderId="13" xfId="54" applyNumberFormat="1" applyFont="1" applyBorder="1" applyAlignment="1">
      <alignment horizontal="center" wrapText="1"/>
    </xf>
    <xf numFmtId="181" fontId="71" fillId="29" borderId="13" xfId="54" applyNumberFormat="1" applyFont="1" applyFill="1" applyBorder="1" applyAlignment="1">
      <alignment horizontal="center" wrapText="1"/>
    </xf>
    <xf numFmtId="179" fontId="71" fillId="29" borderId="57" xfId="54" applyNumberFormat="1" applyFont="1" applyFill="1" applyBorder="1" applyAlignment="1">
      <alignment horizontal="center" wrapText="1"/>
    </xf>
    <xf numFmtId="181" fontId="71" fillId="0" borderId="57" xfId="54" applyNumberFormat="1" applyFont="1" applyBorder="1" applyAlignment="1">
      <alignment horizontal="center" wrapText="1"/>
    </xf>
    <xf numFmtId="181" fontId="71" fillId="29" borderId="57" xfId="54" applyNumberFormat="1" applyFont="1" applyFill="1" applyBorder="1" applyAlignment="1">
      <alignment horizontal="center" wrapText="1"/>
    </xf>
    <xf numFmtId="182" fontId="71" fillId="0" borderId="57" xfId="54" applyNumberFormat="1" applyFont="1" applyBorder="1" applyAlignment="1">
      <alignment horizontal="center" wrapText="1"/>
    </xf>
    <xf numFmtId="0" fontId="70" fillId="25" borderId="68" xfId="51" applyFont="1" applyFill="1" applyBorder="1" applyAlignment="1">
      <alignment horizontal="left"/>
    </xf>
    <xf numFmtId="0" fontId="70" fillId="25" borderId="62" xfId="51" applyFont="1" applyFill="1" applyBorder="1" applyAlignment="1">
      <alignment horizontal="left"/>
    </xf>
    <xf numFmtId="0" fontId="73" fillId="0" borderId="1" xfId="0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/>
    </xf>
    <xf numFmtId="0" fontId="73" fillId="0" borderId="4" xfId="0" applyFont="1" applyBorder="1" applyAlignment="1">
      <alignment horizontal="center" vertical="center"/>
    </xf>
    <xf numFmtId="0" fontId="74" fillId="0" borderId="63" xfId="0" applyFont="1" applyBorder="1" applyAlignment="1">
      <alignment horizontal="center" vertical="center"/>
    </xf>
    <xf numFmtId="0" fontId="75" fillId="0" borderId="63" xfId="0" applyFont="1" applyBorder="1" applyAlignment="1">
      <alignment horizontal="center" vertical="center"/>
    </xf>
    <xf numFmtId="0" fontId="74" fillId="3" borderId="1" xfId="0" applyFont="1" applyFill="1" applyBorder="1" applyAlignment="1">
      <alignment horizontal="center" vertical="center"/>
    </xf>
    <xf numFmtId="0" fontId="74" fillId="3" borderId="2" xfId="0" applyFont="1" applyFill="1" applyBorder="1" applyAlignment="1">
      <alignment horizontal="center" vertical="center"/>
    </xf>
    <xf numFmtId="0" fontId="76" fillId="2" borderId="12" xfId="0" applyFont="1" applyFill="1" applyBorder="1" applyAlignment="1">
      <alignment vertical="center"/>
    </xf>
    <xf numFmtId="0" fontId="77" fillId="0" borderId="60" xfId="0" applyFont="1" applyBorder="1" applyAlignment="1">
      <alignment horizontal="left" vertical="center"/>
    </xf>
    <xf numFmtId="0" fontId="76" fillId="2" borderId="60" xfId="0" applyFont="1" applyFill="1" applyBorder="1" applyAlignment="1">
      <alignment horizontal="left" vertical="center"/>
    </xf>
    <xf numFmtId="177" fontId="77" fillId="0" borderId="7" xfId="0" applyNumberFormat="1" applyFont="1" applyBorder="1" applyAlignment="1">
      <alignment horizontal="left" vertical="center"/>
    </xf>
    <xf numFmtId="177" fontId="77" fillId="0" borderId="6" xfId="0" applyNumberFormat="1" applyFont="1" applyBorder="1" applyAlignment="1">
      <alignment horizontal="left" vertical="center"/>
    </xf>
    <xf numFmtId="0" fontId="76" fillId="2" borderId="74" xfId="0" applyFont="1" applyFill="1" applyBorder="1" applyAlignment="1">
      <alignment vertical="center"/>
    </xf>
    <xf numFmtId="14" fontId="77" fillId="0" borderId="60" xfId="0" applyNumberFormat="1" applyFont="1" applyBorder="1" applyAlignment="1">
      <alignment horizontal="left" vertical="center"/>
    </xf>
    <xf numFmtId="177" fontId="77" fillId="0" borderId="53" xfId="0" applyNumberFormat="1" applyFont="1" applyBorder="1" applyAlignment="1">
      <alignment horizontal="left" vertical="center"/>
    </xf>
    <xf numFmtId="177" fontId="77" fillId="0" borderId="48" xfId="0" applyNumberFormat="1" applyFont="1" applyBorder="1" applyAlignment="1">
      <alignment horizontal="left" vertical="center"/>
    </xf>
    <xf numFmtId="0" fontId="76" fillId="2" borderId="75" xfId="0" applyFont="1" applyFill="1" applyBorder="1" applyAlignment="1">
      <alignment vertical="center"/>
    </xf>
    <xf numFmtId="0" fontId="77" fillId="0" borderId="76" xfId="0" applyFont="1" applyBorder="1" applyAlignment="1">
      <alignment horizontal="left" vertical="center"/>
    </xf>
    <xf numFmtId="0" fontId="76" fillId="2" borderId="76" xfId="0" applyFont="1" applyFill="1" applyBorder="1" applyAlignment="1">
      <alignment horizontal="left" vertical="center"/>
    </xf>
    <xf numFmtId="177" fontId="77" fillId="0" borderId="77" xfId="0" applyNumberFormat="1" applyFont="1" applyBorder="1" applyAlignment="1">
      <alignment horizontal="left" vertical="center"/>
    </xf>
    <xf numFmtId="177" fontId="77" fillId="0" borderId="78" xfId="0" applyNumberFormat="1" applyFont="1" applyBorder="1" applyAlignment="1">
      <alignment horizontal="left" vertical="center"/>
    </xf>
    <xf numFmtId="0" fontId="77" fillId="0" borderId="45" xfId="0" applyFont="1" applyBorder="1" applyAlignment="1">
      <alignment horizontal="left" vertical="top"/>
    </xf>
    <xf numFmtId="0" fontId="78" fillId="0" borderId="45" xfId="0" applyFont="1" applyBorder="1"/>
    <xf numFmtId="0" fontId="78" fillId="0" borderId="34" xfId="0" applyFont="1" applyBorder="1"/>
    <xf numFmtId="0" fontId="0" fillId="0" borderId="34" xfId="0" applyBorder="1"/>
    <xf numFmtId="0" fontId="74" fillId="3" borderId="4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 2" xfId="49"/>
    <cellStyle name="Normal 2" xfId="50"/>
    <cellStyle name="Normal 2 2" xfId="51"/>
    <cellStyle name="Normal 2 2 2" xfId="52"/>
    <cellStyle name="Normal 3 2 3" xfId="53"/>
    <cellStyle name="Normal 3 2 3 2" xfId="54"/>
    <cellStyle name="Normal 3 3" xfId="55"/>
    <cellStyle name="Normal 5" xfId="56"/>
    <cellStyle name="Normal 7" xfId="57"/>
    <cellStyle name="Normal 8" xfId="58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E3D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png"/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101600</xdr:colOff>
      <xdr:row>0</xdr:row>
      <xdr:rowOff>38100</xdr:rowOff>
    </xdr:from>
    <xdr:ext cx="2381250" cy="32385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73110" y="38100"/>
          <a:ext cx="23812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215900</xdr:colOff>
      <xdr:row>46</xdr:row>
      <xdr:rowOff>63500</xdr:rowOff>
    </xdr:from>
    <xdr:ext cx="10846920" cy="1117600"/>
    <xdr:sp>
      <xdr:nvSpPr>
        <xdr:cNvPr id="3" name="Shape 3"/>
        <xdr:cNvSpPr txBox="1"/>
      </xdr:nvSpPr>
      <xdr:spPr>
        <a:xfrm>
          <a:off x="215900" y="8207375"/>
          <a:ext cx="10846435" cy="1117600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50" b="1" i="1"/>
            <a:t>CALL OUTS:</a:t>
          </a:r>
          <a:endParaRPr lang="en-US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aseline="0"/>
            <a:t>- PLACE X FROM SEAM</a:t>
          </a:r>
          <a:endParaRPr lang="en-US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100" baseline="0"/>
        </a:p>
      </xdr:txBody>
    </xdr:sp>
    <xdr:clientData fLocksWithSheet="0"/>
  </xdr:oneCellAnchor>
  <xdr:twoCellAnchor>
    <xdr:from>
      <xdr:col>1</xdr:col>
      <xdr:colOff>1055220</xdr:colOff>
      <xdr:row>6</xdr:row>
      <xdr:rowOff>127000</xdr:rowOff>
    </xdr:from>
    <xdr:to>
      <xdr:col>4</xdr:col>
      <xdr:colOff>1474320</xdr:colOff>
      <xdr:row>8</xdr:row>
      <xdr:rowOff>152400</xdr:rowOff>
    </xdr:to>
    <xdr:sp>
      <xdr:nvSpPr>
        <xdr:cNvPr id="4" name="TextBox 3"/>
        <xdr:cNvSpPr txBox="1"/>
      </xdr:nvSpPr>
      <xdr:spPr>
        <a:xfrm>
          <a:off x="2274570" y="1412875"/>
          <a:ext cx="5034280" cy="368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REFERENCE</a:t>
          </a:r>
          <a:r>
            <a:rPr lang="en-US" sz="1100" b="1" baseline="0"/>
            <a:t> FOR PRINT PLACEMENT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129745</xdr:colOff>
      <xdr:row>6</xdr:row>
      <xdr:rowOff>158235</xdr:rowOff>
    </xdr:from>
    <xdr:to>
      <xdr:col>2</xdr:col>
      <xdr:colOff>317500</xdr:colOff>
      <xdr:row>53</xdr:row>
      <xdr:rowOff>72425</xdr:rowOff>
    </xdr:to>
    <xdr:sp>
      <xdr:nvSpPr>
        <xdr:cNvPr id="2" name="Rectangle 1"/>
        <xdr:cNvSpPr/>
      </xdr:nvSpPr>
      <xdr:spPr>
        <a:xfrm>
          <a:off x="129540" y="1443990"/>
          <a:ext cx="3211830" cy="7972425"/>
        </a:xfrm>
        <a:prstGeom prst="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164071</xdr:colOff>
      <xdr:row>7</xdr:row>
      <xdr:rowOff>24284</xdr:rowOff>
    </xdr:from>
    <xdr:to>
      <xdr:col>2</xdr:col>
      <xdr:colOff>25400</xdr:colOff>
      <xdr:row>19</xdr:row>
      <xdr:rowOff>88899</xdr:rowOff>
    </xdr:to>
    <xdr:sp>
      <xdr:nvSpPr>
        <xdr:cNvPr id="3" name="TextBox 2"/>
        <xdr:cNvSpPr txBox="1"/>
      </xdr:nvSpPr>
      <xdr:spPr>
        <a:xfrm>
          <a:off x="163830" y="1481455"/>
          <a:ext cx="2885440" cy="2121535"/>
        </a:xfrm>
        <a:prstGeom prst="rect">
          <a:avLst/>
        </a:prstGeom>
        <a:noFill/>
        <a:ln w="9525" cmpd="sng">
          <a:noFill/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 i="1" u="none" baseline="0">
              <a:latin typeface="+mn-lt"/>
            </a:rPr>
            <a:t>BUTTON:</a:t>
          </a:r>
          <a:endParaRPr lang="en-US" sz="1600" b="1" i="1" u="none" baseline="0">
            <a:latin typeface="+mn-lt"/>
          </a:endParaRPr>
        </a:p>
        <a:p>
          <a:pPr algn="l"/>
          <a:endParaRPr lang="en-US" sz="110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NAME:</a:t>
          </a:r>
          <a:r>
            <a:rPr lang="en-US" sz="1100" b="0" i="0" u="none" baseline="0">
              <a:latin typeface="+mn-lt"/>
            </a:rPr>
            <a:t>  DIAMANTE SHANK BUTTON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SUPPLIER: </a:t>
          </a:r>
          <a:r>
            <a:rPr lang="en-US" sz="1100" b="0" i="1" u="none" baseline="0">
              <a:latin typeface="+mn-lt"/>
            </a:rPr>
            <a:t>WSG</a:t>
          </a:r>
          <a:endParaRPr lang="en-US" sz="1100" b="0" i="1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ART#: </a:t>
          </a:r>
          <a:r>
            <a:rPr lang="en-US" sz="1100" b="0" i="1" u="none" baseline="0">
              <a:latin typeface="+mn-lt"/>
            </a:rPr>
            <a:t>CB037333</a:t>
          </a:r>
          <a:endParaRPr lang="en-US" sz="1100" b="0" i="1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COLOR: </a:t>
          </a:r>
          <a:r>
            <a:rPr lang="en-US" sz="1100" b="0" i="1" u="none" baseline="0">
              <a:latin typeface="+mn-lt"/>
            </a:rPr>
            <a:t>AS SAMPLE- SILVER</a:t>
          </a:r>
          <a:endParaRPr lang="en-US" sz="1100" b="0" i="1" u="none" baseline="0">
            <a:latin typeface="+mn-lt"/>
          </a:endParaRPr>
        </a:p>
        <a:p>
          <a:pPr algn="ctr"/>
          <a:endParaRPr lang="en-US" sz="1800" b="1" i="1" u="none" baseline="0">
            <a:latin typeface="Century Gothic" panose="020B0502020202020204" pitchFamily="34" charset="0"/>
          </a:endParaRPr>
        </a:p>
        <a:p>
          <a:pPr algn="ctr"/>
          <a:endParaRPr lang="en-US" sz="1800" b="1" i="1" u="none" baseline="0">
            <a:latin typeface="Century Gothic" panose="020B0502020202020204" pitchFamily="34" charset="0"/>
          </a:endParaRPr>
        </a:p>
        <a:p>
          <a:pPr algn="ctr"/>
          <a:endParaRPr lang="en-US" sz="1100" b="0" i="1" u="none" baseline="0">
            <a:latin typeface="Century Gothic" panose="020B0502020202020204" pitchFamily="34" charset="0"/>
          </a:endParaRPr>
        </a:p>
        <a:p>
          <a:pPr algn="ctr"/>
          <a:endParaRPr lang="en-US" sz="1100" b="0" i="1" u="none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469901</xdr:colOff>
      <xdr:row>6</xdr:row>
      <xdr:rowOff>118534</xdr:rowOff>
    </xdr:from>
    <xdr:to>
      <xdr:col>4</xdr:col>
      <xdr:colOff>1028701</xdr:colOff>
      <xdr:row>53</xdr:row>
      <xdr:rowOff>25400</xdr:rowOff>
    </xdr:to>
    <xdr:sp>
      <xdr:nvSpPr>
        <xdr:cNvPr id="4" name="TextBox 3"/>
        <xdr:cNvSpPr txBox="1"/>
      </xdr:nvSpPr>
      <xdr:spPr>
        <a:xfrm>
          <a:off x="3493770" y="1403985"/>
          <a:ext cx="3408680" cy="7965440"/>
        </a:xfrm>
        <a:prstGeom prst="rect">
          <a:avLst/>
        </a:prstGeom>
        <a:noFill/>
        <a:ln w="9525" cmpd="sng">
          <a:solidFill>
            <a:schemeClr val="tx1"/>
          </a:solidFill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 i="1" u="none">
              <a:latin typeface="+mn-lt"/>
            </a:rPr>
            <a:t>THREAD</a:t>
          </a:r>
          <a:r>
            <a:rPr lang="en-US" sz="1600" b="1" i="1" u="none" baseline="0">
              <a:latin typeface="+mn-lt"/>
            </a:rPr>
            <a:t>:</a:t>
          </a:r>
          <a:endParaRPr lang="en-US" sz="1600" b="1" i="1" u="none" baseline="0">
            <a:latin typeface="+mn-lt"/>
          </a:endParaRPr>
        </a:p>
        <a:p>
          <a:pPr algn="ctr"/>
          <a:endParaRPr lang="en-US" sz="1100" u="none" baseline="0"/>
        </a:p>
        <a:p>
          <a:pPr algn="l"/>
          <a:r>
            <a:rPr lang="en-US" sz="1100" b="1" i="1" u="none" baseline="0">
              <a:latin typeface="+mn-lt"/>
            </a:rPr>
            <a:t>NAME: </a:t>
          </a:r>
          <a:r>
            <a:rPr lang="en-US" sz="1100" b="0" i="0" u="none" baseline="0">
              <a:latin typeface="+mn-lt"/>
            </a:rPr>
            <a:t>GRAMAX TEXTURED POLY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SUPPLIER: </a:t>
          </a:r>
          <a:r>
            <a:rPr lang="en-US" sz="1100" b="0" i="0" u="none" baseline="0">
              <a:latin typeface="+mn-lt"/>
            </a:rPr>
            <a:t>VENDOR SOURCE - SIMILAR TO COATS QUALITY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ART#: </a:t>
          </a:r>
          <a:r>
            <a:rPr lang="en-US" sz="1100" b="0" i="0" u="none" baseline="0">
              <a:latin typeface="+mn-lt"/>
            </a:rPr>
            <a:t>TBD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COLOR: </a:t>
          </a:r>
          <a:r>
            <a:rPr lang="en-US" sz="1100" b="0" i="0" u="none" baseline="0">
              <a:latin typeface="+mn-lt"/>
            </a:rPr>
            <a:t>MATCH TO SELF</a:t>
          </a:r>
          <a:endParaRPr lang="en-US" sz="1100" b="0" i="0" u="none" baseline="0">
            <a:latin typeface="+mn-lt"/>
          </a:endParaRPr>
        </a:p>
      </xdr:txBody>
    </xdr:sp>
    <xdr:clientData/>
  </xdr:twoCellAnchor>
  <xdr:twoCellAnchor editAs="oneCell">
    <xdr:from>
      <xdr:col>2</xdr:col>
      <xdr:colOff>739483</xdr:colOff>
      <xdr:row>17</xdr:row>
      <xdr:rowOff>12700</xdr:rowOff>
    </xdr:from>
    <xdr:to>
      <xdr:col>4</xdr:col>
      <xdr:colOff>891509</xdr:colOff>
      <xdr:row>34</xdr:row>
      <xdr:rowOff>118533</xdr:rowOff>
    </xdr:to>
    <xdr:pic>
      <xdr:nvPicPr>
        <xdr:cNvPr id="5" name="Picture 4"/>
        <xdr:cNvPicPr>
          <a:picLocks noChangeAspect="1"/>
        </xdr:cNvPicPr>
      </xdr:nvPicPr>
      <xdr:blipFill>
        <a:blip r:embed="rId1" cstate="email"/>
        <a:stretch>
          <a:fillRect/>
        </a:stretch>
      </xdr:blipFill>
      <xdr:spPr>
        <a:xfrm>
          <a:off x="3763010" y="3184525"/>
          <a:ext cx="3001645" cy="3020060"/>
        </a:xfrm>
        <a:prstGeom prst="rect">
          <a:avLst/>
        </a:prstGeom>
        <a:ln>
          <a:noFill/>
          <a:prstDash val="lgDash"/>
        </a:ln>
      </xdr:spPr>
    </xdr:pic>
    <xdr:clientData/>
  </xdr:twoCellAnchor>
  <xdr:twoCellAnchor>
    <xdr:from>
      <xdr:col>4</xdr:col>
      <xdr:colOff>1219200</xdr:colOff>
      <xdr:row>6</xdr:row>
      <xdr:rowOff>139700</xdr:rowOff>
    </xdr:from>
    <xdr:to>
      <xdr:col>11</xdr:col>
      <xdr:colOff>245190</xdr:colOff>
      <xdr:row>53</xdr:row>
      <xdr:rowOff>38100</xdr:rowOff>
    </xdr:to>
    <xdr:sp>
      <xdr:nvSpPr>
        <xdr:cNvPr id="6" name="TextBox 5"/>
        <xdr:cNvSpPr txBox="1"/>
      </xdr:nvSpPr>
      <xdr:spPr>
        <a:xfrm>
          <a:off x="7092950" y="1425575"/>
          <a:ext cx="3348990" cy="7956550"/>
        </a:xfrm>
        <a:prstGeom prst="rect">
          <a:avLst/>
        </a:prstGeom>
        <a:noFill/>
        <a:ln w="9525" cmpd="sng">
          <a:solidFill>
            <a:schemeClr val="tx1"/>
          </a:solidFill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 i="1" u="none">
              <a:latin typeface="+mn-lt"/>
            </a:rPr>
            <a:t>MOBILON</a:t>
          </a:r>
          <a:r>
            <a:rPr lang="en-US" sz="1600" b="1" i="1" u="none" baseline="0">
              <a:latin typeface="+mn-lt"/>
            </a:rPr>
            <a:t>:</a:t>
          </a:r>
          <a:endParaRPr lang="en-US" sz="1600" b="1" i="1" u="none" baseline="0">
            <a:latin typeface="+mn-lt"/>
          </a:endParaRPr>
        </a:p>
        <a:p>
          <a:pPr algn="l"/>
          <a:endParaRPr lang="en-US" sz="110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NAME: </a:t>
          </a:r>
          <a:r>
            <a:rPr lang="en-US" sz="1100" b="0" i="0" u="none" baseline="0">
              <a:latin typeface="+mn-lt"/>
            </a:rPr>
            <a:t>CLEAR MOBILON/ GEL TAPE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SUPPLIER: </a:t>
          </a:r>
          <a:r>
            <a:rPr lang="en-US" sz="1100" b="0" i="0" u="none" baseline="0">
              <a:latin typeface="+mn-lt"/>
            </a:rPr>
            <a:t>VENDOR SOURCE 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ART#: </a:t>
          </a:r>
          <a:r>
            <a:rPr lang="en-US" sz="1100" b="0" i="0" u="none" baseline="0">
              <a:latin typeface="+mn-lt"/>
            </a:rPr>
            <a:t>TBD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COLOR: </a:t>
          </a:r>
          <a:r>
            <a:rPr lang="en-US" sz="1100" b="0" i="0" u="none" baseline="0">
              <a:latin typeface="+mn-lt"/>
            </a:rPr>
            <a:t>CLEAR</a:t>
          </a:r>
          <a:endParaRPr lang="en-US" sz="1100" b="0" i="0" u="none" baseline="0">
            <a:latin typeface="+mn-lt"/>
          </a:endParaRPr>
        </a:p>
      </xdr:txBody>
    </xdr:sp>
    <xdr:clientData/>
  </xdr:twoCellAnchor>
  <xdr:oneCellAnchor>
    <xdr:from>
      <xdr:col>4</xdr:col>
      <xdr:colOff>1464733</xdr:colOff>
      <xdr:row>17</xdr:row>
      <xdr:rowOff>33736</xdr:rowOff>
    </xdr:from>
    <xdr:ext cx="3158068" cy="2061765"/>
    <xdr:pic>
      <xdr:nvPicPr>
        <xdr:cNvPr id="7" name="Picture 6"/>
        <xdr:cNvPicPr>
          <a:picLocks noChangeAspect="1"/>
        </xdr:cNvPicPr>
      </xdr:nvPicPr>
      <xdr:blipFill>
        <a:blip r:embed="rId2" cstate="email"/>
        <a:srcRect/>
        <a:stretch>
          <a:fillRect/>
        </a:stretch>
      </xdr:blipFill>
      <xdr:spPr>
        <a:xfrm>
          <a:off x="7308850" y="3205480"/>
          <a:ext cx="3157855" cy="2061845"/>
        </a:xfrm>
        <a:prstGeom prst="rect">
          <a:avLst/>
        </a:prstGeom>
        <a:ln>
          <a:noFill/>
          <a:prstDash val="lgDash"/>
        </a:ln>
      </xdr:spPr>
    </xdr:pic>
    <xdr:clientData/>
  </xdr:oneCellAnchor>
  <xdr:twoCellAnchor editAs="oneCell">
    <xdr:from>
      <xdr:col>0</xdr:col>
      <xdr:colOff>317500</xdr:colOff>
      <xdr:row>17</xdr:row>
      <xdr:rowOff>30348</xdr:rowOff>
    </xdr:from>
    <xdr:to>
      <xdr:col>2</xdr:col>
      <xdr:colOff>177800</xdr:colOff>
      <xdr:row>42</xdr:row>
      <xdr:rowOff>165099</xdr:rowOff>
    </xdr:to>
    <xdr:pic>
      <xdr:nvPicPr>
        <xdr:cNvPr id="8" name="Picture 7"/>
        <xdr:cNvPicPr>
          <a:picLocks noChangeAspect="1"/>
        </xdr:cNvPicPr>
      </xdr:nvPicPr>
      <xdr:blipFill>
        <a:blip r:embed="rId3" cstate="email"/>
        <a:srcRect/>
        <a:stretch>
          <a:fillRect/>
        </a:stretch>
      </xdr:blipFill>
      <xdr:spPr>
        <a:xfrm rot="5400000">
          <a:off x="-450850" y="3970020"/>
          <a:ext cx="4420870" cy="2884170"/>
        </a:xfrm>
        <a:prstGeom prst="rect">
          <a:avLst/>
        </a:prstGeom>
      </xdr:spPr>
    </xdr:pic>
    <xdr:clientData/>
  </xdr:twoCellAnchor>
  <xdr:oneCellAnchor>
    <xdr:from>
      <xdr:col>7</xdr:col>
      <xdr:colOff>101600</xdr:colOff>
      <xdr:row>0</xdr:row>
      <xdr:rowOff>63500</xdr:rowOff>
    </xdr:from>
    <xdr:ext cx="2381250" cy="323850"/>
    <xdr:pic>
      <xdr:nvPicPr>
        <xdr:cNvPr id="9" name="image1.png" title="Image"/>
        <xdr:cNvPicPr preferRelativeResize="0"/>
      </xdr:nvPicPr>
      <xdr:blipFill>
        <a:blip r:embed="rId4" cstate="print"/>
        <a:stretch>
          <a:fillRect/>
        </a:stretch>
      </xdr:blipFill>
      <xdr:spPr>
        <a:xfrm>
          <a:off x="8373110" y="63500"/>
          <a:ext cx="238125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53948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53948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53948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53948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113780" y="76200"/>
          <a:ext cx="1714500" cy="2286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104776</xdr:colOff>
      <xdr:row>1</xdr:row>
      <xdr:rowOff>95250</xdr:rowOff>
    </xdr:from>
    <xdr:to>
      <xdr:col>9</xdr:col>
      <xdr:colOff>574676</xdr:colOff>
      <xdr:row>6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91070" y="476250"/>
          <a:ext cx="469900" cy="9048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113780" y="76200"/>
          <a:ext cx="1714500" cy="2286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104776</xdr:colOff>
      <xdr:row>1</xdr:row>
      <xdr:rowOff>95250</xdr:rowOff>
    </xdr:from>
    <xdr:to>
      <xdr:col>9</xdr:col>
      <xdr:colOff>574676</xdr:colOff>
      <xdr:row>6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91070" y="476250"/>
          <a:ext cx="469900" cy="904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6810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6810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649111</xdr:colOff>
      <xdr:row>0</xdr:row>
      <xdr:rowOff>28223</xdr:rowOff>
    </xdr:from>
    <xdr:ext cx="2381250" cy="32385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05875" y="27940"/>
          <a:ext cx="238125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38484</xdr:colOff>
      <xdr:row>15</xdr:row>
      <xdr:rowOff>153939</xdr:rowOff>
    </xdr:from>
    <xdr:to>
      <xdr:col>10</xdr:col>
      <xdr:colOff>571884</xdr:colOff>
      <xdr:row>35</xdr:row>
      <xdr:rowOff>1539</xdr:rowOff>
    </xdr:to>
    <xdr:sp>
      <xdr:nvSpPr>
        <xdr:cNvPr id="2" name="TextBox 1"/>
        <xdr:cNvSpPr txBox="1"/>
      </xdr:nvSpPr>
      <xdr:spPr>
        <a:xfrm>
          <a:off x="2764155" y="3220720"/>
          <a:ext cx="8341360" cy="3771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Century Gothic" panose="020B0502020202020204" pitchFamily="34" charset="0"/>
            </a:rPr>
            <a:t>HIDE PAGE</a:t>
          </a:r>
          <a:r>
            <a:rPr lang="en-US" sz="1800" baseline="0">
              <a:latin typeface="Century Gothic" panose="020B0502020202020204" pitchFamily="34" charset="0"/>
            </a:rPr>
            <a:t> FOR INITIAL TECH PACK DEVELOPMENT</a:t>
          </a:r>
          <a:endParaRPr lang="en-US" sz="1800" baseline="0">
            <a:latin typeface="Century Gothic" panose="020B0502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rahpunter\Downloads\TP%20TEMPLATE-REVISED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workbookViewId="0">
      <selection activeCell="O36" sqref="O36"/>
    </sheetView>
  </sheetViews>
  <sheetFormatPr defaultColWidth="12.7079646017699" defaultRowHeight="15.75" customHeight="1"/>
  <cols>
    <col min="1" max="1" width="17" customWidth="1"/>
    <col min="2" max="2" width="25.141592920354" customWidth="1"/>
    <col min="3" max="3" width="21.858407079646" customWidth="1"/>
    <col min="4" max="4" width="17.858407079646" customWidth="1"/>
    <col min="5" max="5" width="20" customWidth="1"/>
    <col min="6" max="13" width="6.70796460176991" customWidth="1"/>
    <col min="14" max="14" width="7.14159292035398" customWidth="1"/>
    <col min="15" max="26" width="6.70796460176991" customWidth="1"/>
  </cols>
  <sheetData>
    <row r="1" ht="33.75" customHeight="1" spans="1:12">
      <c r="A1" s="633" t="s">
        <v>0</v>
      </c>
      <c r="B1" s="634"/>
      <c r="C1" s="635"/>
      <c r="D1" s="636" t="s">
        <v>1</v>
      </c>
      <c r="E1" s="637" t="e">
        <f>#REF!</f>
        <v>#REF!</v>
      </c>
      <c r="F1" s="638"/>
      <c r="G1" s="639"/>
      <c r="H1" s="639"/>
      <c r="I1" s="639"/>
      <c r="J1" s="639"/>
      <c r="K1" s="639"/>
      <c r="L1" s="658"/>
    </row>
    <row r="2" ht="13.5" customHeight="1" spans="1:12">
      <c r="A2" s="640" t="e">
        <f>#REF!</f>
        <v>#REF!</v>
      </c>
      <c r="B2" s="641" t="e">
        <f>#REF!</f>
        <v>#REF!</v>
      </c>
      <c r="C2" s="642" t="e">
        <f>#REF!</f>
        <v>#REF!</v>
      </c>
      <c r="D2" s="643" t="e">
        <f>#REF!</f>
        <v>#REF!</v>
      </c>
      <c r="E2" s="644"/>
      <c r="F2" s="128" t="s">
        <v>2</v>
      </c>
      <c r="G2" s="128"/>
      <c r="H2" s="128"/>
      <c r="I2" s="659" t="e">
        <f>#REF!</f>
        <v>#REF!</v>
      </c>
      <c r="J2" s="660"/>
      <c r="K2" s="660"/>
      <c r="L2" s="661"/>
    </row>
    <row r="3" ht="13.5" customHeight="1" spans="1:12">
      <c r="A3" s="645" t="e">
        <f>#REF!</f>
        <v>#REF!</v>
      </c>
      <c r="B3" s="641" t="e">
        <f>#REF!</f>
        <v>#REF!</v>
      </c>
      <c r="C3" s="642" t="e">
        <f>#REF!</f>
        <v>#REF!</v>
      </c>
      <c r="D3" s="647" t="e">
        <f>#REF!</f>
        <v>#REF!</v>
      </c>
      <c r="E3" s="648"/>
      <c r="F3" s="135"/>
      <c r="G3" s="135"/>
      <c r="H3" s="135"/>
      <c r="I3" s="659"/>
      <c r="J3" s="660"/>
      <c r="K3" s="660"/>
      <c r="L3" s="661"/>
    </row>
    <row r="4" ht="13.5" customHeight="1" spans="1:12">
      <c r="A4" s="645" t="e">
        <f>#REF!</f>
        <v>#REF!</v>
      </c>
      <c r="B4" s="641" t="e">
        <f>#REF!</f>
        <v>#REF!</v>
      </c>
      <c r="C4" s="642" t="e">
        <f>#REF!</f>
        <v>#REF!</v>
      </c>
      <c r="D4" s="647" t="e">
        <f>#REF!</f>
        <v>#REF!</v>
      </c>
      <c r="E4" s="648"/>
      <c r="F4" s="135"/>
      <c r="G4" s="135"/>
      <c r="H4" s="135"/>
      <c r="I4" s="662"/>
      <c r="J4" s="663"/>
      <c r="K4" s="663"/>
      <c r="L4" s="664"/>
    </row>
    <row r="5" ht="13.5" customHeight="1" spans="1:12">
      <c r="A5" s="645" t="e">
        <f>#REF!</f>
        <v>#REF!</v>
      </c>
      <c r="B5" s="641" t="e">
        <f>#REF!</f>
        <v>#REF!</v>
      </c>
      <c r="C5" s="642" t="e">
        <f>#REF!</f>
        <v>#REF!</v>
      </c>
      <c r="D5" s="647" t="e">
        <f>#REF!</f>
        <v>#REF!</v>
      </c>
      <c r="E5" s="648"/>
      <c r="F5" s="87" t="s">
        <v>3</v>
      </c>
      <c r="G5" s="88"/>
      <c r="H5" s="89"/>
      <c r="I5" s="166" t="e">
        <f>#REF!</f>
        <v>#REF!</v>
      </c>
      <c r="J5" s="166"/>
      <c r="K5" s="166"/>
      <c r="L5" s="166"/>
    </row>
    <row r="6" ht="13.5" customHeight="1" spans="1:12">
      <c r="A6" s="649" t="e">
        <f>#REF!</f>
        <v>#REF!</v>
      </c>
      <c r="B6" s="650" t="e">
        <f>#REF!</f>
        <v>#REF!</v>
      </c>
      <c r="C6" s="651" t="e">
        <f>#REF!</f>
        <v>#REF!</v>
      </c>
      <c r="D6" s="652" t="e">
        <f>#REF!</f>
        <v>#REF!</v>
      </c>
      <c r="E6" s="653"/>
      <c r="F6" s="95" t="s">
        <v>4</v>
      </c>
      <c r="G6" s="96"/>
      <c r="H6" s="97"/>
      <c r="I6" s="166" t="e">
        <f>#REF!</f>
        <v>#REF!</v>
      </c>
      <c r="J6" s="166"/>
      <c r="K6" s="166"/>
      <c r="L6" s="166"/>
    </row>
    <row r="7" ht="13.5" customHeight="1" spans="1:12">
      <c r="A7" s="654"/>
      <c r="B7" s="655"/>
      <c r="C7" s="655"/>
      <c r="D7" s="655"/>
      <c r="E7" s="655"/>
      <c r="F7" s="655"/>
      <c r="G7" s="655"/>
      <c r="H7" s="655"/>
      <c r="I7" s="655"/>
      <c r="J7" s="655"/>
      <c r="K7" s="655"/>
      <c r="L7" s="655"/>
    </row>
    <row r="8" ht="13.5" customHeight="1" spans="1:12">
      <c r="A8" s="656"/>
      <c r="B8" s="657"/>
      <c r="C8" s="657"/>
      <c r="D8" s="657"/>
      <c r="E8" s="657"/>
      <c r="F8" s="657"/>
      <c r="G8" s="657"/>
      <c r="H8" s="657"/>
      <c r="I8" s="657"/>
      <c r="J8" s="657"/>
      <c r="K8" s="657"/>
      <c r="L8" s="656"/>
    </row>
    <row r="9" ht="13.5" customHeight="1" spans="1:12">
      <c r="A9" s="656"/>
      <c r="B9" s="657"/>
      <c r="C9" s="657"/>
      <c r="D9" s="657"/>
      <c r="E9" s="657"/>
      <c r="F9" s="657"/>
      <c r="G9" s="657"/>
      <c r="H9" s="657"/>
      <c r="I9" s="657"/>
      <c r="J9" s="657"/>
      <c r="K9" s="657"/>
      <c r="L9" s="656"/>
    </row>
    <row r="10" ht="13.5" customHeight="1" spans="1:12">
      <c r="A10" s="656"/>
      <c r="B10" s="657"/>
      <c r="C10" s="657"/>
      <c r="D10" s="657"/>
      <c r="E10" s="657"/>
      <c r="F10" s="657"/>
      <c r="G10" s="657"/>
      <c r="H10" s="657"/>
      <c r="I10" s="657"/>
      <c r="J10" s="657"/>
      <c r="K10" s="657"/>
      <c r="L10" s="656"/>
    </row>
    <row r="11" ht="13.5" customHeight="1" spans="1:12">
      <c r="A11" s="656"/>
      <c r="B11" s="657"/>
      <c r="C11" s="657"/>
      <c r="D11" s="657"/>
      <c r="E11" s="657"/>
      <c r="F11" s="657"/>
      <c r="G11" s="657"/>
      <c r="H11" s="657"/>
      <c r="I11" s="657"/>
      <c r="J11" s="657"/>
      <c r="K11" s="657"/>
      <c r="L11" s="656"/>
    </row>
    <row r="12" ht="13.5" customHeight="1" spans="1:12">
      <c r="A12" s="656"/>
      <c r="B12" s="657"/>
      <c r="C12" s="657"/>
      <c r="D12" s="657"/>
      <c r="E12" s="657"/>
      <c r="F12" s="657"/>
      <c r="G12" s="657"/>
      <c r="H12" s="657"/>
      <c r="I12" s="657"/>
      <c r="J12" s="657"/>
      <c r="K12" s="657"/>
      <c r="L12" s="656"/>
    </row>
    <row r="13" ht="13.5" customHeight="1" spans="1:12">
      <c r="A13" s="656"/>
      <c r="B13" s="657"/>
      <c r="C13" s="657"/>
      <c r="D13" s="657"/>
      <c r="E13" s="657"/>
      <c r="F13" s="657"/>
      <c r="G13" s="657"/>
      <c r="H13" s="657"/>
      <c r="I13" s="657"/>
      <c r="J13" s="657"/>
      <c r="K13" s="657"/>
      <c r="L13" s="656"/>
    </row>
    <row r="14" ht="13.5" customHeight="1" spans="1:12">
      <c r="A14" s="656"/>
      <c r="B14" s="657"/>
      <c r="C14" s="657"/>
      <c r="D14" s="657"/>
      <c r="E14" s="657"/>
      <c r="F14" s="657"/>
      <c r="G14" s="657"/>
      <c r="H14" s="657"/>
      <c r="I14" s="657"/>
      <c r="J14" s="657"/>
      <c r="K14" s="657"/>
      <c r="L14" s="656"/>
    </row>
    <row r="15" ht="13.5" customHeight="1" spans="1:12">
      <c r="A15" s="656"/>
      <c r="B15" s="657"/>
      <c r="C15" s="657"/>
      <c r="D15" s="657"/>
      <c r="E15" s="657"/>
      <c r="F15" s="657"/>
      <c r="G15" s="657"/>
      <c r="H15" s="657"/>
      <c r="I15" s="657"/>
      <c r="J15" s="657"/>
      <c r="K15" s="657"/>
      <c r="L15" s="656"/>
    </row>
    <row r="16" ht="13.5" customHeight="1" spans="1:12">
      <c r="A16" s="656"/>
      <c r="B16" s="657"/>
      <c r="C16" s="657"/>
      <c r="D16" s="657"/>
      <c r="E16" s="657"/>
      <c r="F16" s="657"/>
      <c r="G16" s="657"/>
      <c r="H16" s="657"/>
      <c r="I16" s="657"/>
      <c r="J16" s="657"/>
      <c r="K16" s="657"/>
      <c r="L16" s="656"/>
    </row>
    <row r="17" ht="13.5" customHeight="1" spans="1:12">
      <c r="A17" s="656"/>
      <c r="B17" s="657"/>
      <c r="C17" s="657"/>
      <c r="D17" s="657"/>
      <c r="E17" s="657"/>
      <c r="F17" s="657"/>
      <c r="G17" s="657"/>
      <c r="H17" s="657"/>
      <c r="I17" s="657"/>
      <c r="J17" s="657"/>
      <c r="K17" s="657"/>
      <c r="L17" s="656"/>
    </row>
    <row r="18" ht="13.5" customHeight="1" spans="1:12">
      <c r="A18" s="656"/>
      <c r="B18" s="657"/>
      <c r="C18" s="657"/>
      <c r="D18" s="657"/>
      <c r="E18" s="657"/>
      <c r="F18" s="657"/>
      <c r="G18" s="657"/>
      <c r="H18" s="657"/>
      <c r="I18" s="657"/>
      <c r="J18" s="657"/>
      <c r="K18" s="657"/>
      <c r="L18" s="656"/>
    </row>
    <row r="19" ht="13.5" customHeight="1" spans="1:12">
      <c r="A19" s="656"/>
      <c r="B19" s="657"/>
      <c r="C19" s="657"/>
      <c r="D19" s="657"/>
      <c r="E19" s="657"/>
      <c r="F19" s="657"/>
      <c r="G19" s="657"/>
      <c r="H19" s="657"/>
      <c r="I19" s="657"/>
      <c r="J19" s="657"/>
      <c r="K19" s="657"/>
      <c r="L19" s="656"/>
    </row>
    <row r="20" ht="13.5" customHeight="1" spans="1:12">
      <c r="A20" s="656"/>
      <c r="B20" s="657"/>
      <c r="C20" s="657"/>
      <c r="D20" s="657"/>
      <c r="E20" s="657"/>
      <c r="F20" s="657"/>
      <c r="G20" s="657"/>
      <c r="H20" s="657"/>
      <c r="I20" s="657"/>
      <c r="J20" s="657"/>
      <c r="K20" s="657"/>
      <c r="L20" s="656"/>
    </row>
    <row r="21" ht="13.5" customHeight="1" spans="1:12">
      <c r="A21" s="656"/>
      <c r="B21" s="657"/>
      <c r="C21" s="657"/>
      <c r="D21" s="657"/>
      <c r="E21" s="657"/>
      <c r="F21" s="657"/>
      <c r="G21" s="657"/>
      <c r="H21" s="657"/>
      <c r="I21" s="657"/>
      <c r="J21" s="657"/>
      <c r="K21" s="657"/>
      <c r="L21" s="656"/>
    </row>
    <row r="22" ht="13.5" customHeight="1" spans="1:12">
      <c r="A22" s="656"/>
      <c r="B22" s="657"/>
      <c r="C22" s="657"/>
      <c r="D22" s="657"/>
      <c r="E22" s="657"/>
      <c r="F22" s="657"/>
      <c r="G22" s="657"/>
      <c r="H22" s="657"/>
      <c r="I22" s="657"/>
      <c r="J22" s="657"/>
      <c r="K22" s="657"/>
      <c r="L22" s="656"/>
    </row>
    <row r="23" ht="13.5" customHeight="1" spans="1:12">
      <c r="A23" s="656"/>
      <c r="B23" s="657"/>
      <c r="C23" s="657"/>
      <c r="D23" s="657"/>
      <c r="E23" s="657"/>
      <c r="F23" s="657"/>
      <c r="G23" s="657"/>
      <c r="H23" s="657"/>
      <c r="I23" s="657"/>
      <c r="J23" s="657"/>
      <c r="K23" s="657"/>
      <c r="L23" s="656"/>
    </row>
    <row r="24" ht="13.5" customHeight="1" spans="1:12">
      <c r="A24" s="656"/>
      <c r="B24" s="657"/>
      <c r="C24" s="657"/>
      <c r="D24" s="657"/>
      <c r="E24" s="657"/>
      <c r="F24" s="657"/>
      <c r="G24" s="657"/>
      <c r="H24" s="657"/>
      <c r="I24" s="657"/>
      <c r="J24" s="657"/>
      <c r="K24" s="657"/>
      <c r="L24" s="656"/>
    </row>
    <row r="25" ht="13.5" customHeight="1" spans="1:12">
      <c r="A25" s="656"/>
      <c r="B25" s="657"/>
      <c r="C25" s="657"/>
      <c r="D25" s="657"/>
      <c r="E25" s="657"/>
      <c r="F25" s="657"/>
      <c r="G25" s="657"/>
      <c r="H25" s="657"/>
      <c r="I25" s="657"/>
      <c r="J25" s="657"/>
      <c r="K25" s="657"/>
      <c r="L25" s="656"/>
    </row>
    <row r="26" ht="13.5" customHeight="1" spans="1:12">
      <c r="A26" s="656"/>
      <c r="B26" s="657"/>
      <c r="C26" s="657"/>
      <c r="D26" s="657"/>
      <c r="E26" s="657"/>
      <c r="F26" s="657"/>
      <c r="G26" s="657"/>
      <c r="H26" s="657"/>
      <c r="I26" s="657"/>
      <c r="J26" s="657"/>
      <c r="K26" s="657"/>
      <c r="L26" s="656"/>
    </row>
    <row r="27" ht="13.5" customHeight="1" spans="1:12">
      <c r="A27" s="656"/>
      <c r="B27" s="657"/>
      <c r="C27" s="657"/>
      <c r="D27" s="657"/>
      <c r="E27" s="657"/>
      <c r="F27" s="657"/>
      <c r="G27" s="657"/>
      <c r="H27" s="657"/>
      <c r="I27" s="657"/>
      <c r="J27" s="657"/>
      <c r="K27" s="657"/>
      <c r="L27" s="656"/>
    </row>
    <row r="28" ht="13.5" customHeight="1" spans="1:12">
      <c r="A28" s="656"/>
      <c r="B28" s="657"/>
      <c r="C28" s="657"/>
      <c r="D28" s="657"/>
      <c r="E28" s="657"/>
      <c r="F28" s="657"/>
      <c r="G28" s="657"/>
      <c r="H28" s="657"/>
      <c r="I28" s="657"/>
      <c r="J28" s="657"/>
      <c r="K28" s="657"/>
      <c r="L28" s="656"/>
    </row>
    <row r="29" ht="13.5" customHeight="1" spans="1:12">
      <c r="A29" s="656"/>
      <c r="B29" s="657"/>
      <c r="C29" s="657"/>
      <c r="D29" s="657"/>
      <c r="E29" s="657"/>
      <c r="F29" s="657"/>
      <c r="G29" s="657"/>
      <c r="H29" s="657"/>
      <c r="I29" s="657"/>
      <c r="J29" s="657"/>
      <c r="K29" s="657"/>
      <c r="L29" s="656"/>
    </row>
    <row r="30" ht="13.5" customHeight="1" spans="1:12">
      <c r="A30" s="656"/>
      <c r="B30" s="657"/>
      <c r="C30" s="657"/>
      <c r="D30" s="657"/>
      <c r="E30" s="657"/>
      <c r="F30" s="657"/>
      <c r="G30" s="657"/>
      <c r="H30" s="657"/>
      <c r="I30" s="657"/>
      <c r="J30" s="657"/>
      <c r="K30" s="657"/>
      <c r="L30" s="656"/>
    </row>
    <row r="31" ht="13.5" customHeight="1" spans="1:12">
      <c r="A31" s="656"/>
      <c r="B31" s="657"/>
      <c r="C31" s="657"/>
      <c r="D31" s="657"/>
      <c r="E31" s="657"/>
      <c r="F31" s="657"/>
      <c r="G31" s="657"/>
      <c r="H31" s="657"/>
      <c r="I31" s="657"/>
      <c r="J31" s="657"/>
      <c r="K31" s="657"/>
      <c r="L31" s="656"/>
    </row>
    <row r="32" ht="13.5" customHeight="1" spans="1:12">
      <c r="A32" s="656"/>
      <c r="B32" s="657"/>
      <c r="C32" s="657"/>
      <c r="D32" s="657"/>
      <c r="E32" s="657"/>
      <c r="F32" s="657"/>
      <c r="G32" s="657"/>
      <c r="H32" s="657"/>
      <c r="I32" s="657"/>
      <c r="J32" s="657"/>
      <c r="K32" s="657"/>
      <c r="L32" s="656"/>
    </row>
    <row r="33" ht="13.5" customHeight="1" spans="1:12">
      <c r="A33" s="656"/>
      <c r="B33" s="657"/>
      <c r="C33" s="657"/>
      <c r="D33" s="657"/>
      <c r="E33" s="657"/>
      <c r="F33" s="657"/>
      <c r="G33" s="657"/>
      <c r="H33" s="657"/>
      <c r="I33" s="657"/>
      <c r="J33" s="657"/>
      <c r="K33" s="657"/>
      <c r="L33" s="656"/>
    </row>
    <row r="34" ht="13.5" customHeight="1" spans="1:12">
      <c r="A34" s="656"/>
      <c r="B34" s="657"/>
      <c r="C34" s="657"/>
      <c r="D34" s="657"/>
      <c r="E34" s="657"/>
      <c r="F34" s="657"/>
      <c r="G34" s="657"/>
      <c r="H34" s="657"/>
      <c r="I34" s="657"/>
      <c r="J34" s="657"/>
      <c r="K34" s="657"/>
      <c r="L34" s="656"/>
    </row>
    <row r="35" ht="13.5" customHeight="1" spans="1:12">
      <c r="A35" s="656"/>
      <c r="B35" s="657"/>
      <c r="C35" s="657"/>
      <c r="D35" s="657"/>
      <c r="E35" s="657"/>
      <c r="F35" s="657"/>
      <c r="G35" s="657"/>
      <c r="H35" s="657"/>
      <c r="I35" s="657"/>
      <c r="J35" s="657"/>
      <c r="K35" s="657"/>
      <c r="L35" s="656"/>
    </row>
    <row r="36" ht="13.5" customHeight="1" spans="1:12">
      <c r="A36" s="656"/>
      <c r="B36" s="657"/>
      <c r="C36" s="657"/>
      <c r="D36" s="657"/>
      <c r="E36" s="657"/>
      <c r="F36" s="657"/>
      <c r="G36" s="657"/>
      <c r="H36" s="657"/>
      <c r="I36" s="657"/>
      <c r="J36" s="657"/>
      <c r="K36" s="657"/>
      <c r="L36" s="656"/>
    </row>
    <row r="37" ht="13.5" customHeight="1" spans="1:12">
      <c r="A37" s="656"/>
      <c r="B37" s="657"/>
      <c r="C37" s="657"/>
      <c r="D37" s="657"/>
      <c r="E37" s="657"/>
      <c r="F37" s="657"/>
      <c r="G37" s="657"/>
      <c r="H37" s="657"/>
      <c r="I37" s="657"/>
      <c r="J37" s="657"/>
      <c r="K37" s="657"/>
      <c r="L37" s="656"/>
    </row>
    <row r="38" ht="13.5" customHeight="1" spans="1:12">
      <c r="A38" s="656"/>
      <c r="B38" s="657"/>
      <c r="C38" s="657"/>
      <c r="D38" s="657"/>
      <c r="E38" s="657"/>
      <c r="F38" s="657"/>
      <c r="G38" s="657"/>
      <c r="H38" s="657"/>
      <c r="I38" s="657"/>
      <c r="J38" s="657"/>
      <c r="K38" s="657"/>
      <c r="L38" s="656"/>
    </row>
    <row r="39" ht="13.5" customHeight="1" spans="1:12">
      <c r="A39" s="656"/>
      <c r="B39" s="657"/>
      <c r="C39" s="657"/>
      <c r="D39" s="657"/>
      <c r="E39" s="657"/>
      <c r="F39" s="657"/>
      <c r="G39" s="657"/>
      <c r="H39" s="657"/>
      <c r="I39" s="657"/>
      <c r="J39" s="657"/>
      <c r="K39" s="657"/>
      <c r="L39" s="656"/>
    </row>
    <row r="40" ht="13.5" customHeight="1" spans="1:12">
      <c r="A40" s="656"/>
      <c r="B40" s="657"/>
      <c r="C40" s="657"/>
      <c r="D40" s="657"/>
      <c r="E40" s="657"/>
      <c r="F40" s="657"/>
      <c r="G40" s="657"/>
      <c r="H40" s="657"/>
      <c r="I40" s="657"/>
      <c r="J40" s="657"/>
      <c r="K40" s="657"/>
      <c r="L40" s="656"/>
    </row>
    <row r="41" ht="13.5" customHeight="1" spans="1:12">
      <c r="A41" s="656"/>
      <c r="B41" s="657"/>
      <c r="C41" s="657"/>
      <c r="D41" s="657"/>
      <c r="E41" s="657"/>
      <c r="F41" s="657"/>
      <c r="G41" s="657"/>
      <c r="H41" s="657"/>
      <c r="I41" s="657"/>
      <c r="J41" s="657"/>
      <c r="K41" s="657"/>
      <c r="L41" s="656"/>
    </row>
    <row r="42" ht="13.5" customHeight="1" spans="1:12">
      <c r="A42" s="656"/>
      <c r="B42" s="657"/>
      <c r="C42" s="657"/>
      <c r="D42" s="657"/>
      <c r="E42" s="657"/>
      <c r="F42" s="657"/>
      <c r="G42" s="657"/>
      <c r="H42" s="657"/>
      <c r="I42" s="657"/>
      <c r="J42" s="657"/>
      <c r="K42" s="657"/>
      <c r="L42" s="656"/>
    </row>
    <row r="43" ht="13.5" customHeight="1" spans="1:12">
      <c r="A43" s="656"/>
      <c r="B43" s="657"/>
      <c r="C43" s="657"/>
      <c r="D43" s="657"/>
      <c r="E43" s="657"/>
      <c r="F43" s="657"/>
      <c r="G43" s="657"/>
      <c r="H43" s="657"/>
      <c r="I43" s="657"/>
      <c r="J43" s="657"/>
      <c r="K43" s="657"/>
      <c r="L43" s="656"/>
    </row>
    <row r="44" ht="13.5" customHeight="1" spans="1:12">
      <c r="A44" s="656"/>
      <c r="B44" s="657"/>
      <c r="C44" s="657"/>
      <c r="D44" s="657"/>
      <c r="E44" s="657"/>
      <c r="F44" s="657"/>
      <c r="G44" s="657"/>
      <c r="H44" s="657"/>
      <c r="I44" s="657"/>
      <c r="J44" s="657"/>
      <c r="K44" s="657"/>
      <c r="L44" s="656"/>
    </row>
    <row r="45" ht="13.5" customHeight="1" spans="1:12">
      <c r="A45" s="656"/>
      <c r="B45" s="657"/>
      <c r="C45" s="657"/>
      <c r="D45" s="657"/>
      <c r="E45" s="657"/>
      <c r="F45" s="657"/>
      <c r="G45" s="657"/>
      <c r="H45" s="657"/>
      <c r="I45" s="657"/>
      <c r="J45" s="657"/>
      <c r="K45" s="657"/>
      <c r="L45" s="656"/>
    </row>
    <row r="46" ht="13.5" customHeight="1" spans="1:12">
      <c r="A46" s="656"/>
      <c r="B46" s="657"/>
      <c r="C46" s="657"/>
      <c r="D46" s="657"/>
      <c r="E46" s="657"/>
      <c r="F46" s="657"/>
      <c r="G46" s="657"/>
      <c r="H46" s="657"/>
      <c r="I46" s="657"/>
      <c r="J46" s="657"/>
      <c r="K46" s="657"/>
      <c r="L46" s="656"/>
    </row>
    <row r="47" ht="13.5" customHeight="1" spans="1:12">
      <c r="A47" s="656"/>
      <c r="B47" s="657"/>
      <c r="C47" s="657"/>
      <c r="D47" s="657"/>
      <c r="E47" s="657"/>
      <c r="F47" s="657"/>
      <c r="G47" s="657"/>
      <c r="H47" s="657"/>
      <c r="I47" s="657"/>
      <c r="J47" s="657"/>
      <c r="K47" s="657"/>
      <c r="L47" s="656"/>
    </row>
    <row r="48" ht="13.5" customHeight="1" spans="1:12">
      <c r="A48" s="656"/>
      <c r="B48" s="657"/>
      <c r="C48" s="657"/>
      <c r="D48" s="657"/>
      <c r="E48" s="657"/>
      <c r="F48" s="657"/>
      <c r="G48" s="657"/>
      <c r="H48" s="657"/>
      <c r="I48" s="657"/>
      <c r="J48" s="657"/>
      <c r="K48" s="657"/>
      <c r="L48" s="656"/>
    </row>
    <row r="49" ht="13.5" customHeight="1" spans="1:12">
      <c r="A49" s="656"/>
      <c r="B49" s="657"/>
      <c r="C49" s="657"/>
      <c r="D49" s="657"/>
      <c r="E49" s="657"/>
      <c r="F49" s="657"/>
      <c r="G49" s="657"/>
      <c r="H49" s="657"/>
      <c r="I49" s="657"/>
      <c r="J49" s="657"/>
      <c r="K49" s="657"/>
      <c r="L49" s="656"/>
    </row>
    <row r="50" ht="13.5" customHeight="1" spans="1:12">
      <c r="A50" s="656"/>
      <c r="B50" s="657"/>
      <c r="C50" s="657"/>
      <c r="D50" s="657"/>
      <c r="E50" s="657"/>
      <c r="F50" s="657"/>
      <c r="G50" s="657"/>
      <c r="H50" s="657"/>
      <c r="I50" s="657"/>
      <c r="J50" s="657"/>
      <c r="K50" s="657"/>
      <c r="L50" s="656"/>
    </row>
    <row r="51" ht="13.5" customHeight="1" spans="1:12">
      <c r="A51" s="656"/>
      <c r="B51" s="657"/>
      <c r="C51" s="657"/>
      <c r="D51" s="657"/>
      <c r="E51" s="657"/>
      <c r="F51" s="657"/>
      <c r="G51" s="657"/>
      <c r="H51" s="657"/>
      <c r="I51" s="657"/>
      <c r="J51" s="657"/>
      <c r="K51" s="657"/>
      <c r="L51" s="656"/>
    </row>
    <row r="52" ht="13.5" customHeight="1" spans="1:12">
      <c r="A52" s="656"/>
      <c r="B52" s="657"/>
      <c r="C52" s="657"/>
      <c r="D52" s="657"/>
      <c r="E52" s="657"/>
      <c r="F52" s="657"/>
      <c r="G52" s="657"/>
      <c r="H52" s="657"/>
      <c r="I52" s="657"/>
      <c r="J52" s="657"/>
      <c r="K52" s="657"/>
      <c r="L52" s="656"/>
    </row>
    <row r="53" ht="13.5" customHeight="1" spans="1:12">
      <c r="A53" s="656"/>
      <c r="B53" s="657"/>
      <c r="C53" s="657"/>
      <c r="D53" s="657"/>
      <c r="E53" s="657"/>
      <c r="F53" s="657"/>
      <c r="G53" s="657"/>
      <c r="H53" s="657"/>
      <c r="I53" s="657"/>
      <c r="J53" s="657"/>
      <c r="K53" s="657"/>
      <c r="L53" s="656"/>
    </row>
    <row r="54" ht="13.5" customHeight="1" spans="1:12">
      <c r="A54" s="656"/>
      <c r="B54" s="656"/>
      <c r="C54" s="656"/>
      <c r="D54" s="656"/>
      <c r="E54" s="656"/>
      <c r="F54" s="656"/>
      <c r="G54" s="656"/>
      <c r="H54" s="656"/>
      <c r="I54" s="656"/>
      <c r="J54" s="656"/>
      <c r="K54" s="656"/>
      <c r="L54" s="656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4">
    <mergeCell ref="A1:C1"/>
    <mergeCell ref="F1:L1"/>
    <mergeCell ref="D2:E2"/>
    <mergeCell ref="D3:E3"/>
    <mergeCell ref="D4:E4"/>
    <mergeCell ref="D5:E5"/>
    <mergeCell ref="F5:H5"/>
    <mergeCell ref="I5:L5"/>
    <mergeCell ref="D6:E6"/>
    <mergeCell ref="F6:H6"/>
    <mergeCell ref="I6:L6"/>
    <mergeCell ref="A7:L54"/>
    <mergeCell ref="F2:H4"/>
    <mergeCell ref="I2:L4"/>
  </mergeCells>
  <dataValidations count="2">
    <dataValidation type="list" allowBlank="1" showInputMessage="1" showErrorMessage="1" sqref="I5">
      <formula1>"YES,NO"</formula1>
    </dataValidation>
    <dataValidation type="list" allowBlank="1" showInputMessage="1" showErrorMessage="1" sqref="I2:L4">
      <formula1>"MAINLINE,LONG LEAD"</formula1>
    </dataValidation>
  </dataValidations>
  <printOptions horizontalCentered="1" verticalCentered="1"/>
  <pageMargins left="0.5" right="0.5" top="0.5" bottom="0.5" header="0" footer="0"/>
  <pageSetup paperSize="1" scale="74" pageOrder="overThenDown" orientation="landscape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55"/>
  <sheetViews>
    <sheetView showGridLines="0" workbookViewId="0">
      <selection activeCell="S44" sqref="S44"/>
    </sheetView>
  </sheetViews>
  <sheetFormatPr defaultColWidth="12.7079646017699" defaultRowHeight="15.75" customHeight="1"/>
  <cols>
    <col min="1" max="1" width="4.14159292035398" customWidth="1"/>
    <col min="2" max="2" width="16.283185840708" customWidth="1"/>
    <col min="3" max="3" width="25.141592920354" customWidth="1"/>
    <col min="4" max="4" width="20.283185840708" customWidth="1"/>
    <col min="5" max="5" width="19.141592920354" customWidth="1"/>
    <col min="6" max="6" width="9" customWidth="1"/>
    <col min="7" max="13" width="8.85840707964602" customWidth="1"/>
    <col min="14" max="14" width="5.70796460176991" customWidth="1"/>
    <col min="15" max="17" width="8.70796460176991" customWidth="1"/>
    <col min="18" max="18" width="5.42477876106195" customWidth="1"/>
    <col min="19" max="19" width="8.70796460176991" customWidth="1"/>
    <col min="20" max="21" width="8.42477876106195" customWidth="1"/>
    <col min="22" max="22" width="6.70796460176991" customWidth="1"/>
    <col min="23" max="23" width="10.141592920354" customWidth="1"/>
    <col min="24" max="24" width="28.7079646017699" customWidth="1"/>
  </cols>
  <sheetData>
    <row r="1" ht="30" customHeight="1" spans="1:25">
      <c r="A1" s="120" t="s">
        <v>6</v>
      </c>
      <c r="B1" s="121"/>
      <c r="C1" s="121"/>
      <c r="D1" s="122"/>
      <c r="E1" s="64" t="s">
        <v>1</v>
      </c>
      <c r="F1" s="65" t="e">
        <f>#REF!</f>
        <v>#REF!</v>
      </c>
      <c r="G1" s="66"/>
      <c r="H1" s="67" t="s">
        <v>83</v>
      </c>
      <c r="I1" s="64"/>
      <c r="J1" s="65" t="e">
        <f>#REF!</f>
        <v>#REF!</v>
      </c>
      <c r="K1" s="159"/>
      <c r="L1" s="159"/>
      <c r="M1" s="66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82"/>
      <c r="Y1" s="115"/>
    </row>
    <row r="2" customHeight="1" spans="1:25">
      <c r="A2" s="123" t="s">
        <v>7</v>
      </c>
      <c r="B2" s="124"/>
      <c r="C2" s="125" t="e">
        <f>#REF!</f>
        <v>#REF!</v>
      </c>
      <c r="D2" s="126" t="s">
        <v>221</v>
      </c>
      <c r="E2" s="72" t="e">
        <f>#REF!</f>
        <v>#REF!</v>
      </c>
      <c r="F2" s="127"/>
      <c r="G2" s="128" t="s">
        <v>2</v>
      </c>
      <c r="H2" s="128"/>
      <c r="I2" s="128"/>
      <c r="J2" s="113" t="e">
        <f>#REF!</f>
        <v>#REF!</v>
      </c>
      <c r="K2" s="114"/>
      <c r="L2" s="114"/>
      <c r="M2" s="161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82"/>
      <c r="Y2" s="115"/>
    </row>
    <row r="3" customHeight="1" spans="1:25">
      <c r="A3" s="129" t="s">
        <v>222</v>
      </c>
      <c r="B3" s="130"/>
      <c r="C3" s="131" t="e">
        <f>#REF!</f>
        <v>#REF!</v>
      </c>
      <c r="D3" s="132" t="s">
        <v>12</v>
      </c>
      <c r="E3" s="133" t="e">
        <f>#REF!</f>
        <v>#REF!</v>
      </c>
      <c r="F3" s="134"/>
      <c r="G3" s="135"/>
      <c r="H3" s="135"/>
      <c r="I3" s="135"/>
      <c r="J3" s="113"/>
      <c r="K3" s="114"/>
      <c r="L3" s="114"/>
      <c r="M3" s="161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82"/>
      <c r="Y3" s="115"/>
    </row>
    <row r="4" customHeight="1" spans="1:25">
      <c r="A4" s="129" t="s">
        <v>13</v>
      </c>
      <c r="B4" s="130"/>
      <c r="C4" s="131" t="e">
        <f>#REF!</f>
        <v>#REF!</v>
      </c>
      <c r="D4" s="132" t="s">
        <v>223</v>
      </c>
      <c r="E4" s="133" t="e">
        <f>#REF!</f>
        <v>#REF!</v>
      </c>
      <c r="F4" s="136"/>
      <c r="G4" s="135"/>
      <c r="H4" s="135"/>
      <c r="I4" s="135"/>
      <c r="J4" s="163"/>
      <c r="K4" s="164"/>
      <c r="L4" s="164"/>
      <c r="M4" s="165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82"/>
      <c r="Y4" s="115"/>
    </row>
    <row r="5" customHeight="1" spans="1:25">
      <c r="A5" s="129" t="s">
        <v>16</v>
      </c>
      <c r="B5" s="130"/>
      <c r="C5" s="131" t="e">
        <f>#REF!</f>
        <v>#REF!</v>
      </c>
      <c r="D5" s="132" t="s">
        <v>17</v>
      </c>
      <c r="E5" s="133" t="e">
        <f>#REF!</f>
        <v>#REF!</v>
      </c>
      <c r="F5" s="136"/>
      <c r="G5" s="87" t="s">
        <v>3</v>
      </c>
      <c r="H5" s="88"/>
      <c r="I5" s="89"/>
      <c r="J5" s="166" t="e">
        <f>#REF!</f>
        <v>#REF!</v>
      </c>
      <c r="K5" s="166"/>
      <c r="L5" s="166"/>
      <c r="M5" s="167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82"/>
      <c r="Y5" s="115"/>
    </row>
    <row r="6" customHeight="1" spans="1:25">
      <c r="A6" s="137" t="s">
        <v>19</v>
      </c>
      <c r="B6" s="138"/>
      <c r="C6" s="139" t="e">
        <f>#REF!</f>
        <v>#REF!</v>
      </c>
      <c r="D6" s="140" t="s">
        <v>224</v>
      </c>
      <c r="E6" s="141" t="e">
        <f>#REF!</f>
        <v>#REF!</v>
      </c>
      <c r="F6" s="142"/>
      <c r="G6" s="95" t="s">
        <v>4</v>
      </c>
      <c r="H6" s="96"/>
      <c r="I6" s="97"/>
      <c r="J6" s="168" t="e">
        <f>#REF!</f>
        <v>#REF!</v>
      </c>
      <c r="K6" s="168"/>
      <c r="L6" s="168"/>
      <c r="M6" s="169"/>
      <c r="N6" s="162"/>
      <c r="O6" s="162"/>
      <c r="P6" s="162"/>
      <c r="Q6" s="162"/>
      <c r="R6" s="162"/>
      <c r="S6" s="162"/>
      <c r="T6" s="162"/>
      <c r="U6" s="162"/>
      <c r="V6" s="162"/>
      <c r="W6" s="183"/>
      <c r="X6" s="182"/>
      <c r="Y6" s="115"/>
    </row>
    <row r="7" customHeight="1" spans="1:25">
      <c r="A7" s="143"/>
      <c r="B7" s="144" t="s">
        <v>248</v>
      </c>
      <c r="C7" s="145"/>
      <c r="D7" s="145"/>
      <c r="E7" s="145"/>
      <c r="F7" s="146" t="s">
        <v>24</v>
      </c>
      <c r="G7" s="146" t="s">
        <v>25</v>
      </c>
      <c r="H7" s="146" t="s">
        <v>25</v>
      </c>
      <c r="I7" s="170" t="s">
        <v>27</v>
      </c>
      <c r="J7" s="171" t="s">
        <v>28</v>
      </c>
      <c r="K7" s="146" t="s">
        <v>29</v>
      </c>
      <c r="L7" s="146" t="s">
        <v>30</v>
      </c>
      <c r="M7" s="146" t="s">
        <v>31</v>
      </c>
      <c r="N7" s="172"/>
      <c r="O7" s="172"/>
      <c r="P7" s="173"/>
      <c r="Q7" s="172"/>
      <c r="R7" s="172"/>
      <c r="S7" s="172"/>
      <c r="T7" s="173"/>
      <c r="U7" s="172"/>
      <c r="V7" s="172"/>
      <c r="W7" s="173"/>
      <c r="X7" s="175"/>
      <c r="Y7" s="115"/>
    </row>
    <row r="8" ht="15" customHeight="1" spans="1:25">
      <c r="A8" s="147"/>
      <c r="B8" s="148"/>
      <c r="C8" s="148"/>
      <c r="D8" s="148"/>
      <c r="E8" s="148"/>
      <c r="F8" s="149"/>
      <c r="G8" s="149"/>
      <c r="H8" s="149"/>
      <c r="I8" s="149"/>
      <c r="J8" s="149"/>
      <c r="K8" s="149"/>
      <c r="L8" s="149"/>
      <c r="M8" s="149"/>
      <c r="N8" s="174"/>
      <c r="O8" s="175"/>
      <c r="P8" s="175"/>
      <c r="Q8" s="175"/>
      <c r="R8" s="174"/>
      <c r="S8" s="175"/>
      <c r="T8" s="175"/>
      <c r="U8" s="175"/>
      <c r="V8" s="174"/>
      <c r="W8" s="175"/>
      <c r="X8" s="175"/>
      <c r="Y8" s="115"/>
    </row>
    <row r="9" customHeight="1" spans="1:25">
      <c r="A9" s="150">
        <v>1</v>
      </c>
      <c r="B9" s="151"/>
      <c r="C9" s="152"/>
      <c r="D9" s="152"/>
      <c r="E9" s="153"/>
      <c r="F9" s="154"/>
      <c r="G9" s="155"/>
      <c r="H9" s="155"/>
      <c r="I9" s="155"/>
      <c r="J9" s="155"/>
      <c r="K9" s="155"/>
      <c r="L9" s="155"/>
      <c r="M9" s="155"/>
      <c r="N9" s="176"/>
      <c r="O9" s="176"/>
      <c r="P9" s="176"/>
      <c r="Q9" s="179"/>
      <c r="R9" s="176"/>
      <c r="S9" s="176"/>
      <c r="T9" s="176"/>
      <c r="U9" s="179"/>
      <c r="V9" s="176"/>
      <c r="W9" s="176"/>
      <c r="X9" s="184"/>
      <c r="Y9" s="115"/>
    </row>
    <row r="10" customHeight="1" spans="1:25">
      <c r="A10" s="150">
        <f>A9+1</f>
        <v>2</v>
      </c>
      <c r="B10" s="151"/>
      <c r="C10" s="152"/>
      <c r="D10" s="152"/>
      <c r="E10" s="153"/>
      <c r="F10" s="156"/>
      <c r="G10" s="155"/>
      <c r="H10" s="155"/>
      <c r="I10" s="155"/>
      <c r="J10" s="177"/>
      <c r="K10" s="155"/>
      <c r="L10" s="155"/>
      <c r="M10" s="155"/>
      <c r="N10" s="176"/>
      <c r="O10" s="176"/>
      <c r="P10" s="176"/>
      <c r="Q10" s="179"/>
      <c r="R10" s="176"/>
      <c r="S10" s="176"/>
      <c r="T10" s="176"/>
      <c r="U10" s="179"/>
      <c r="V10" s="176"/>
      <c r="W10" s="176"/>
      <c r="X10" s="184"/>
      <c r="Y10" s="115"/>
    </row>
    <row r="11" customHeight="1" spans="1:25">
      <c r="A11" s="150">
        <f t="shared" ref="A11:A43" si="0">A10+1</f>
        <v>3</v>
      </c>
      <c r="B11" s="151"/>
      <c r="C11" s="152"/>
      <c r="D11" s="152"/>
      <c r="E11" s="153"/>
      <c r="F11" s="154"/>
      <c r="G11" s="155"/>
      <c r="H11" s="155"/>
      <c r="I11" s="155"/>
      <c r="J11" s="177"/>
      <c r="K11" s="155"/>
      <c r="L11" s="155"/>
      <c r="M11" s="155"/>
      <c r="N11" s="176"/>
      <c r="O11" s="176"/>
      <c r="P11" s="176"/>
      <c r="Q11" s="179"/>
      <c r="R11" s="176"/>
      <c r="S11" s="176"/>
      <c r="T11" s="176"/>
      <c r="U11" s="179"/>
      <c r="V11" s="176"/>
      <c r="W11" s="176"/>
      <c r="X11" s="184"/>
      <c r="Y11" s="115"/>
    </row>
    <row r="12" customHeight="1" spans="1:25">
      <c r="A12" s="150">
        <f t="shared" si="0"/>
        <v>4</v>
      </c>
      <c r="B12" s="151"/>
      <c r="C12" s="152"/>
      <c r="D12" s="152"/>
      <c r="E12" s="153"/>
      <c r="F12" s="154"/>
      <c r="G12" s="155"/>
      <c r="H12" s="155"/>
      <c r="I12" s="155"/>
      <c r="J12" s="177"/>
      <c r="K12" s="177"/>
      <c r="L12" s="177"/>
      <c r="M12" s="155"/>
      <c r="N12" s="176"/>
      <c r="O12" s="176"/>
      <c r="P12" s="176"/>
      <c r="Q12" s="179"/>
      <c r="R12" s="176"/>
      <c r="S12" s="176"/>
      <c r="T12" s="176"/>
      <c r="U12" s="179"/>
      <c r="V12" s="176"/>
      <c r="W12" s="176"/>
      <c r="X12" s="184"/>
      <c r="Y12" s="115"/>
    </row>
    <row r="13" customHeight="1" spans="1:25">
      <c r="A13" s="150">
        <f t="shared" si="0"/>
        <v>5</v>
      </c>
      <c r="B13" s="151"/>
      <c r="C13" s="152"/>
      <c r="D13" s="152"/>
      <c r="E13" s="153"/>
      <c r="F13" s="154"/>
      <c r="G13" s="155"/>
      <c r="H13" s="155"/>
      <c r="I13" s="155"/>
      <c r="J13" s="177"/>
      <c r="K13" s="155"/>
      <c r="L13" s="155"/>
      <c r="M13" s="155"/>
      <c r="N13" s="176"/>
      <c r="O13" s="176"/>
      <c r="P13" s="176"/>
      <c r="Q13" s="179"/>
      <c r="R13" s="176"/>
      <c r="S13" s="176"/>
      <c r="T13" s="176"/>
      <c r="U13" s="179"/>
      <c r="V13" s="176"/>
      <c r="W13" s="176"/>
      <c r="X13" s="184"/>
      <c r="Y13" s="115"/>
    </row>
    <row r="14" customHeight="1" spans="1:25">
      <c r="A14" s="150">
        <f t="shared" si="0"/>
        <v>6</v>
      </c>
      <c r="B14" s="151"/>
      <c r="C14" s="152"/>
      <c r="D14" s="152"/>
      <c r="E14" s="153"/>
      <c r="F14" s="154"/>
      <c r="G14" s="155"/>
      <c r="H14" s="155"/>
      <c r="I14" s="155"/>
      <c r="J14" s="177"/>
      <c r="K14" s="155"/>
      <c r="L14" s="155"/>
      <c r="M14" s="155"/>
      <c r="N14" s="176"/>
      <c r="O14" s="176"/>
      <c r="P14" s="176"/>
      <c r="Q14" s="179"/>
      <c r="R14" s="176"/>
      <c r="S14" s="176"/>
      <c r="T14" s="176"/>
      <c r="U14" s="179"/>
      <c r="V14" s="176"/>
      <c r="W14" s="176"/>
      <c r="X14" s="184"/>
      <c r="Y14" s="115"/>
    </row>
    <row r="15" customHeight="1" spans="1:25">
      <c r="A15" s="150">
        <f t="shared" si="0"/>
        <v>7</v>
      </c>
      <c r="B15" s="151"/>
      <c r="C15" s="152"/>
      <c r="D15" s="152"/>
      <c r="E15" s="153"/>
      <c r="F15" s="154"/>
      <c r="G15" s="155"/>
      <c r="H15" s="155"/>
      <c r="I15" s="155"/>
      <c r="J15" s="177"/>
      <c r="K15" s="155"/>
      <c r="L15" s="155"/>
      <c r="M15" s="155"/>
      <c r="N15" s="176"/>
      <c r="O15" s="176"/>
      <c r="P15" s="176"/>
      <c r="Q15" s="179"/>
      <c r="R15" s="176"/>
      <c r="S15" s="176"/>
      <c r="T15" s="176"/>
      <c r="U15" s="179"/>
      <c r="V15" s="176"/>
      <c r="W15" s="176"/>
      <c r="X15" s="184"/>
      <c r="Y15" s="115"/>
    </row>
    <row r="16" customHeight="1" spans="1:25">
      <c r="A16" s="150">
        <f t="shared" si="0"/>
        <v>8</v>
      </c>
      <c r="B16" s="151"/>
      <c r="C16" s="152"/>
      <c r="D16" s="152"/>
      <c r="E16" s="153"/>
      <c r="F16" s="157"/>
      <c r="G16" s="155"/>
      <c r="H16" s="155"/>
      <c r="I16" s="155"/>
      <c r="J16" s="155"/>
      <c r="K16" s="155"/>
      <c r="L16" s="155"/>
      <c r="M16" s="155"/>
      <c r="N16" s="176"/>
      <c r="O16" s="176"/>
      <c r="P16" s="176"/>
      <c r="Q16" s="179"/>
      <c r="R16" s="176"/>
      <c r="S16" s="176"/>
      <c r="T16" s="176"/>
      <c r="U16" s="179"/>
      <c r="V16" s="176"/>
      <c r="W16" s="176"/>
      <c r="X16" s="184"/>
      <c r="Y16" s="115"/>
    </row>
    <row r="17" customHeight="1" spans="1:25">
      <c r="A17" s="150">
        <f t="shared" si="0"/>
        <v>9</v>
      </c>
      <c r="B17" s="151"/>
      <c r="C17" s="152"/>
      <c r="D17" s="152"/>
      <c r="E17" s="153"/>
      <c r="F17" s="154"/>
      <c r="G17" s="155"/>
      <c r="H17" s="155"/>
      <c r="I17" s="155"/>
      <c r="J17" s="177"/>
      <c r="K17" s="177"/>
      <c r="L17" s="177"/>
      <c r="M17" s="155"/>
      <c r="N17" s="176"/>
      <c r="O17" s="176"/>
      <c r="P17" s="176"/>
      <c r="Q17" s="179"/>
      <c r="R17" s="176"/>
      <c r="S17" s="176"/>
      <c r="T17" s="176"/>
      <c r="U17" s="179"/>
      <c r="V17" s="176"/>
      <c r="W17" s="176"/>
      <c r="X17" s="184"/>
      <c r="Y17" s="115"/>
    </row>
    <row r="18" customHeight="1" spans="1:25">
      <c r="A18" s="150">
        <f t="shared" si="0"/>
        <v>10</v>
      </c>
      <c r="B18" s="151"/>
      <c r="C18" s="152"/>
      <c r="D18" s="152"/>
      <c r="E18" s="153"/>
      <c r="F18" s="154"/>
      <c r="G18" s="155"/>
      <c r="H18" s="155"/>
      <c r="I18" s="155"/>
      <c r="J18" s="177"/>
      <c r="K18" s="177"/>
      <c r="L18" s="177"/>
      <c r="M18" s="177"/>
      <c r="N18" s="176"/>
      <c r="O18" s="176"/>
      <c r="P18" s="176"/>
      <c r="Q18" s="179"/>
      <c r="R18" s="176"/>
      <c r="S18" s="176"/>
      <c r="T18" s="176"/>
      <c r="U18" s="179"/>
      <c r="V18" s="176"/>
      <c r="W18" s="176"/>
      <c r="X18" s="184"/>
      <c r="Y18" s="115"/>
    </row>
    <row r="19" customHeight="1" spans="1:25">
      <c r="A19" s="150">
        <f t="shared" si="0"/>
        <v>11</v>
      </c>
      <c r="B19" s="151"/>
      <c r="C19" s="152"/>
      <c r="D19" s="152"/>
      <c r="E19" s="153"/>
      <c r="F19" s="154"/>
      <c r="G19" s="155"/>
      <c r="H19" s="155"/>
      <c r="I19" s="155"/>
      <c r="J19" s="177"/>
      <c r="K19" s="177"/>
      <c r="L19" s="177"/>
      <c r="M19" s="177"/>
      <c r="N19" s="176"/>
      <c r="O19" s="176"/>
      <c r="P19" s="176"/>
      <c r="Q19" s="179"/>
      <c r="R19" s="176"/>
      <c r="S19" s="176"/>
      <c r="T19" s="176"/>
      <c r="U19" s="179"/>
      <c r="V19" s="176"/>
      <c r="W19" s="176"/>
      <c r="X19" s="184"/>
      <c r="Y19" s="115"/>
    </row>
    <row r="20" customHeight="1" spans="1:25">
      <c r="A20" s="150">
        <f t="shared" si="0"/>
        <v>12</v>
      </c>
      <c r="B20" s="151"/>
      <c r="C20" s="152"/>
      <c r="D20" s="152"/>
      <c r="E20" s="153"/>
      <c r="F20" s="154"/>
      <c r="G20" s="155"/>
      <c r="H20" s="155"/>
      <c r="I20" s="155"/>
      <c r="J20" s="155"/>
      <c r="K20" s="155"/>
      <c r="L20" s="155"/>
      <c r="M20" s="178"/>
      <c r="N20" s="176"/>
      <c r="O20" s="176"/>
      <c r="P20" s="176"/>
      <c r="Q20" s="179"/>
      <c r="R20" s="176"/>
      <c r="S20" s="176"/>
      <c r="T20" s="176"/>
      <c r="U20" s="179"/>
      <c r="V20" s="176"/>
      <c r="W20" s="176"/>
      <c r="X20" s="184"/>
      <c r="Y20" s="115"/>
    </row>
    <row r="21" customHeight="1" spans="1:25">
      <c r="A21" s="150">
        <f t="shared" si="0"/>
        <v>13</v>
      </c>
      <c r="B21" s="151"/>
      <c r="C21" s="152"/>
      <c r="D21" s="152"/>
      <c r="E21" s="153"/>
      <c r="F21" s="154"/>
      <c r="G21" s="155"/>
      <c r="H21" s="155"/>
      <c r="I21" s="155"/>
      <c r="J21" s="177"/>
      <c r="K21" s="155"/>
      <c r="L21" s="155"/>
      <c r="M21" s="155"/>
      <c r="N21" s="176"/>
      <c r="O21" s="176"/>
      <c r="P21" s="176"/>
      <c r="Q21" s="179"/>
      <c r="R21" s="176"/>
      <c r="S21" s="176"/>
      <c r="T21" s="176"/>
      <c r="U21" s="179"/>
      <c r="V21" s="176"/>
      <c r="W21" s="176"/>
      <c r="X21" s="184"/>
      <c r="Y21" s="115"/>
    </row>
    <row r="22" customHeight="1" spans="1:25">
      <c r="A22" s="150">
        <f t="shared" si="0"/>
        <v>14</v>
      </c>
      <c r="B22" s="151"/>
      <c r="C22" s="152"/>
      <c r="D22" s="152"/>
      <c r="E22" s="153"/>
      <c r="F22" s="156"/>
      <c r="G22" s="155"/>
      <c r="H22" s="155"/>
      <c r="I22" s="155"/>
      <c r="J22" s="155"/>
      <c r="K22" s="155"/>
      <c r="L22" s="155"/>
      <c r="M22" s="155"/>
      <c r="N22" s="176"/>
      <c r="O22" s="179"/>
      <c r="P22" s="176"/>
      <c r="Q22" s="179"/>
      <c r="R22" s="176"/>
      <c r="S22" s="179"/>
      <c r="T22" s="176"/>
      <c r="U22" s="179"/>
      <c r="V22" s="176"/>
      <c r="W22" s="176"/>
      <c r="X22" s="184"/>
      <c r="Y22" s="115"/>
    </row>
    <row r="23" customHeight="1" spans="1:25">
      <c r="A23" s="150">
        <f t="shared" si="0"/>
        <v>15</v>
      </c>
      <c r="B23" s="151"/>
      <c r="C23" s="152"/>
      <c r="D23" s="152"/>
      <c r="E23" s="153"/>
      <c r="F23" s="154"/>
      <c r="G23" s="155"/>
      <c r="H23" s="155"/>
      <c r="I23" s="155"/>
      <c r="J23" s="155"/>
      <c r="K23" s="155"/>
      <c r="L23" s="155"/>
      <c r="M23" s="155"/>
      <c r="N23" s="176"/>
      <c r="O23" s="176"/>
      <c r="P23" s="176"/>
      <c r="Q23" s="179"/>
      <c r="R23" s="176"/>
      <c r="S23" s="176"/>
      <c r="T23" s="176"/>
      <c r="U23" s="179"/>
      <c r="V23" s="176"/>
      <c r="W23" s="176"/>
      <c r="X23" s="184"/>
      <c r="Y23" s="115"/>
    </row>
    <row r="24" customHeight="1" spans="1:25">
      <c r="A24" s="150">
        <f t="shared" si="0"/>
        <v>16</v>
      </c>
      <c r="B24" s="151"/>
      <c r="C24" s="152"/>
      <c r="D24" s="152"/>
      <c r="E24" s="153"/>
      <c r="F24" s="154"/>
      <c r="G24" s="155"/>
      <c r="H24" s="155"/>
      <c r="I24" s="155"/>
      <c r="J24" s="177"/>
      <c r="K24" s="155"/>
      <c r="L24" s="155"/>
      <c r="M24" s="155"/>
      <c r="N24" s="176"/>
      <c r="O24" s="176"/>
      <c r="P24" s="176"/>
      <c r="Q24" s="179"/>
      <c r="R24" s="176"/>
      <c r="S24" s="176"/>
      <c r="T24" s="176"/>
      <c r="U24" s="179"/>
      <c r="V24" s="176"/>
      <c r="W24" s="176"/>
      <c r="X24" s="184"/>
      <c r="Y24" s="115"/>
    </row>
    <row r="25" customHeight="1" spans="1:25">
      <c r="A25" s="150">
        <f t="shared" si="0"/>
        <v>17</v>
      </c>
      <c r="B25" s="151"/>
      <c r="C25" s="152"/>
      <c r="D25" s="152"/>
      <c r="E25" s="153"/>
      <c r="F25" s="154"/>
      <c r="G25" s="155"/>
      <c r="H25" s="155"/>
      <c r="I25" s="155"/>
      <c r="J25" s="177"/>
      <c r="K25" s="155"/>
      <c r="L25" s="155"/>
      <c r="M25" s="155"/>
      <c r="N25" s="176"/>
      <c r="O25" s="179"/>
      <c r="P25" s="176"/>
      <c r="Q25" s="179"/>
      <c r="R25" s="176"/>
      <c r="S25" s="179"/>
      <c r="T25" s="176"/>
      <c r="U25" s="179"/>
      <c r="V25" s="176"/>
      <c r="W25" s="176"/>
      <c r="X25" s="184"/>
      <c r="Y25" s="115"/>
    </row>
    <row r="26" customHeight="1" spans="1:25">
      <c r="A26" s="150">
        <f t="shared" si="0"/>
        <v>18</v>
      </c>
      <c r="B26" s="151"/>
      <c r="C26" s="152"/>
      <c r="D26" s="152"/>
      <c r="E26" s="153"/>
      <c r="F26" s="154"/>
      <c r="G26" s="155"/>
      <c r="H26" s="155"/>
      <c r="I26" s="155"/>
      <c r="J26" s="155"/>
      <c r="K26" s="155"/>
      <c r="L26" s="155"/>
      <c r="M26" s="155"/>
      <c r="N26" s="176"/>
      <c r="O26" s="176"/>
      <c r="P26" s="176"/>
      <c r="Q26" s="179"/>
      <c r="R26" s="176"/>
      <c r="S26" s="176"/>
      <c r="T26" s="176"/>
      <c r="U26" s="179"/>
      <c r="V26" s="176"/>
      <c r="W26" s="176"/>
      <c r="X26" s="184"/>
      <c r="Y26" s="115"/>
    </row>
    <row r="27" customHeight="1" spans="1:25">
      <c r="A27" s="150">
        <f t="shared" si="0"/>
        <v>19</v>
      </c>
      <c r="B27" s="151"/>
      <c r="C27" s="152"/>
      <c r="D27" s="152"/>
      <c r="E27" s="153"/>
      <c r="F27" s="154"/>
      <c r="G27" s="155"/>
      <c r="H27" s="155"/>
      <c r="I27" s="155"/>
      <c r="J27" s="155"/>
      <c r="K27" s="155"/>
      <c r="L27" s="155"/>
      <c r="M27" s="155"/>
      <c r="N27" s="176"/>
      <c r="O27" s="176"/>
      <c r="P27" s="176"/>
      <c r="Q27" s="179"/>
      <c r="R27" s="176"/>
      <c r="S27" s="176"/>
      <c r="T27" s="176"/>
      <c r="U27" s="179"/>
      <c r="V27" s="176"/>
      <c r="W27" s="176"/>
      <c r="X27" s="184"/>
      <c r="Y27" s="115"/>
    </row>
    <row r="28" customHeight="1" spans="1:25">
      <c r="A28" s="150">
        <f t="shared" si="0"/>
        <v>20</v>
      </c>
      <c r="B28" s="151"/>
      <c r="C28" s="152"/>
      <c r="D28" s="152"/>
      <c r="E28" s="153"/>
      <c r="F28" s="156"/>
      <c r="G28" s="155"/>
      <c r="H28" s="155"/>
      <c r="I28" s="155"/>
      <c r="J28" s="155"/>
      <c r="K28" s="155"/>
      <c r="L28" s="155"/>
      <c r="M28" s="155"/>
      <c r="N28" s="176"/>
      <c r="O28" s="176"/>
      <c r="P28" s="176"/>
      <c r="Q28" s="179"/>
      <c r="R28" s="176"/>
      <c r="S28" s="176"/>
      <c r="T28" s="176"/>
      <c r="U28" s="179"/>
      <c r="V28" s="176"/>
      <c r="W28" s="176"/>
      <c r="X28" s="184"/>
      <c r="Y28" s="115"/>
    </row>
    <row r="29" customHeight="1" spans="1:25">
      <c r="A29" s="150">
        <f t="shared" si="0"/>
        <v>21</v>
      </c>
      <c r="B29" s="151"/>
      <c r="C29" s="152"/>
      <c r="D29" s="152"/>
      <c r="E29" s="153"/>
      <c r="F29" s="156"/>
      <c r="G29" s="155"/>
      <c r="H29" s="155"/>
      <c r="I29" s="155"/>
      <c r="J29" s="155"/>
      <c r="K29" s="155"/>
      <c r="L29" s="155"/>
      <c r="M29" s="155"/>
      <c r="N29" s="176"/>
      <c r="O29" s="176"/>
      <c r="P29" s="176"/>
      <c r="Q29" s="179"/>
      <c r="R29" s="176"/>
      <c r="S29" s="176"/>
      <c r="T29" s="176"/>
      <c r="U29" s="179"/>
      <c r="V29" s="176"/>
      <c r="W29" s="176"/>
      <c r="X29" s="184"/>
      <c r="Y29" s="115"/>
    </row>
    <row r="30" customHeight="1" spans="1:25">
      <c r="A30" s="150">
        <f t="shared" si="0"/>
        <v>22</v>
      </c>
      <c r="B30" s="151"/>
      <c r="C30" s="152"/>
      <c r="D30" s="152"/>
      <c r="E30" s="153"/>
      <c r="F30" s="154"/>
      <c r="G30" s="155"/>
      <c r="H30" s="155"/>
      <c r="I30" s="155"/>
      <c r="J30" s="155"/>
      <c r="K30" s="155"/>
      <c r="L30" s="155"/>
      <c r="M30" s="155"/>
      <c r="N30" s="176"/>
      <c r="O30" s="176"/>
      <c r="P30" s="176"/>
      <c r="Q30" s="179"/>
      <c r="R30" s="176"/>
      <c r="S30" s="176"/>
      <c r="T30" s="176"/>
      <c r="U30" s="179"/>
      <c r="V30" s="176"/>
      <c r="W30" s="176"/>
      <c r="X30" s="184"/>
      <c r="Y30" s="115"/>
    </row>
    <row r="31" customHeight="1" spans="1:25">
      <c r="A31" s="150">
        <f t="shared" si="0"/>
        <v>23</v>
      </c>
      <c r="B31" s="151"/>
      <c r="C31" s="152"/>
      <c r="D31" s="152"/>
      <c r="E31" s="153"/>
      <c r="F31" s="154"/>
      <c r="G31" s="155"/>
      <c r="H31" s="155"/>
      <c r="I31" s="155"/>
      <c r="J31" s="155"/>
      <c r="K31" s="155"/>
      <c r="L31" s="155"/>
      <c r="M31" s="155"/>
      <c r="N31" s="176"/>
      <c r="O31" s="176"/>
      <c r="P31" s="176"/>
      <c r="Q31" s="179"/>
      <c r="R31" s="176"/>
      <c r="S31" s="176"/>
      <c r="T31" s="176"/>
      <c r="U31" s="179"/>
      <c r="V31" s="176"/>
      <c r="W31" s="176"/>
      <c r="X31" s="184"/>
      <c r="Y31" s="115"/>
    </row>
    <row r="32" customHeight="1" spans="1:25">
      <c r="A32" s="150">
        <f t="shared" si="0"/>
        <v>24</v>
      </c>
      <c r="B32" s="151"/>
      <c r="C32" s="152"/>
      <c r="D32" s="152"/>
      <c r="E32" s="153"/>
      <c r="F32" s="154"/>
      <c r="G32" s="155"/>
      <c r="H32" s="155"/>
      <c r="I32" s="155"/>
      <c r="J32" s="155"/>
      <c r="K32" s="155"/>
      <c r="L32" s="155"/>
      <c r="M32" s="178"/>
      <c r="N32" s="176"/>
      <c r="O32" s="176"/>
      <c r="P32" s="176"/>
      <c r="Q32" s="179"/>
      <c r="R32" s="176"/>
      <c r="S32" s="176"/>
      <c r="T32" s="176"/>
      <c r="U32" s="179"/>
      <c r="V32" s="176"/>
      <c r="W32" s="176"/>
      <c r="X32" s="184"/>
      <c r="Y32" s="115"/>
    </row>
    <row r="33" customHeight="1" spans="1:25">
      <c r="A33" s="150">
        <f t="shared" si="0"/>
        <v>25</v>
      </c>
      <c r="B33" s="151"/>
      <c r="C33" s="152"/>
      <c r="D33" s="152"/>
      <c r="E33" s="153"/>
      <c r="F33" s="154"/>
      <c r="G33" s="155"/>
      <c r="H33" s="155"/>
      <c r="I33" s="155"/>
      <c r="J33" s="177"/>
      <c r="K33" s="177"/>
      <c r="L33" s="155"/>
      <c r="M33" s="155"/>
      <c r="N33" s="176"/>
      <c r="O33" s="176"/>
      <c r="P33" s="176"/>
      <c r="Q33" s="179"/>
      <c r="R33" s="176"/>
      <c r="S33" s="176"/>
      <c r="T33" s="176"/>
      <c r="U33" s="179"/>
      <c r="V33" s="176"/>
      <c r="W33" s="176"/>
      <c r="X33" s="184"/>
      <c r="Y33" s="115"/>
    </row>
    <row r="34" customHeight="1" spans="1:25">
      <c r="A34" s="150">
        <f t="shared" si="0"/>
        <v>26</v>
      </c>
      <c r="B34" s="151"/>
      <c r="C34" s="152"/>
      <c r="D34" s="152"/>
      <c r="E34" s="153"/>
      <c r="F34" s="154"/>
      <c r="G34" s="155"/>
      <c r="H34" s="155"/>
      <c r="I34" s="155"/>
      <c r="J34" s="155"/>
      <c r="K34" s="155"/>
      <c r="L34" s="155"/>
      <c r="M34" s="155"/>
      <c r="N34" s="176"/>
      <c r="O34" s="176"/>
      <c r="P34" s="176"/>
      <c r="Q34" s="179"/>
      <c r="R34" s="176"/>
      <c r="S34" s="176"/>
      <c r="T34" s="176"/>
      <c r="U34" s="179"/>
      <c r="V34" s="176"/>
      <c r="W34" s="176"/>
      <c r="X34" s="184"/>
      <c r="Y34" s="115"/>
    </row>
    <row r="35" customHeight="1" spans="1:25">
      <c r="A35" s="150">
        <f t="shared" si="0"/>
        <v>27</v>
      </c>
      <c r="B35" s="151"/>
      <c r="C35" s="152"/>
      <c r="D35" s="152"/>
      <c r="E35" s="153"/>
      <c r="F35" s="154"/>
      <c r="G35" s="155"/>
      <c r="H35" s="155"/>
      <c r="I35" s="155"/>
      <c r="J35" s="177"/>
      <c r="K35" s="155"/>
      <c r="L35" s="155"/>
      <c r="M35" s="155"/>
      <c r="N35" s="176"/>
      <c r="O35" s="176"/>
      <c r="P35" s="176"/>
      <c r="Q35" s="179"/>
      <c r="R35" s="176"/>
      <c r="S35" s="176"/>
      <c r="T35" s="176"/>
      <c r="U35" s="179"/>
      <c r="V35" s="176"/>
      <c r="W35" s="176"/>
      <c r="X35" s="184"/>
      <c r="Y35" s="115"/>
    </row>
    <row r="36" customHeight="1" spans="1:25">
      <c r="A36" s="150">
        <f t="shared" si="0"/>
        <v>28</v>
      </c>
      <c r="B36" s="151"/>
      <c r="C36" s="152"/>
      <c r="D36" s="152"/>
      <c r="E36" s="153"/>
      <c r="F36" s="154"/>
      <c r="G36" s="155"/>
      <c r="H36" s="155"/>
      <c r="I36" s="155"/>
      <c r="J36" s="177"/>
      <c r="K36" s="177"/>
      <c r="L36" s="177"/>
      <c r="M36" s="155"/>
      <c r="N36" s="176"/>
      <c r="O36" s="176"/>
      <c r="P36" s="176"/>
      <c r="Q36" s="179"/>
      <c r="R36" s="176"/>
      <c r="S36" s="176"/>
      <c r="T36" s="176"/>
      <c r="U36" s="179"/>
      <c r="V36" s="176"/>
      <c r="W36" s="176"/>
      <c r="X36" s="184"/>
      <c r="Y36" s="115"/>
    </row>
    <row r="37" customHeight="1" spans="1:25">
      <c r="A37" s="150">
        <f t="shared" si="0"/>
        <v>29</v>
      </c>
      <c r="B37" s="151"/>
      <c r="C37" s="152"/>
      <c r="D37" s="152"/>
      <c r="E37" s="153"/>
      <c r="F37" s="154"/>
      <c r="G37" s="155"/>
      <c r="H37" s="155"/>
      <c r="I37" s="155"/>
      <c r="J37" s="177"/>
      <c r="K37" s="155"/>
      <c r="L37" s="155"/>
      <c r="M37" s="155"/>
      <c r="N37" s="176"/>
      <c r="O37" s="180"/>
      <c r="P37" s="176"/>
      <c r="Q37" s="185"/>
      <c r="R37" s="176"/>
      <c r="S37" s="176"/>
      <c r="T37" s="176"/>
      <c r="U37" s="185"/>
      <c r="V37" s="176"/>
      <c r="W37" s="176"/>
      <c r="X37" s="184"/>
      <c r="Y37" s="115"/>
    </row>
    <row r="38" customHeight="1" spans="1:25">
      <c r="A38" s="150">
        <f t="shared" si="0"/>
        <v>30</v>
      </c>
      <c r="B38" s="151"/>
      <c r="C38" s="152"/>
      <c r="D38" s="152"/>
      <c r="E38" s="153"/>
      <c r="F38" s="154"/>
      <c r="G38" s="155"/>
      <c r="H38" s="155"/>
      <c r="I38" s="155"/>
      <c r="J38" s="177"/>
      <c r="K38" s="155"/>
      <c r="L38" s="155"/>
      <c r="M38" s="155"/>
      <c r="N38" s="176"/>
      <c r="O38" s="180"/>
      <c r="P38" s="176"/>
      <c r="Q38" s="185"/>
      <c r="R38" s="176"/>
      <c r="S38" s="176"/>
      <c r="T38" s="176"/>
      <c r="U38" s="185"/>
      <c r="V38" s="176"/>
      <c r="W38" s="176"/>
      <c r="X38" s="184"/>
      <c r="Y38" s="115"/>
    </row>
    <row r="39" customHeight="1" spans="1:25">
      <c r="A39" s="150">
        <f t="shared" si="0"/>
        <v>31</v>
      </c>
      <c r="B39" s="151"/>
      <c r="C39" s="152"/>
      <c r="D39" s="152"/>
      <c r="E39" s="153"/>
      <c r="F39" s="154"/>
      <c r="G39" s="155"/>
      <c r="H39" s="155"/>
      <c r="I39" s="155"/>
      <c r="J39" s="177"/>
      <c r="K39" s="177"/>
      <c r="L39" s="155"/>
      <c r="M39" s="155"/>
      <c r="N39" s="176"/>
      <c r="O39" s="180"/>
      <c r="P39" s="176"/>
      <c r="Q39" s="185"/>
      <c r="R39" s="176"/>
      <c r="S39" s="176"/>
      <c r="T39" s="176"/>
      <c r="U39" s="185"/>
      <c r="V39" s="176"/>
      <c r="W39" s="176"/>
      <c r="X39" s="184"/>
      <c r="Y39" s="115"/>
    </row>
    <row r="40" customHeight="1" spans="1:25">
      <c r="A40" s="150">
        <f t="shared" si="0"/>
        <v>32</v>
      </c>
      <c r="B40" s="151"/>
      <c r="C40" s="152"/>
      <c r="D40" s="152"/>
      <c r="E40" s="153"/>
      <c r="F40" s="154"/>
      <c r="G40" s="155"/>
      <c r="H40" s="155"/>
      <c r="I40" s="155"/>
      <c r="J40" s="155"/>
      <c r="K40" s="155"/>
      <c r="L40" s="155"/>
      <c r="M40" s="178"/>
      <c r="N40" s="176"/>
      <c r="O40" s="180"/>
      <c r="P40" s="176"/>
      <c r="Q40" s="185"/>
      <c r="R40" s="176"/>
      <c r="S40" s="176"/>
      <c r="T40" s="176"/>
      <c r="U40" s="185"/>
      <c r="V40" s="176"/>
      <c r="W40" s="176"/>
      <c r="X40" s="184"/>
      <c r="Y40" s="115"/>
    </row>
    <row r="41" customHeight="1" spans="1:25">
      <c r="A41" s="150">
        <f t="shared" si="0"/>
        <v>33</v>
      </c>
      <c r="B41" s="151"/>
      <c r="C41" s="152"/>
      <c r="D41" s="152"/>
      <c r="E41" s="153"/>
      <c r="F41" s="154"/>
      <c r="G41" s="155"/>
      <c r="H41" s="155"/>
      <c r="I41" s="155"/>
      <c r="J41" s="155"/>
      <c r="K41" s="155"/>
      <c r="L41" s="155"/>
      <c r="M41" s="155"/>
      <c r="N41" s="176"/>
      <c r="O41" s="180"/>
      <c r="P41" s="176"/>
      <c r="Q41" s="185"/>
      <c r="R41" s="176"/>
      <c r="S41" s="176"/>
      <c r="T41" s="176"/>
      <c r="U41" s="185"/>
      <c r="V41" s="176"/>
      <c r="W41" s="176"/>
      <c r="X41" s="184"/>
      <c r="Y41" s="115"/>
    </row>
    <row r="42" customHeight="1" spans="1:25">
      <c r="A42" s="150">
        <f t="shared" si="0"/>
        <v>34</v>
      </c>
      <c r="B42" s="151"/>
      <c r="C42" s="152"/>
      <c r="D42" s="152"/>
      <c r="E42" s="153"/>
      <c r="F42" s="158"/>
      <c r="G42" s="158"/>
      <c r="H42" s="158"/>
      <c r="I42" s="158"/>
      <c r="J42" s="158"/>
      <c r="K42" s="158"/>
      <c r="L42" s="158"/>
      <c r="M42" s="158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15"/>
    </row>
    <row r="43" customHeight="1" spans="1:25">
      <c r="A43" s="150">
        <f t="shared" si="0"/>
        <v>35</v>
      </c>
      <c r="B43" s="151"/>
      <c r="C43" s="152"/>
      <c r="D43" s="152"/>
      <c r="E43" s="153"/>
      <c r="F43" s="158"/>
      <c r="G43" s="158"/>
      <c r="H43" s="158"/>
      <c r="I43" s="158"/>
      <c r="J43" s="158"/>
      <c r="K43" s="158"/>
      <c r="L43" s="158"/>
      <c r="M43" s="158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15"/>
    </row>
    <row r="44" customHeight="1" spans="13:25"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</row>
    <row r="45" customHeight="1" spans="13:25"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</row>
    <row r="46" customHeight="1" spans="13:25"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</row>
    <row r="47" customHeight="1" spans="13:25"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</row>
    <row r="48" customHeight="1" spans="13:25"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</row>
    <row r="49" customHeight="1" spans="13:25"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</row>
    <row r="50" customHeight="1" spans="13:25"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</row>
    <row r="51" customHeight="1" spans="13:25"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</row>
    <row r="52" customHeight="1" spans="13:25"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</row>
    <row r="53" customHeight="1" spans="13:25"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</row>
    <row r="54" customHeight="1" spans="13:25"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</row>
    <row r="55" customHeight="1" spans="13:25"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</row>
  </sheetData>
  <mergeCells count="64">
    <mergeCell ref="A1:D1"/>
    <mergeCell ref="F1:G1"/>
    <mergeCell ref="H1:I1"/>
    <mergeCell ref="J1:M1"/>
    <mergeCell ref="A2:B2"/>
    <mergeCell ref="E2:F2"/>
    <mergeCell ref="A3:B3"/>
    <mergeCell ref="E3:F3"/>
    <mergeCell ref="A4:B4"/>
    <mergeCell ref="E4:F4"/>
    <mergeCell ref="A5:B5"/>
    <mergeCell ref="E5:F5"/>
    <mergeCell ref="G5:I5"/>
    <mergeCell ref="J5:M5"/>
    <mergeCell ref="A6:B6"/>
    <mergeCell ref="E6:F6"/>
    <mergeCell ref="G6:I6"/>
    <mergeCell ref="J6:M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F7:F8"/>
    <mergeCell ref="G7:G8"/>
    <mergeCell ref="H7:H8"/>
    <mergeCell ref="I7:I8"/>
    <mergeCell ref="J7:J8"/>
    <mergeCell ref="K7:K8"/>
    <mergeCell ref="L7:L8"/>
    <mergeCell ref="M7:M8"/>
    <mergeCell ref="B7:E8"/>
    <mergeCell ref="J2:M4"/>
    <mergeCell ref="G2:I4"/>
  </mergeCells>
  <conditionalFormatting sqref="J9:J41">
    <cfRule type="notContainsBlanks" dxfId="0" priority="4">
      <formula>LEN(TRIM(J9))&gt;0</formula>
    </cfRule>
  </conditionalFormatting>
  <conditionalFormatting sqref="N9:N41">
    <cfRule type="notContainsBlanks" dxfId="0" priority="3">
      <formula>LEN(TRIM(N9))&gt;0</formula>
    </cfRule>
  </conditionalFormatting>
  <conditionalFormatting sqref="R9:R41">
    <cfRule type="notContainsBlanks" dxfId="0" priority="2">
      <formula>LEN(TRIM(R9))&gt;0</formula>
    </cfRule>
  </conditionalFormatting>
  <conditionalFormatting sqref="V9:V41">
    <cfRule type="notContainsBlanks" dxfId="0" priority="1">
      <formula>LEN(TRIM(V9))&gt;0</formula>
    </cfRule>
  </conditionalFormatting>
  <dataValidations count="2">
    <dataValidation type="list" allowBlank="1" showInputMessage="1" showErrorMessage="1" sqref="J5">
      <formula1>"YES,NO"</formula1>
    </dataValidation>
    <dataValidation type="list" allowBlank="1" showInputMessage="1" showErrorMessage="1" sqref="J2:M4">
      <formula1>"MAINLINE,LONG LEAD"</formula1>
    </dataValidation>
  </dataValidations>
  <printOptions horizontalCentered="1" gridLines="1"/>
  <pageMargins left="0.25" right="0.25" top="0.75" bottom="0.75" header="0" footer="0"/>
  <pageSetup paperSize="1" scale="76" pageOrder="overThenDown" orientation="landscape" cellComments="atEnd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57"/>
  <sheetViews>
    <sheetView showGridLines="0" zoomScale="75" zoomScaleNormal="75" workbookViewId="0">
      <selection activeCell="A51" sqref="A51:M101"/>
    </sheetView>
  </sheetViews>
  <sheetFormatPr defaultColWidth="12.7079646017699" defaultRowHeight="15.75" customHeight="1"/>
  <cols>
    <col min="2" max="2" width="25.283185840708" customWidth="1"/>
    <col min="3" max="3" width="19.858407079646" customWidth="1"/>
  </cols>
  <sheetData>
    <row r="1" ht="30" customHeight="1" spans="1:13">
      <c r="A1" s="61" t="s">
        <v>290</v>
      </c>
      <c r="B1" s="62"/>
      <c r="C1" s="63"/>
      <c r="D1" s="64" t="s">
        <v>1</v>
      </c>
      <c r="E1" s="65" t="e">
        <f>#REF!</f>
        <v>#REF!</v>
      </c>
      <c r="F1" s="66"/>
      <c r="G1" s="67" t="s">
        <v>83</v>
      </c>
      <c r="H1" s="64"/>
      <c r="I1" s="111" t="e">
        <f>#REF!</f>
        <v>#REF!</v>
      </c>
      <c r="J1" s="112"/>
      <c r="K1" s="112"/>
      <c r="L1" s="112"/>
      <c r="M1" s="112"/>
    </row>
    <row r="2" customHeight="1" spans="1:13">
      <c r="A2" s="68" t="s">
        <v>7</v>
      </c>
      <c r="B2" s="69" t="e">
        <f>#REF!</f>
        <v>#REF!</v>
      </c>
      <c r="C2" s="70" t="s">
        <v>221</v>
      </c>
      <c r="D2" s="71" t="e">
        <f>#REF!</f>
        <v>#REF!</v>
      </c>
      <c r="E2" s="72"/>
      <c r="F2" s="73" t="s">
        <v>2</v>
      </c>
      <c r="G2" s="74"/>
      <c r="H2" s="75"/>
      <c r="I2" s="113" t="e">
        <f>#REF!</f>
        <v>#REF!</v>
      </c>
      <c r="J2" s="114"/>
      <c r="K2" s="114"/>
      <c r="L2" s="114"/>
      <c r="M2" s="114"/>
    </row>
    <row r="3" customHeight="1" spans="1:13">
      <c r="A3" s="76" t="s">
        <v>222</v>
      </c>
      <c r="B3" s="77" t="e">
        <f>#REF!</f>
        <v>#REF!</v>
      </c>
      <c r="C3" s="78" t="s">
        <v>12</v>
      </c>
      <c r="D3" s="79" t="e">
        <f>#REF!</f>
        <v>#REF!</v>
      </c>
      <c r="E3" s="80"/>
      <c r="F3" s="81"/>
      <c r="G3" s="82"/>
      <c r="H3" s="83"/>
      <c r="I3" s="113"/>
      <c r="J3" s="114"/>
      <c r="K3" s="114"/>
      <c r="L3" s="114"/>
      <c r="M3" s="114"/>
    </row>
    <row r="4" customHeight="1" spans="1:14">
      <c r="A4" s="76" t="s">
        <v>13</v>
      </c>
      <c r="B4" s="77" t="e">
        <f>#REF!</f>
        <v>#REF!</v>
      </c>
      <c r="C4" s="78" t="s">
        <v>223</v>
      </c>
      <c r="D4" s="79" t="e">
        <f>#REF!</f>
        <v>#REF!</v>
      </c>
      <c r="E4" s="80"/>
      <c r="F4" s="84"/>
      <c r="G4" s="85"/>
      <c r="H4" s="86"/>
      <c r="I4" s="113"/>
      <c r="J4" s="114"/>
      <c r="K4" s="114"/>
      <c r="L4" s="114"/>
      <c r="M4" s="114"/>
      <c r="N4" s="115"/>
    </row>
    <row r="5" customHeight="1" spans="1:14">
      <c r="A5" s="76" t="s">
        <v>16</v>
      </c>
      <c r="B5" s="77" t="e">
        <f>#REF!</f>
        <v>#REF!</v>
      </c>
      <c r="C5" s="78" t="s">
        <v>17</v>
      </c>
      <c r="D5" s="79" t="e">
        <f>#REF!</f>
        <v>#REF!</v>
      </c>
      <c r="E5" s="80"/>
      <c r="F5" s="87" t="s">
        <v>3</v>
      </c>
      <c r="G5" s="88"/>
      <c r="H5" s="89"/>
      <c r="I5" s="116" t="e">
        <f>#REF!</f>
        <v>#REF!</v>
      </c>
      <c r="J5" s="117"/>
      <c r="K5" s="117"/>
      <c r="L5" s="117"/>
      <c r="M5" s="117"/>
      <c r="N5" s="115"/>
    </row>
    <row r="6" customHeight="1" spans="1:14">
      <c r="A6" s="90" t="s">
        <v>19</v>
      </c>
      <c r="B6" s="91" t="e">
        <f>#REF!</f>
        <v>#REF!</v>
      </c>
      <c r="C6" s="92" t="s">
        <v>224</v>
      </c>
      <c r="D6" s="93" t="e">
        <f>#REF!</f>
        <v>#REF!</v>
      </c>
      <c r="E6" s="94"/>
      <c r="F6" s="95" t="s">
        <v>4</v>
      </c>
      <c r="G6" s="96"/>
      <c r="H6" s="97"/>
      <c r="I6" s="116" t="e">
        <f>#REF!</f>
        <v>#REF!</v>
      </c>
      <c r="J6" s="117"/>
      <c r="K6" s="117"/>
      <c r="L6" s="117"/>
      <c r="M6" s="117"/>
      <c r="N6" s="115"/>
    </row>
    <row r="7" customHeight="1" spans="1:14">
      <c r="A7" s="98"/>
      <c r="B7" s="99"/>
      <c r="C7" s="99"/>
      <c r="D7" s="99"/>
      <c r="E7" s="99"/>
      <c r="F7" s="99"/>
      <c r="G7" s="99"/>
      <c r="H7" s="100"/>
      <c r="I7" s="101"/>
      <c r="J7" s="102"/>
      <c r="K7" s="102"/>
      <c r="L7" s="102"/>
      <c r="M7" s="102"/>
      <c r="N7" s="115"/>
    </row>
    <row r="8" customHeight="1" spans="1:14">
      <c r="A8" s="101"/>
      <c r="B8" s="102"/>
      <c r="C8" s="102"/>
      <c r="D8" s="102"/>
      <c r="E8" s="102"/>
      <c r="F8" s="102"/>
      <c r="G8" s="102"/>
      <c r="H8" s="103"/>
      <c r="I8" s="101"/>
      <c r="J8" s="102"/>
      <c r="K8" s="102"/>
      <c r="L8" s="102"/>
      <c r="M8" s="102"/>
      <c r="N8" s="115"/>
    </row>
    <row r="9" ht="14.1" customHeight="1" spans="1:14">
      <c r="A9" s="101"/>
      <c r="B9" s="102"/>
      <c r="C9" s="102"/>
      <c r="D9" s="102"/>
      <c r="E9" s="102"/>
      <c r="F9" s="102"/>
      <c r="G9" s="102"/>
      <c r="H9" s="103"/>
      <c r="I9" s="101"/>
      <c r="J9" s="102"/>
      <c r="K9" s="102"/>
      <c r="L9" s="102"/>
      <c r="M9" s="102"/>
      <c r="N9" s="115"/>
    </row>
    <row r="10" ht="14.1" customHeight="1" spans="1:14">
      <c r="A10" s="101"/>
      <c r="B10" s="102"/>
      <c r="C10" s="102"/>
      <c r="D10" s="102"/>
      <c r="E10" s="102"/>
      <c r="F10" s="102"/>
      <c r="G10" s="102"/>
      <c r="H10" s="103"/>
      <c r="I10" s="101"/>
      <c r="J10" s="102"/>
      <c r="K10" s="102"/>
      <c r="L10" s="102"/>
      <c r="M10" s="102"/>
      <c r="N10" s="115"/>
    </row>
    <row r="11" customHeight="1" spans="1:14">
      <c r="A11" s="101"/>
      <c r="B11" s="102"/>
      <c r="C11" s="102"/>
      <c r="D11" s="102"/>
      <c r="E11" s="102"/>
      <c r="F11" s="102"/>
      <c r="G11" s="102"/>
      <c r="H11" s="103"/>
      <c r="I11" s="101"/>
      <c r="J11" s="102"/>
      <c r="K11" s="102"/>
      <c r="L11" s="102"/>
      <c r="M11" s="102"/>
      <c r="N11" s="115"/>
    </row>
    <row r="12" customHeight="1" spans="1:14">
      <c r="A12" s="101"/>
      <c r="B12" s="102"/>
      <c r="C12" s="102"/>
      <c r="D12" s="102"/>
      <c r="E12" s="102"/>
      <c r="F12" s="102"/>
      <c r="G12" s="102"/>
      <c r="H12" s="103"/>
      <c r="I12" s="101"/>
      <c r="J12" s="102"/>
      <c r="K12" s="102"/>
      <c r="L12" s="102"/>
      <c r="M12" s="102"/>
      <c r="N12" s="115"/>
    </row>
    <row r="13" customHeight="1" spans="1:14">
      <c r="A13" s="101"/>
      <c r="B13" s="102"/>
      <c r="C13" s="102"/>
      <c r="D13" s="102"/>
      <c r="E13" s="102"/>
      <c r="F13" s="102"/>
      <c r="G13" s="102"/>
      <c r="H13" s="103"/>
      <c r="I13" s="101"/>
      <c r="J13" s="102"/>
      <c r="K13" s="102"/>
      <c r="L13" s="102"/>
      <c r="M13" s="102"/>
      <c r="N13" s="115"/>
    </row>
    <row r="14" ht="14.1" customHeight="1" spans="1:14">
      <c r="A14" s="101"/>
      <c r="B14" s="102"/>
      <c r="C14" s="102"/>
      <c r="D14" s="102"/>
      <c r="E14" s="102"/>
      <c r="F14" s="102"/>
      <c r="G14" s="102"/>
      <c r="H14" s="103"/>
      <c r="I14" s="101"/>
      <c r="J14" s="102"/>
      <c r="K14" s="102"/>
      <c r="L14" s="102"/>
      <c r="M14" s="102"/>
      <c r="N14" s="115"/>
    </row>
    <row r="15" customHeight="1" spans="1:14">
      <c r="A15" s="101"/>
      <c r="B15" s="102"/>
      <c r="C15" s="102"/>
      <c r="D15" s="102"/>
      <c r="E15" s="102"/>
      <c r="F15" s="102"/>
      <c r="G15" s="102"/>
      <c r="H15" s="103"/>
      <c r="I15" s="101"/>
      <c r="J15" s="102"/>
      <c r="K15" s="102"/>
      <c r="L15" s="102"/>
      <c r="M15" s="102"/>
      <c r="N15" s="115"/>
    </row>
    <row r="16" customHeight="1" spans="1:14">
      <c r="A16" s="101"/>
      <c r="B16" s="102"/>
      <c r="C16" s="102"/>
      <c r="D16" s="102"/>
      <c r="E16" s="102"/>
      <c r="F16" s="102"/>
      <c r="G16" s="102"/>
      <c r="H16" s="103"/>
      <c r="I16" s="101"/>
      <c r="J16" s="102"/>
      <c r="K16" s="102"/>
      <c r="L16" s="102"/>
      <c r="M16" s="102"/>
      <c r="N16" s="115"/>
    </row>
    <row r="17" ht="14.1" customHeight="1" spans="1:14">
      <c r="A17" s="101"/>
      <c r="B17" s="102"/>
      <c r="C17" s="102"/>
      <c r="D17" s="102"/>
      <c r="E17" s="102"/>
      <c r="F17" s="102"/>
      <c r="G17" s="102"/>
      <c r="H17" s="103"/>
      <c r="I17" s="101"/>
      <c r="J17" s="102"/>
      <c r="K17" s="102"/>
      <c r="L17" s="102"/>
      <c r="M17" s="102"/>
      <c r="N17" s="115"/>
    </row>
    <row r="18" ht="14.1" customHeight="1" spans="1:14">
      <c r="A18" s="101"/>
      <c r="B18" s="102"/>
      <c r="C18" s="102"/>
      <c r="D18" s="102"/>
      <c r="E18" s="102"/>
      <c r="F18" s="102"/>
      <c r="G18" s="102"/>
      <c r="H18" s="103"/>
      <c r="I18" s="101"/>
      <c r="J18" s="102"/>
      <c r="K18" s="102"/>
      <c r="L18" s="102"/>
      <c r="M18" s="102"/>
      <c r="N18" s="115"/>
    </row>
    <row r="19" customHeight="1" spans="1:14">
      <c r="A19" s="101"/>
      <c r="B19" s="102"/>
      <c r="C19" s="102"/>
      <c r="D19" s="102"/>
      <c r="E19" s="102"/>
      <c r="F19" s="102"/>
      <c r="G19" s="102"/>
      <c r="H19" s="103"/>
      <c r="I19" s="101"/>
      <c r="J19" s="102"/>
      <c r="K19" s="102"/>
      <c r="L19" s="102"/>
      <c r="M19" s="102"/>
      <c r="N19" s="115"/>
    </row>
    <row r="20" customHeight="1" spans="1:14">
      <c r="A20" s="101"/>
      <c r="B20" s="102"/>
      <c r="C20" s="102"/>
      <c r="D20" s="102"/>
      <c r="E20" s="102"/>
      <c r="F20" s="102"/>
      <c r="G20" s="102"/>
      <c r="H20" s="103"/>
      <c r="I20" s="101"/>
      <c r="J20" s="102"/>
      <c r="K20" s="102"/>
      <c r="L20" s="102"/>
      <c r="M20" s="102"/>
      <c r="N20" s="115"/>
    </row>
    <row r="21" customHeight="1" spans="1:14">
      <c r="A21" s="101"/>
      <c r="B21" s="102"/>
      <c r="C21" s="102"/>
      <c r="D21" s="102"/>
      <c r="E21" s="102"/>
      <c r="F21" s="102"/>
      <c r="G21" s="102"/>
      <c r="H21" s="103"/>
      <c r="I21" s="101"/>
      <c r="J21" s="102"/>
      <c r="K21" s="102"/>
      <c r="L21" s="102"/>
      <c r="M21" s="102"/>
      <c r="N21" s="115"/>
    </row>
    <row r="22" customHeight="1" spans="1:14">
      <c r="A22" s="101"/>
      <c r="B22" s="102"/>
      <c r="C22" s="102"/>
      <c r="D22" s="102"/>
      <c r="E22" s="102"/>
      <c r="F22" s="102"/>
      <c r="G22" s="102"/>
      <c r="H22" s="103"/>
      <c r="I22" s="101"/>
      <c r="J22" s="102"/>
      <c r="K22" s="102"/>
      <c r="L22" s="102"/>
      <c r="M22" s="102"/>
      <c r="N22" s="115"/>
    </row>
    <row r="23" customHeight="1" spans="1:14">
      <c r="A23" s="101"/>
      <c r="B23" s="102"/>
      <c r="C23" s="102"/>
      <c r="D23" s="102"/>
      <c r="E23" s="102"/>
      <c r="F23" s="102"/>
      <c r="G23" s="102"/>
      <c r="H23" s="103"/>
      <c r="I23" s="101"/>
      <c r="J23" s="102"/>
      <c r="K23" s="102"/>
      <c r="L23" s="102"/>
      <c r="M23" s="102"/>
      <c r="N23" s="115"/>
    </row>
    <row r="24" customHeight="1" spans="1:14">
      <c r="A24" s="101"/>
      <c r="B24" s="102"/>
      <c r="C24" s="102"/>
      <c r="D24" s="102"/>
      <c r="E24" s="102"/>
      <c r="F24" s="102"/>
      <c r="G24" s="102"/>
      <c r="H24" s="103"/>
      <c r="I24" s="101"/>
      <c r="J24" s="102"/>
      <c r="K24" s="102"/>
      <c r="L24" s="102"/>
      <c r="M24" s="102"/>
      <c r="N24" s="115"/>
    </row>
    <row r="25" customHeight="1" spans="1:14">
      <c r="A25" s="101"/>
      <c r="B25" s="102"/>
      <c r="C25" s="102"/>
      <c r="D25" s="102"/>
      <c r="E25" s="102"/>
      <c r="F25" s="102"/>
      <c r="G25" s="102"/>
      <c r="H25" s="103"/>
      <c r="I25" s="101"/>
      <c r="J25" s="102"/>
      <c r="K25" s="102"/>
      <c r="L25" s="102"/>
      <c r="M25" s="102"/>
      <c r="N25" s="115"/>
    </row>
    <row r="26" customHeight="1" spans="1:14">
      <c r="A26" s="101"/>
      <c r="B26" s="102"/>
      <c r="C26" s="102"/>
      <c r="D26" s="102"/>
      <c r="E26" s="102"/>
      <c r="F26" s="102"/>
      <c r="G26" s="102"/>
      <c r="H26" s="103"/>
      <c r="I26" s="101"/>
      <c r="J26" s="102"/>
      <c r="K26" s="102"/>
      <c r="L26" s="102"/>
      <c r="M26" s="102"/>
      <c r="N26" s="115"/>
    </row>
    <row r="27" customHeight="1" spans="1:14">
      <c r="A27" s="101"/>
      <c r="B27" s="102"/>
      <c r="C27" s="102"/>
      <c r="D27" s="102"/>
      <c r="E27" s="102"/>
      <c r="F27" s="102"/>
      <c r="G27" s="102"/>
      <c r="H27" s="103"/>
      <c r="I27" s="101"/>
      <c r="J27" s="102"/>
      <c r="K27" s="102"/>
      <c r="L27" s="102"/>
      <c r="M27" s="102"/>
      <c r="N27" s="115"/>
    </row>
    <row r="28" customHeight="1" spans="1:14">
      <c r="A28" s="101"/>
      <c r="B28" s="102"/>
      <c r="C28" s="102"/>
      <c r="D28" s="102"/>
      <c r="E28" s="102"/>
      <c r="F28" s="102"/>
      <c r="G28" s="102"/>
      <c r="H28" s="103"/>
      <c r="I28" s="101"/>
      <c r="J28" s="102"/>
      <c r="K28" s="102"/>
      <c r="L28" s="102"/>
      <c r="M28" s="102"/>
      <c r="N28" s="115"/>
    </row>
    <row r="29" customHeight="1" spans="1:14">
      <c r="A29" s="101"/>
      <c r="B29" s="102"/>
      <c r="C29" s="102"/>
      <c r="D29" s="102"/>
      <c r="E29" s="102"/>
      <c r="F29" s="102"/>
      <c r="G29" s="102"/>
      <c r="H29" s="103"/>
      <c r="I29" s="101"/>
      <c r="J29" s="102"/>
      <c r="K29" s="102"/>
      <c r="L29" s="102"/>
      <c r="M29" s="102"/>
      <c r="N29" s="115"/>
    </row>
    <row r="30" customHeight="1" spans="1:14">
      <c r="A30" s="101"/>
      <c r="B30" s="102"/>
      <c r="C30" s="102"/>
      <c r="D30" s="102"/>
      <c r="E30" s="102"/>
      <c r="F30" s="102"/>
      <c r="G30" s="102"/>
      <c r="H30" s="103"/>
      <c r="I30" s="101"/>
      <c r="J30" s="102"/>
      <c r="K30" s="102"/>
      <c r="L30" s="102"/>
      <c r="M30" s="102"/>
      <c r="N30" s="115"/>
    </row>
    <row r="31" customHeight="1" spans="1:14">
      <c r="A31" s="101"/>
      <c r="B31" s="102"/>
      <c r="C31" s="102"/>
      <c r="D31" s="102"/>
      <c r="E31" s="102"/>
      <c r="F31" s="102"/>
      <c r="G31" s="102"/>
      <c r="H31" s="103"/>
      <c r="I31" s="101"/>
      <c r="J31" s="102"/>
      <c r="K31" s="102"/>
      <c r="L31" s="102"/>
      <c r="M31" s="102"/>
      <c r="N31" s="115"/>
    </row>
    <row r="32" customHeight="1" spans="1:14">
      <c r="A32" s="101"/>
      <c r="B32" s="102"/>
      <c r="C32" s="102"/>
      <c r="D32" s="102"/>
      <c r="E32" s="102"/>
      <c r="F32" s="102"/>
      <c r="G32" s="102"/>
      <c r="H32" s="103"/>
      <c r="I32" s="101"/>
      <c r="J32" s="102"/>
      <c r="K32" s="102"/>
      <c r="L32" s="102"/>
      <c r="M32" s="102"/>
      <c r="N32" s="115"/>
    </row>
    <row r="33" customHeight="1" spans="1:14">
      <c r="A33" s="101"/>
      <c r="B33" s="102"/>
      <c r="C33" s="102"/>
      <c r="D33" s="102"/>
      <c r="E33" s="102"/>
      <c r="F33" s="102"/>
      <c r="G33" s="102"/>
      <c r="H33" s="103"/>
      <c r="I33" s="101"/>
      <c r="J33" s="102"/>
      <c r="K33" s="102"/>
      <c r="L33" s="102"/>
      <c r="M33" s="102"/>
      <c r="N33" s="115"/>
    </row>
    <row r="34" customHeight="1" spans="1:14">
      <c r="A34" s="101"/>
      <c r="B34" s="102"/>
      <c r="C34" s="102"/>
      <c r="D34" s="102"/>
      <c r="E34" s="102"/>
      <c r="F34" s="102"/>
      <c r="G34" s="102"/>
      <c r="H34" s="103"/>
      <c r="I34" s="101"/>
      <c r="J34" s="102"/>
      <c r="K34" s="102"/>
      <c r="L34" s="102"/>
      <c r="M34" s="102"/>
      <c r="N34" s="115"/>
    </row>
    <row r="35" customHeight="1" spans="1:14">
      <c r="A35" s="101"/>
      <c r="B35" s="102"/>
      <c r="C35" s="102"/>
      <c r="D35" s="102"/>
      <c r="E35" s="102"/>
      <c r="F35" s="102"/>
      <c r="G35" s="102"/>
      <c r="H35" s="103"/>
      <c r="I35" s="101"/>
      <c r="J35" s="102"/>
      <c r="K35" s="102"/>
      <c r="L35" s="102"/>
      <c r="M35" s="102"/>
      <c r="N35" s="115"/>
    </row>
    <row r="36" customHeight="1" spans="1:14">
      <c r="A36" s="101"/>
      <c r="B36" s="102"/>
      <c r="C36" s="102"/>
      <c r="D36" s="102"/>
      <c r="E36" s="102"/>
      <c r="F36" s="102"/>
      <c r="G36" s="102"/>
      <c r="H36" s="103"/>
      <c r="I36" s="101"/>
      <c r="J36" s="102"/>
      <c r="K36" s="102"/>
      <c r="L36" s="102"/>
      <c r="M36" s="102"/>
      <c r="N36" s="115"/>
    </row>
    <row r="37" customHeight="1" spans="1:14">
      <c r="A37" s="101"/>
      <c r="B37" s="102"/>
      <c r="C37" s="102"/>
      <c r="D37" s="102"/>
      <c r="E37" s="102"/>
      <c r="F37" s="102"/>
      <c r="G37" s="102"/>
      <c r="H37" s="103"/>
      <c r="I37" s="101"/>
      <c r="J37" s="102"/>
      <c r="K37" s="102"/>
      <c r="L37" s="102"/>
      <c r="M37" s="102"/>
      <c r="N37" s="115"/>
    </row>
    <row r="38" customHeight="1" spans="1:14">
      <c r="A38" s="101"/>
      <c r="B38" s="102"/>
      <c r="C38" s="102"/>
      <c r="D38" s="102"/>
      <c r="E38" s="102"/>
      <c r="F38" s="102"/>
      <c r="G38" s="102"/>
      <c r="H38" s="103"/>
      <c r="I38" s="101"/>
      <c r="J38" s="102"/>
      <c r="K38" s="102"/>
      <c r="L38" s="102"/>
      <c r="M38" s="102"/>
      <c r="N38" s="115"/>
    </row>
    <row r="39" customHeight="1" spans="1:14">
      <c r="A39" s="101"/>
      <c r="B39" s="102"/>
      <c r="C39" s="102"/>
      <c r="D39" s="102"/>
      <c r="E39" s="102"/>
      <c r="F39" s="102"/>
      <c r="G39" s="102"/>
      <c r="H39" s="103"/>
      <c r="I39" s="101"/>
      <c r="J39" s="102"/>
      <c r="K39" s="102"/>
      <c r="L39" s="102"/>
      <c r="M39" s="102"/>
      <c r="N39" s="115"/>
    </row>
    <row r="40" customHeight="1" spans="1:14">
      <c r="A40" s="101"/>
      <c r="B40" s="102"/>
      <c r="C40" s="102"/>
      <c r="D40" s="102"/>
      <c r="E40" s="102"/>
      <c r="F40" s="102"/>
      <c r="G40" s="102"/>
      <c r="H40" s="103"/>
      <c r="I40" s="101"/>
      <c r="J40" s="102"/>
      <c r="K40" s="102"/>
      <c r="L40" s="102"/>
      <c r="M40" s="102"/>
      <c r="N40" s="115"/>
    </row>
    <row r="41" customHeight="1" spans="1:14">
      <c r="A41" s="101"/>
      <c r="B41" s="102"/>
      <c r="C41" s="102"/>
      <c r="D41" s="102"/>
      <c r="E41" s="102"/>
      <c r="F41" s="102"/>
      <c r="G41" s="102"/>
      <c r="H41" s="103"/>
      <c r="I41" s="101"/>
      <c r="J41" s="102"/>
      <c r="K41" s="102"/>
      <c r="L41" s="102"/>
      <c r="M41" s="102"/>
      <c r="N41" s="115"/>
    </row>
    <row r="42" customHeight="1" spans="1:14">
      <c r="A42" s="101"/>
      <c r="B42" s="102"/>
      <c r="C42" s="102"/>
      <c r="D42" s="102"/>
      <c r="E42" s="102"/>
      <c r="F42" s="102"/>
      <c r="G42" s="102"/>
      <c r="H42" s="103"/>
      <c r="I42" s="101"/>
      <c r="J42" s="102"/>
      <c r="K42" s="102"/>
      <c r="L42" s="102"/>
      <c r="M42" s="102"/>
      <c r="N42" s="115"/>
    </row>
    <row r="43" customHeight="1" spans="1:14">
      <c r="A43" s="101"/>
      <c r="B43" s="102"/>
      <c r="C43" s="102"/>
      <c r="D43" s="102"/>
      <c r="E43" s="102"/>
      <c r="F43" s="102"/>
      <c r="G43" s="102"/>
      <c r="H43" s="103"/>
      <c r="I43" s="101"/>
      <c r="J43" s="102"/>
      <c r="K43" s="102"/>
      <c r="L43" s="102"/>
      <c r="M43" s="102"/>
      <c r="N43" s="115"/>
    </row>
    <row r="44" customHeight="1" spans="1:14">
      <c r="A44" s="101"/>
      <c r="B44" s="102"/>
      <c r="C44" s="102"/>
      <c r="D44" s="102"/>
      <c r="E44" s="102"/>
      <c r="F44" s="102"/>
      <c r="G44" s="102"/>
      <c r="H44" s="103"/>
      <c r="I44" s="101"/>
      <c r="J44" s="102"/>
      <c r="K44" s="102"/>
      <c r="L44" s="102"/>
      <c r="M44" s="102"/>
      <c r="N44" s="115"/>
    </row>
    <row r="45" customHeight="1" spans="1:14">
      <c r="A45" s="101"/>
      <c r="B45" s="102"/>
      <c r="C45" s="102"/>
      <c r="D45" s="102"/>
      <c r="E45" s="102"/>
      <c r="F45" s="102"/>
      <c r="G45" s="102"/>
      <c r="H45" s="103"/>
      <c r="I45" s="101"/>
      <c r="J45" s="102"/>
      <c r="K45" s="102"/>
      <c r="L45" s="102"/>
      <c r="M45" s="102"/>
      <c r="N45" s="115"/>
    </row>
    <row r="46" customHeight="1" spans="1:14">
      <c r="A46" s="101"/>
      <c r="B46" s="102"/>
      <c r="C46" s="102"/>
      <c r="D46" s="102"/>
      <c r="E46" s="102"/>
      <c r="F46" s="102"/>
      <c r="G46" s="102"/>
      <c r="H46" s="103"/>
      <c r="I46" s="101"/>
      <c r="J46" s="102"/>
      <c r="K46" s="102"/>
      <c r="L46" s="102"/>
      <c r="M46" s="102"/>
      <c r="N46" s="115"/>
    </row>
    <row r="47" customHeight="1" spans="1:14">
      <c r="A47" s="101"/>
      <c r="B47" s="102"/>
      <c r="C47" s="102"/>
      <c r="D47" s="102"/>
      <c r="E47" s="102"/>
      <c r="F47" s="102"/>
      <c r="G47" s="102"/>
      <c r="H47" s="103"/>
      <c r="I47" s="101"/>
      <c r="J47" s="102"/>
      <c r="K47" s="102"/>
      <c r="L47" s="102"/>
      <c r="M47" s="102"/>
      <c r="N47" s="115"/>
    </row>
    <row r="48" customHeight="1" spans="1:14">
      <c r="A48" s="101"/>
      <c r="B48" s="102"/>
      <c r="C48" s="102"/>
      <c r="D48" s="102"/>
      <c r="E48" s="102"/>
      <c r="F48" s="102"/>
      <c r="G48" s="102"/>
      <c r="H48" s="103"/>
      <c r="I48" s="101"/>
      <c r="J48" s="102"/>
      <c r="K48" s="102"/>
      <c r="L48" s="102"/>
      <c r="M48" s="102"/>
      <c r="N48" s="115"/>
    </row>
    <row r="49" customHeight="1" spans="1:14">
      <c r="A49" s="101"/>
      <c r="B49" s="102"/>
      <c r="C49" s="102"/>
      <c r="D49" s="102"/>
      <c r="E49" s="102"/>
      <c r="F49" s="102"/>
      <c r="G49" s="102"/>
      <c r="H49" s="103"/>
      <c r="I49" s="101"/>
      <c r="J49" s="102"/>
      <c r="K49" s="102"/>
      <c r="L49" s="102"/>
      <c r="M49" s="102"/>
      <c r="N49" s="115"/>
    </row>
    <row r="50" ht="59.1" customHeight="1" spans="1:14">
      <c r="A50" s="104"/>
      <c r="B50" s="105"/>
      <c r="C50" s="105"/>
      <c r="D50" s="105"/>
      <c r="E50" s="105"/>
      <c r="F50" s="105"/>
      <c r="G50" s="105"/>
      <c r="H50" s="106"/>
      <c r="I50" s="104"/>
      <c r="J50" s="105"/>
      <c r="K50" s="105"/>
      <c r="L50" s="105"/>
      <c r="M50" s="105"/>
      <c r="N50" s="115"/>
    </row>
    <row r="51" customHeight="1" spans="1:14">
      <c r="A51" s="10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18"/>
      <c r="N51" s="115"/>
    </row>
    <row r="52" customHeight="1" spans="1:14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9"/>
      <c r="N52" s="115"/>
    </row>
    <row r="53" ht="12.75" spans="1:14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9"/>
      <c r="N53" s="115"/>
    </row>
    <row r="54" ht="12.75" spans="1:14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9"/>
      <c r="N54" s="115"/>
    </row>
    <row r="55" customHeight="1" spans="1:14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9"/>
      <c r="N55" s="115"/>
    </row>
    <row r="56" customHeight="1" spans="1:14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9"/>
      <c r="N56" s="115"/>
    </row>
    <row r="57" customHeight="1" spans="1:14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9"/>
      <c r="N57" s="115"/>
    </row>
    <row r="58" ht="12.75" spans="1:14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9"/>
      <c r="N58" s="115"/>
    </row>
    <row r="59" customHeight="1" spans="1:14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9"/>
      <c r="N59" s="115"/>
    </row>
    <row r="60" customHeight="1" spans="1:14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9"/>
      <c r="N60" s="115"/>
    </row>
    <row r="61" ht="12.75" spans="1:14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9"/>
      <c r="N61" s="115"/>
    </row>
    <row r="62" ht="12.75" spans="1:14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9"/>
      <c r="N62" s="115"/>
    </row>
    <row r="63" customHeight="1" spans="1:14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9"/>
      <c r="N63" s="115"/>
    </row>
    <row r="64" customHeight="1" spans="1:14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9"/>
      <c r="N64" s="115"/>
    </row>
    <row r="65" customHeight="1" spans="1:14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9"/>
      <c r="N65" s="115"/>
    </row>
    <row r="66" customHeight="1" spans="1:14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9"/>
      <c r="N66" s="115"/>
    </row>
    <row r="67" customHeight="1" spans="1:14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9"/>
      <c r="N67" s="115"/>
    </row>
    <row r="68" customHeight="1" spans="1:14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9"/>
      <c r="N68" s="115"/>
    </row>
    <row r="69" customHeight="1" spans="1:14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9"/>
      <c r="N69" s="115"/>
    </row>
    <row r="70" customHeight="1" spans="1:14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9"/>
      <c r="N70" s="115"/>
    </row>
    <row r="71" customHeight="1" spans="1:14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9"/>
      <c r="N71" s="115"/>
    </row>
    <row r="72" customHeight="1" spans="1:14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9"/>
      <c r="N72" s="115"/>
    </row>
    <row r="73" customHeight="1" spans="1:14">
      <c r="A73" s="109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9"/>
      <c r="N73" s="115"/>
    </row>
    <row r="74" customHeight="1" spans="1:14">
      <c r="A74" s="109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9"/>
      <c r="N74" s="115"/>
    </row>
    <row r="75" customHeight="1" spans="1:14">
      <c r="A75" s="109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9"/>
      <c r="N75" s="115"/>
    </row>
    <row r="76" customHeight="1" spans="1:14">
      <c r="A76" s="109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9"/>
      <c r="N76" s="115"/>
    </row>
    <row r="77" customHeight="1" spans="1:14">
      <c r="A77" s="109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9"/>
      <c r="N77" s="115"/>
    </row>
    <row r="78" customHeight="1" spans="1:14">
      <c r="A78" s="109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9"/>
      <c r="N78" s="115"/>
    </row>
    <row r="79" customHeight="1" spans="1:14">
      <c r="A79" s="109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9"/>
      <c r="N79" s="115"/>
    </row>
    <row r="80" customHeight="1" spans="1:14">
      <c r="A80" s="109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9"/>
      <c r="N80" s="115"/>
    </row>
    <row r="81" customHeight="1" spans="1:14">
      <c r="A81" s="109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9"/>
      <c r="N81" s="115"/>
    </row>
    <row r="82" customHeight="1" spans="1:14">
      <c r="A82" s="109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9"/>
      <c r="N82" s="115"/>
    </row>
    <row r="83" customHeight="1" spans="1:14">
      <c r="A83" s="109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9"/>
      <c r="N83" s="115"/>
    </row>
    <row r="84" customHeight="1" spans="1:14">
      <c r="A84" s="109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9"/>
      <c r="N84" s="115"/>
    </row>
    <row r="85" customHeight="1" spans="1:14">
      <c r="A85" s="109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9"/>
      <c r="N85" s="115"/>
    </row>
    <row r="86" customHeight="1" spans="1:14">
      <c r="A86" s="109"/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9"/>
      <c r="N86" s="115"/>
    </row>
    <row r="87" customHeight="1" spans="1:14">
      <c r="A87" s="109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9"/>
      <c r="N87" s="115"/>
    </row>
    <row r="88" customHeight="1" spans="1:14">
      <c r="A88" s="109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9"/>
      <c r="N88" s="115"/>
    </row>
    <row r="89" customHeight="1" spans="1:14">
      <c r="A89" s="109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9"/>
      <c r="N89" s="115"/>
    </row>
    <row r="90" customHeight="1" spans="1:14">
      <c r="A90" s="109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9"/>
      <c r="N90" s="115"/>
    </row>
    <row r="91" customHeight="1" spans="1:14">
      <c r="A91" s="109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9"/>
      <c r="N91" s="115"/>
    </row>
    <row r="92" customHeight="1" spans="1:14">
      <c r="A92" s="109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9"/>
      <c r="N92" s="115"/>
    </row>
    <row r="93" customHeight="1" spans="1:14">
      <c r="A93" s="109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9"/>
      <c r="N93" s="115"/>
    </row>
    <row r="94" ht="15" customHeight="1" spans="1:14">
      <c r="A94" s="109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9"/>
      <c r="N94" s="115"/>
    </row>
    <row r="95" customHeight="1" spans="1:14">
      <c r="A95" s="109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9"/>
      <c r="N95" s="115"/>
    </row>
    <row r="96" customHeight="1" spans="1:14">
      <c r="A96" s="109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9"/>
      <c r="N96" s="115"/>
    </row>
    <row r="97" customHeight="1" spans="1:14">
      <c r="A97" s="109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9"/>
      <c r="N97" s="115"/>
    </row>
    <row r="98" customHeight="1" spans="1:14">
      <c r="A98" s="109"/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9"/>
      <c r="N98" s="115"/>
    </row>
    <row r="99" ht="15" customHeight="1" spans="1:14">
      <c r="A99" s="109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9"/>
      <c r="N99" s="115"/>
    </row>
    <row r="100" customHeight="1" spans="1:14">
      <c r="A100" s="109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9"/>
      <c r="N100" s="115"/>
    </row>
    <row r="101" ht="60" customHeight="1" spans="1:14">
      <c r="A101" s="109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9"/>
      <c r="N101" s="115"/>
    </row>
    <row r="102" customHeight="1" spans="1:14">
      <c r="A102" s="107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18"/>
      <c r="N102" s="115"/>
    </row>
    <row r="103" customHeight="1" spans="1:14">
      <c r="A103" s="109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9"/>
      <c r="N103" s="115"/>
    </row>
    <row r="104" ht="12.75" spans="1:14">
      <c r="A104" s="109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9"/>
      <c r="N104" s="115"/>
    </row>
    <row r="105" ht="12.75" spans="1:14">
      <c r="A105" s="109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9"/>
      <c r="N105" s="115"/>
    </row>
    <row r="106" customHeight="1" spans="1:14">
      <c r="A106" s="109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9"/>
      <c r="N106" s="115"/>
    </row>
    <row r="107" customHeight="1" spans="1:14">
      <c r="A107" s="109"/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9"/>
      <c r="N107" s="115"/>
    </row>
    <row r="108" customHeight="1" spans="1:14">
      <c r="A108" s="109"/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9"/>
      <c r="N108" s="115"/>
    </row>
    <row r="109" ht="12.75" spans="1:14">
      <c r="A109" s="109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9"/>
      <c r="N109" s="115"/>
    </row>
    <row r="110" customHeight="1" spans="1:14">
      <c r="A110" s="109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9"/>
      <c r="N110" s="115"/>
    </row>
    <row r="111" customHeight="1" spans="1:14">
      <c r="A111" s="109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9"/>
      <c r="N111" s="115"/>
    </row>
    <row r="112" ht="12.75" spans="1:14">
      <c r="A112" s="109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9"/>
      <c r="N112" s="115"/>
    </row>
    <row r="113" ht="12.75" spans="1:14">
      <c r="A113" s="109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9"/>
      <c r="N113" s="115"/>
    </row>
    <row r="114" customHeight="1" spans="1:14">
      <c r="A114" s="109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9"/>
      <c r="N114" s="115"/>
    </row>
    <row r="115" customHeight="1" spans="1:14">
      <c r="A115" s="109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9"/>
      <c r="N115" s="115"/>
    </row>
    <row r="116" customHeight="1" spans="1:14">
      <c r="A116" s="109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9"/>
      <c r="N116" s="115"/>
    </row>
    <row r="117" customHeight="1" spans="1:14">
      <c r="A117" s="109"/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9"/>
      <c r="N117" s="115"/>
    </row>
    <row r="118" customHeight="1" spans="1:14">
      <c r="A118" s="109"/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9"/>
      <c r="N118" s="115"/>
    </row>
    <row r="119" customHeight="1" spans="1:14">
      <c r="A119" s="109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9"/>
      <c r="N119" s="115"/>
    </row>
    <row r="120" customHeight="1" spans="1:14">
      <c r="A120" s="109"/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9"/>
      <c r="N120" s="115"/>
    </row>
    <row r="121" customHeight="1" spans="1:14">
      <c r="A121" s="109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9"/>
      <c r="N121" s="115"/>
    </row>
    <row r="122" customHeight="1" spans="1:14">
      <c r="A122" s="109"/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9"/>
      <c r="N122" s="115"/>
    </row>
    <row r="123" customHeight="1" spans="1:14">
      <c r="A123" s="109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9"/>
      <c r="N123" s="115"/>
    </row>
    <row r="124" customHeight="1" spans="1:14">
      <c r="A124" s="109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9"/>
      <c r="N124" s="115"/>
    </row>
    <row r="125" customHeight="1" spans="1:14">
      <c r="A125" s="109"/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9"/>
      <c r="N125" s="115"/>
    </row>
    <row r="126" customHeight="1" spans="1:14">
      <c r="A126" s="109"/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9"/>
      <c r="N126" s="115"/>
    </row>
    <row r="127" customHeight="1" spans="1:14">
      <c r="A127" s="109"/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9"/>
      <c r="N127" s="115"/>
    </row>
    <row r="128" customHeight="1" spans="1:14">
      <c r="A128" s="109"/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9"/>
      <c r="N128" s="115"/>
    </row>
    <row r="129" customHeight="1" spans="1:14">
      <c r="A129" s="109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9"/>
      <c r="N129" s="115"/>
    </row>
    <row r="130" customHeight="1" spans="1:14">
      <c r="A130" s="109"/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9"/>
      <c r="N130" s="115"/>
    </row>
    <row r="131" customHeight="1" spans="1:14">
      <c r="A131" s="109"/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9"/>
      <c r="N131" s="115"/>
    </row>
    <row r="132" customHeight="1" spans="1:14">
      <c r="A132" s="109"/>
      <c r="B132" s="110"/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9"/>
      <c r="N132" s="115"/>
    </row>
    <row r="133" customHeight="1" spans="1:14">
      <c r="A133" s="109"/>
      <c r="B133" s="110"/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9"/>
      <c r="N133" s="115"/>
    </row>
    <row r="134" customHeight="1" spans="1:14">
      <c r="A134" s="109"/>
      <c r="B134" s="110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9"/>
      <c r="N134" s="115"/>
    </row>
    <row r="135" customHeight="1" spans="1:14">
      <c r="A135" s="109"/>
      <c r="B135" s="110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9"/>
      <c r="N135" s="115"/>
    </row>
    <row r="136" customHeight="1" spans="1:14">
      <c r="A136" s="109"/>
      <c r="B136" s="110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9"/>
      <c r="N136" s="115"/>
    </row>
    <row r="137" customHeight="1" spans="1:14">
      <c r="A137" s="109"/>
      <c r="B137" s="110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9"/>
      <c r="N137" s="115"/>
    </row>
    <row r="138" customHeight="1" spans="1:14">
      <c r="A138" s="109"/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9"/>
      <c r="N138" s="115"/>
    </row>
    <row r="139" customHeight="1" spans="1:14">
      <c r="A139" s="109"/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9"/>
      <c r="N139" s="115"/>
    </row>
    <row r="140" customHeight="1" spans="1:14">
      <c r="A140" s="109"/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9"/>
      <c r="N140" s="115"/>
    </row>
    <row r="141" customHeight="1" spans="1:14">
      <c r="A141" s="109"/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9"/>
      <c r="N141" s="115"/>
    </row>
    <row r="142" customHeight="1" spans="1:14">
      <c r="A142" s="109"/>
      <c r="B142" s="110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9"/>
      <c r="N142" s="115"/>
    </row>
    <row r="143" customHeight="1" spans="1:14">
      <c r="A143" s="109"/>
      <c r="B143" s="110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9"/>
      <c r="N143" s="115"/>
    </row>
    <row r="144" customHeight="1" spans="1:14">
      <c r="A144" s="109"/>
      <c r="B144" s="110"/>
      <c r="C144" s="110"/>
      <c r="D144" s="110"/>
      <c r="E144" s="110"/>
      <c r="F144" s="110"/>
      <c r="G144" s="110"/>
      <c r="H144" s="110"/>
      <c r="I144" s="110"/>
      <c r="J144" s="110"/>
      <c r="K144" s="110"/>
      <c r="L144" s="110"/>
      <c r="M144" s="119"/>
      <c r="N144" s="115"/>
    </row>
    <row r="145" ht="15" customHeight="1" spans="1:14">
      <c r="A145" s="109"/>
      <c r="B145" s="110"/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9"/>
      <c r="N145" s="115"/>
    </row>
    <row r="146" customHeight="1" spans="1:14">
      <c r="A146" s="109"/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9"/>
      <c r="N146" s="115"/>
    </row>
    <row r="147" customHeight="1" spans="1:14">
      <c r="A147" s="109"/>
      <c r="B147" s="110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9"/>
      <c r="N147" s="115"/>
    </row>
    <row r="148" customHeight="1" spans="1:14">
      <c r="A148" s="109"/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9"/>
      <c r="N148" s="115"/>
    </row>
    <row r="149" customHeight="1" spans="1:14">
      <c r="A149" s="109"/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9"/>
      <c r="N149" s="115"/>
    </row>
    <row r="150" ht="15" customHeight="1" spans="1:14">
      <c r="A150" s="109"/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9"/>
      <c r="N150" s="115"/>
    </row>
    <row r="151" customHeight="1" spans="1:14">
      <c r="A151" s="109"/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9"/>
      <c r="N151" s="115"/>
    </row>
    <row r="152" customHeight="1" spans="1:14">
      <c r="A152" s="109"/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9"/>
      <c r="N152" s="115"/>
    </row>
    <row r="153" ht="15" customHeight="1" spans="1:14">
      <c r="A153" s="109"/>
      <c r="B153" s="110"/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9"/>
      <c r="N153" s="115"/>
    </row>
    <row r="154" customHeight="1" spans="1:14">
      <c r="A154" s="109"/>
      <c r="B154" s="110"/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9"/>
      <c r="N154" s="115"/>
    </row>
    <row r="155" customHeight="1" spans="1:14">
      <c r="A155" s="109"/>
      <c r="B155" s="110"/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9"/>
      <c r="N155" s="115"/>
    </row>
    <row r="156" customHeight="1" spans="12:14">
      <c r="L156" s="115"/>
      <c r="M156" s="115"/>
      <c r="N156" s="115"/>
    </row>
    <row r="157" customHeight="1" spans="13:14">
      <c r="M157" s="115"/>
      <c r="N157" s="115"/>
    </row>
  </sheetData>
  <mergeCells count="19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I2:M4"/>
    <mergeCell ref="F2:H4"/>
    <mergeCell ref="A51:M101"/>
    <mergeCell ref="A102:M155"/>
    <mergeCell ref="I7:M50"/>
    <mergeCell ref="A7:H50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P21" sqref="P21"/>
    </sheetView>
  </sheetViews>
  <sheetFormatPr defaultColWidth="12.7079646017699" defaultRowHeight="15.75" customHeight="1"/>
  <cols>
    <col min="1" max="1" width="12.7079646017699" style="1"/>
    <col min="2" max="2" width="25.283185840708" style="1" customWidth="1"/>
    <col min="3" max="3" width="19.858407079646" style="1" customWidth="1"/>
    <col min="4" max="12" width="12.7079646017699" style="1"/>
    <col min="13" max="13" width="12.7079646017699" style="1" customWidth="1"/>
    <col min="14" max="16384" width="12.7079646017699" style="1"/>
  </cols>
  <sheetData>
    <row r="1" ht="30" customHeight="1" spans="1:13">
      <c r="A1" s="2" t="s">
        <v>291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83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7</v>
      </c>
      <c r="B2" s="10" t="e">
        <f>'[1]Cover Page'!B2</f>
        <v>#REF!</v>
      </c>
      <c r="C2" s="11" t="s">
        <v>221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222</v>
      </c>
      <c r="B3" s="18" t="e">
        <f>'[1]Cover Page'!B3</f>
        <v>#REF!</v>
      </c>
      <c r="C3" s="19" t="s">
        <v>12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13</v>
      </c>
      <c r="B4" s="18" t="e">
        <f>'[1]Cover Page'!B4</f>
        <v>#REF!</v>
      </c>
      <c r="C4" s="19" t="s">
        <v>223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16</v>
      </c>
      <c r="B5" s="18" t="e">
        <f>'[1]Cover Page'!B5</f>
        <v>#REF!</v>
      </c>
      <c r="C5" s="19" t="s">
        <v>17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19</v>
      </c>
      <c r="B6" s="32" t="e">
        <f>'[1]Cover Page'!B6</f>
        <v>#REF!</v>
      </c>
      <c r="C6" s="33" t="s">
        <v>224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F2:H4"/>
    <mergeCell ref="I2:M4"/>
    <mergeCell ref="A7:H53"/>
    <mergeCell ref="I7:M53"/>
    <mergeCell ref="A54:M104"/>
    <mergeCell ref="A105:M158"/>
    <mergeCell ref="A159:M212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U66" sqref="U66"/>
    </sheetView>
  </sheetViews>
  <sheetFormatPr defaultColWidth="12.7079646017699" defaultRowHeight="15.75" customHeight="1"/>
  <cols>
    <col min="1" max="1" width="12.7079646017699" style="1"/>
    <col min="2" max="2" width="25.283185840708" style="1" customWidth="1"/>
    <col min="3" max="3" width="19.858407079646" style="1" customWidth="1"/>
    <col min="4" max="12" width="12.7079646017699" style="1"/>
    <col min="13" max="13" width="12.7079646017699" style="1" customWidth="1"/>
    <col min="14" max="16384" width="12.7079646017699" style="1"/>
  </cols>
  <sheetData>
    <row r="1" ht="30" customHeight="1" spans="1:13">
      <c r="A1" s="2" t="s">
        <v>292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83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7</v>
      </c>
      <c r="B2" s="10" t="e">
        <f>'[1]Cover Page'!B2</f>
        <v>#REF!</v>
      </c>
      <c r="C2" s="11" t="s">
        <v>221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222</v>
      </c>
      <c r="B3" s="18" t="e">
        <f>'[1]Cover Page'!B3</f>
        <v>#REF!</v>
      </c>
      <c r="C3" s="19" t="s">
        <v>12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13</v>
      </c>
      <c r="B4" s="18" t="e">
        <f>'[1]Cover Page'!B4</f>
        <v>#REF!</v>
      </c>
      <c r="C4" s="19" t="s">
        <v>223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16</v>
      </c>
      <c r="B5" s="18" t="e">
        <f>'[1]Cover Page'!B5</f>
        <v>#REF!</v>
      </c>
      <c r="C5" s="19" t="s">
        <v>17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19</v>
      </c>
      <c r="B6" s="32" t="e">
        <f>'[1]Cover Page'!B6</f>
        <v>#REF!</v>
      </c>
      <c r="C6" s="33" t="s">
        <v>224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F2:H4"/>
    <mergeCell ref="I2:M4"/>
    <mergeCell ref="A7:H53"/>
    <mergeCell ref="I7:M53"/>
    <mergeCell ref="A54:M104"/>
    <mergeCell ref="A105:M158"/>
    <mergeCell ref="A159:M212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O32" sqref="O32"/>
    </sheetView>
  </sheetViews>
  <sheetFormatPr defaultColWidth="12.7079646017699" defaultRowHeight="15.75" customHeight="1"/>
  <cols>
    <col min="1" max="1" width="12.7079646017699" style="1"/>
    <col min="2" max="2" width="25.283185840708" style="1" customWidth="1"/>
    <col min="3" max="3" width="19.858407079646" style="1" customWidth="1"/>
    <col min="4" max="12" width="12.7079646017699" style="1"/>
    <col min="13" max="13" width="12.7079646017699" style="1" customWidth="1"/>
    <col min="14" max="16384" width="12.7079646017699" style="1"/>
  </cols>
  <sheetData>
    <row r="1" ht="30" customHeight="1" spans="1:13">
      <c r="A1" s="2" t="s">
        <v>293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83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7</v>
      </c>
      <c r="B2" s="10" t="e">
        <f>'[1]Cover Page'!B2</f>
        <v>#REF!</v>
      </c>
      <c r="C2" s="11" t="s">
        <v>221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222</v>
      </c>
      <c r="B3" s="18" t="e">
        <f>'[1]Cover Page'!B3</f>
        <v>#REF!</v>
      </c>
      <c r="C3" s="19" t="s">
        <v>12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13</v>
      </c>
      <c r="B4" s="18" t="e">
        <f>'[1]Cover Page'!B4</f>
        <v>#REF!</v>
      </c>
      <c r="C4" s="19" t="s">
        <v>223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16</v>
      </c>
      <c r="B5" s="18" t="e">
        <f>'[1]Cover Page'!B5</f>
        <v>#REF!</v>
      </c>
      <c r="C5" s="19" t="s">
        <v>17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19</v>
      </c>
      <c r="B6" s="32" t="e">
        <f>'[1]Cover Page'!B6</f>
        <v>#REF!</v>
      </c>
      <c r="C6" s="33" t="s">
        <v>224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F2:H4"/>
    <mergeCell ref="I2:M4"/>
    <mergeCell ref="A7:H53"/>
    <mergeCell ref="I7:M53"/>
    <mergeCell ref="A54:M104"/>
    <mergeCell ref="A105:M158"/>
    <mergeCell ref="A159:M212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Q27" sqref="Q27"/>
    </sheetView>
  </sheetViews>
  <sheetFormatPr defaultColWidth="12.7079646017699" defaultRowHeight="15.75" customHeight="1"/>
  <cols>
    <col min="1" max="1" width="12.7079646017699" style="1"/>
    <col min="2" max="2" width="25.283185840708" style="1" customWidth="1"/>
    <col min="3" max="3" width="19.858407079646" style="1" customWidth="1"/>
    <col min="4" max="12" width="12.7079646017699" style="1"/>
    <col min="13" max="13" width="12.7079646017699" style="1" customWidth="1"/>
    <col min="14" max="16384" width="12.7079646017699" style="1"/>
  </cols>
  <sheetData>
    <row r="1" ht="30" customHeight="1" spans="1:13">
      <c r="A1" s="2" t="s">
        <v>294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83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7</v>
      </c>
      <c r="B2" s="10" t="e">
        <f>'[1]Cover Page'!B2</f>
        <v>#REF!</v>
      </c>
      <c r="C2" s="11" t="s">
        <v>221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222</v>
      </c>
      <c r="B3" s="18" t="e">
        <f>'[1]Cover Page'!B3</f>
        <v>#REF!</v>
      </c>
      <c r="C3" s="19" t="s">
        <v>12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13</v>
      </c>
      <c r="B4" s="18" t="e">
        <f>'[1]Cover Page'!B4</f>
        <v>#REF!</v>
      </c>
      <c r="C4" s="19" t="s">
        <v>223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16</v>
      </c>
      <c r="B5" s="18" t="e">
        <f>'[1]Cover Page'!B5</f>
        <v>#REF!</v>
      </c>
      <c r="C5" s="19" t="s">
        <v>17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19</v>
      </c>
      <c r="B6" s="32" t="e">
        <f>'[1]Cover Page'!B6</f>
        <v>#REF!</v>
      </c>
      <c r="C6" s="33" t="s">
        <v>224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F2:H4"/>
    <mergeCell ref="I2:M4"/>
    <mergeCell ref="A7:H53"/>
    <mergeCell ref="I7:M53"/>
    <mergeCell ref="A54:M104"/>
    <mergeCell ref="A105:M158"/>
    <mergeCell ref="A159:M212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workbookViewId="0">
      <selection activeCell="O30" sqref="O30"/>
    </sheetView>
  </sheetViews>
  <sheetFormatPr defaultColWidth="12.7079646017699" defaultRowHeight="15.75" customHeight="1"/>
  <cols>
    <col min="1" max="1" width="17" customWidth="1"/>
    <col min="2" max="2" width="25.141592920354" customWidth="1"/>
    <col min="3" max="3" width="21.858407079646" customWidth="1"/>
    <col min="4" max="4" width="17.858407079646" customWidth="1"/>
    <col min="5" max="5" width="20" customWidth="1"/>
    <col min="6" max="13" width="6.70796460176991" customWidth="1"/>
    <col min="14" max="14" width="7.14159292035398" customWidth="1"/>
    <col min="15" max="26" width="6.70796460176991" customWidth="1"/>
  </cols>
  <sheetData>
    <row r="1" ht="33.75" customHeight="1" spans="1:12">
      <c r="A1" s="633" t="s">
        <v>5</v>
      </c>
      <c r="B1" s="634"/>
      <c r="C1" s="635"/>
      <c r="D1" s="636" t="s">
        <v>1</v>
      </c>
      <c r="E1" s="637" t="e">
        <f>#REF!</f>
        <v>#REF!</v>
      </c>
      <c r="F1" s="638"/>
      <c r="G1" s="639"/>
      <c r="H1" s="639"/>
      <c r="I1" s="639"/>
      <c r="J1" s="639"/>
      <c r="K1" s="639"/>
      <c r="L1" s="658"/>
    </row>
    <row r="2" ht="13.5" customHeight="1" spans="1:12">
      <c r="A2" s="640" t="e">
        <f>#REF!</f>
        <v>#REF!</v>
      </c>
      <c r="B2" s="641" t="e">
        <f>#REF!</f>
        <v>#REF!</v>
      </c>
      <c r="C2" s="642" t="e">
        <f>#REF!</f>
        <v>#REF!</v>
      </c>
      <c r="D2" s="643" t="e">
        <f>#REF!</f>
        <v>#REF!</v>
      </c>
      <c r="E2" s="644"/>
      <c r="F2" s="128" t="s">
        <v>2</v>
      </c>
      <c r="G2" s="128"/>
      <c r="H2" s="128"/>
      <c r="I2" s="659" t="e">
        <f>#REF!</f>
        <v>#REF!</v>
      </c>
      <c r="J2" s="660"/>
      <c r="K2" s="660"/>
      <c r="L2" s="661"/>
    </row>
    <row r="3" ht="13.5" customHeight="1" spans="1:12">
      <c r="A3" s="645" t="e">
        <f>#REF!</f>
        <v>#REF!</v>
      </c>
      <c r="B3" s="646" t="e">
        <f>#REF!</f>
        <v>#REF!</v>
      </c>
      <c r="C3" s="642" t="e">
        <f>#REF!</f>
        <v>#REF!</v>
      </c>
      <c r="D3" s="647" t="e">
        <f>#REF!</f>
        <v>#REF!</v>
      </c>
      <c r="E3" s="648"/>
      <c r="F3" s="135"/>
      <c r="G3" s="135"/>
      <c r="H3" s="135"/>
      <c r="I3" s="659"/>
      <c r="J3" s="660"/>
      <c r="K3" s="660"/>
      <c r="L3" s="661"/>
    </row>
    <row r="4" ht="13.5" customHeight="1" spans="1:12">
      <c r="A4" s="645" t="e">
        <f>#REF!</f>
        <v>#REF!</v>
      </c>
      <c r="B4" s="641" t="e">
        <f>#REF!</f>
        <v>#REF!</v>
      </c>
      <c r="C4" s="642" t="e">
        <f>#REF!</f>
        <v>#REF!</v>
      </c>
      <c r="D4" s="647" t="e">
        <f>#REF!</f>
        <v>#REF!</v>
      </c>
      <c r="E4" s="648"/>
      <c r="F4" s="135"/>
      <c r="G4" s="135"/>
      <c r="H4" s="135"/>
      <c r="I4" s="662"/>
      <c r="J4" s="663"/>
      <c r="K4" s="663"/>
      <c r="L4" s="664"/>
    </row>
    <row r="5" ht="13.5" customHeight="1" spans="1:12">
      <c r="A5" s="645" t="e">
        <f>#REF!</f>
        <v>#REF!</v>
      </c>
      <c r="B5" s="641" t="e">
        <f>#REF!</f>
        <v>#REF!</v>
      </c>
      <c r="C5" s="642" t="e">
        <f>#REF!</f>
        <v>#REF!</v>
      </c>
      <c r="D5" s="647" t="e">
        <f>#REF!</f>
        <v>#REF!</v>
      </c>
      <c r="E5" s="648"/>
      <c r="F5" s="87" t="s">
        <v>3</v>
      </c>
      <c r="G5" s="88"/>
      <c r="H5" s="89"/>
      <c r="I5" s="166" t="e">
        <f>#REF!</f>
        <v>#REF!</v>
      </c>
      <c r="J5" s="166"/>
      <c r="K5" s="166"/>
      <c r="L5" s="167"/>
    </row>
    <row r="6" ht="13.5" customHeight="1" spans="1:12">
      <c r="A6" s="649" t="e">
        <f>#REF!</f>
        <v>#REF!</v>
      </c>
      <c r="B6" s="650" t="e">
        <f>#REF!</f>
        <v>#REF!</v>
      </c>
      <c r="C6" s="651" t="e">
        <f>#REF!</f>
        <v>#REF!</v>
      </c>
      <c r="D6" s="652" t="e">
        <f>#REF!</f>
        <v>#REF!</v>
      </c>
      <c r="E6" s="653"/>
      <c r="F6" s="95" t="s">
        <v>4</v>
      </c>
      <c r="G6" s="96"/>
      <c r="H6" s="97"/>
      <c r="I6" s="168" t="e">
        <f>#REF!</f>
        <v>#REF!</v>
      </c>
      <c r="J6" s="168"/>
      <c r="K6" s="168"/>
      <c r="L6" s="169"/>
    </row>
    <row r="7" ht="13.5" customHeight="1" spans="1:12">
      <c r="A7" s="654"/>
      <c r="B7" s="655"/>
      <c r="C7" s="655"/>
      <c r="D7" s="655"/>
      <c r="E7" s="655"/>
      <c r="F7" s="655"/>
      <c r="G7" s="655"/>
      <c r="H7" s="655"/>
      <c r="I7" s="655"/>
      <c r="J7" s="655"/>
      <c r="K7" s="655"/>
      <c r="L7" s="655"/>
    </row>
    <row r="8" ht="13.5" customHeight="1" spans="1:12">
      <c r="A8" s="656"/>
      <c r="B8" s="657"/>
      <c r="C8" s="657"/>
      <c r="D8" s="657"/>
      <c r="E8" s="657"/>
      <c r="F8" s="657"/>
      <c r="G8" s="657"/>
      <c r="H8" s="657"/>
      <c r="I8" s="657"/>
      <c r="J8" s="657"/>
      <c r="K8" s="657"/>
      <c r="L8" s="656"/>
    </row>
    <row r="9" ht="13.5" customHeight="1" spans="1:12">
      <c r="A9" s="656"/>
      <c r="B9" s="657"/>
      <c r="C9" s="657"/>
      <c r="D9" s="657"/>
      <c r="E9" s="657"/>
      <c r="F9" s="657"/>
      <c r="G9" s="657"/>
      <c r="H9" s="657"/>
      <c r="I9" s="657"/>
      <c r="J9" s="657"/>
      <c r="K9" s="657"/>
      <c r="L9" s="656"/>
    </row>
    <row r="10" ht="13.5" customHeight="1" spans="1:12">
      <c r="A10" s="656"/>
      <c r="B10" s="657"/>
      <c r="C10" s="657"/>
      <c r="D10" s="657"/>
      <c r="E10" s="657"/>
      <c r="F10" s="657"/>
      <c r="G10" s="657"/>
      <c r="H10" s="657"/>
      <c r="I10" s="657"/>
      <c r="J10" s="657"/>
      <c r="K10" s="657"/>
      <c r="L10" s="656"/>
    </row>
    <row r="11" ht="13.5" customHeight="1" spans="1:12">
      <c r="A11" s="656"/>
      <c r="B11" s="657"/>
      <c r="C11" s="657"/>
      <c r="D11" s="657"/>
      <c r="E11" s="657"/>
      <c r="F11" s="657"/>
      <c r="G11" s="657"/>
      <c r="H11" s="657"/>
      <c r="I11" s="657"/>
      <c r="J11" s="657"/>
      <c r="K11" s="657"/>
      <c r="L11" s="656"/>
    </row>
    <row r="12" ht="13.5" customHeight="1" spans="1:12">
      <c r="A12" s="656"/>
      <c r="B12" s="657"/>
      <c r="C12" s="657"/>
      <c r="D12" s="657"/>
      <c r="E12" s="657"/>
      <c r="F12" s="657"/>
      <c r="G12" s="657"/>
      <c r="H12" s="657"/>
      <c r="I12" s="657"/>
      <c r="J12" s="657"/>
      <c r="K12" s="657"/>
      <c r="L12" s="656"/>
    </row>
    <row r="13" ht="13.5" customHeight="1" spans="1:12">
      <c r="A13" s="656"/>
      <c r="B13" s="657"/>
      <c r="C13" s="657"/>
      <c r="D13" s="657"/>
      <c r="E13" s="657"/>
      <c r="F13" s="657"/>
      <c r="G13" s="657"/>
      <c r="H13" s="657"/>
      <c r="I13" s="657"/>
      <c r="J13" s="657"/>
      <c r="K13" s="657"/>
      <c r="L13" s="656"/>
    </row>
    <row r="14" ht="13.5" customHeight="1" spans="1:12">
      <c r="A14" s="656"/>
      <c r="B14" s="657"/>
      <c r="C14" s="657"/>
      <c r="D14" s="657"/>
      <c r="E14" s="657"/>
      <c r="F14" s="657"/>
      <c r="G14" s="657"/>
      <c r="H14" s="657"/>
      <c r="I14" s="657"/>
      <c r="J14" s="657"/>
      <c r="K14" s="657"/>
      <c r="L14" s="656"/>
    </row>
    <row r="15" ht="13.5" customHeight="1" spans="1:12">
      <c r="A15" s="656"/>
      <c r="B15" s="657"/>
      <c r="C15" s="657"/>
      <c r="D15" s="657"/>
      <c r="E15" s="657"/>
      <c r="F15" s="657"/>
      <c r="G15" s="657"/>
      <c r="H15" s="657"/>
      <c r="I15" s="657"/>
      <c r="J15" s="657"/>
      <c r="K15" s="657"/>
      <c r="L15" s="656"/>
    </row>
    <row r="16" ht="13.5" customHeight="1" spans="1:12">
      <c r="A16" s="656"/>
      <c r="B16" s="657"/>
      <c r="C16" s="657"/>
      <c r="D16" s="657"/>
      <c r="E16" s="657"/>
      <c r="F16" s="657"/>
      <c r="G16" s="657"/>
      <c r="H16" s="657"/>
      <c r="I16" s="657"/>
      <c r="J16" s="657"/>
      <c r="K16" s="657"/>
      <c r="L16" s="656"/>
    </row>
    <row r="17" ht="13.5" customHeight="1" spans="1:12">
      <c r="A17" s="656"/>
      <c r="B17" s="657"/>
      <c r="C17" s="657"/>
      <c r="D17" s="657"/>
      <c r="E17" s="657"/>
      <c r="F17" s="657"/>
      <c r="G17" s="657"/>
      <c r="H17" s="657"/>
      <c r="I17" s="657"/>
      <c r="J17" s="657"/>
      <c r="K17" s="657"/>
      <c r="L17" s="656"/>
    </row>
    <row r="18" ht="13.5" customHeight="1" spans="1:12">
      <c r="A18" s="656"/>
      <c r="B18" s="657"/>
      <c r="C18" s="657"/>
      <c r="D18" s="657"/>
      <c r="E18" s="657"/>
      <c r="F18" s="657"/>
      <c r="G18" s="657"/>
      <c r="H18" s="657"/>
      <c r="I18" s="657"/>
      <c r="J18" s="657"/>
      <c r="K18" s="657"/>
      <c r="L18" s="656"/>
    </row>
    <row r="19" ht="13.5" customHeight="1" spans="1:12">
      <c r="A19" s="656"/>
      <c r="B19" s="657"/>
      <c r="C19" s="657"/>
      <c r="D19" s="657"/>
      <c r="E19" s="657"/>
      <c r="F19" s="657"/>
      <c r="G19" s="657"/>
      <c r="H19" s="657"/>
      <c r="I19" s="657"/>
      <c r="J19" s="657"/>
      <c r="K19" s="657"/>
      <c r="L19" s="656"/>
    </row>
    <row r="20" ht="13.5" customHeight="1" spans="1:12">
      <c r="A20" s="656"/>
      <c r="B20" s="657"/>
      <c r="C20" s="657"/>
      <c r="D20" s="657"/>
      <c r="E20" s="657"/>
      <c r="F20" s="657"/>
      <c r="G20" s="657"/>
      <c r="H20" s="657"/>
      <c r="I20" s="657"/>
      <c r="J20" s="657"/>
      <c r="K20" s="657"/>
      <c r="L20" s="656"/>
    </row>
    <row r="21" ht="13.5" customHeight="1" spans="1:12">
      <c r="A21" s="656"/>
      <c r="B21" s="657"/>
      <c r="C21" s="657"/>
      <c r="D21" s="657"/>
      <c r="E21" s="657"/>
      <c r="F21" s="657"/>
      <c r="G21" s="657"/>
      <c r="H21" s="657"/>
      <c r="I21" s="657"/>
      <c r="J21" s="657"/>
      <c r="K21" s="657"/>
      <c r="L21" s="656"/>
    </row>
    <row r="22" ht="13.5" customHeight="1" spans="1:12">
      <c r="A22" s="656"/>
      <c r="B22" s="657"/>
      <c r="C22" s="657"/>
      <c r="D22" s="657"/>
      <c r="E22" s="657"/>
      <c r="F22" s="657"/>
      <c r="G22" s="657"/>
      <c r="H22" s="657"/>
      <c r="I22" s="657"/>
      <c r="J22" s="657"/>
      <c r="K22" s="657"/>
      <c r="L22" s="656"/>
    </row>
    <row r="23" ht="13.5" customHeight="1" spans="1:12">
      <c r="A23" s="656"/>
      <c r="B23" s="657"/>
      <c r="C23" s="657"/>
      <c r="D23" s="657"/>
      <c r="E23" s="657"/>
      <c r="F23" s="657"/>
      <c r="G23" s="657"/>
      <c r="H23" s="657"/>
      <c r="I23" s="657"/>
      <c r="J23" s="657"/>
      <c r="K23" s="657"/>
      <c r="L23" s="656"/>
    </row>
    <row r="24" ht="13.5" customHeight="1" spans="1:12">
      <c r="A24" s="656"/>
      <c r="B24" s="657"/>
      <c r="C24" s="657"/>
      <c r="D24" s="657"/>
      <c r="E24" s="657"/>
      <c r="F24" s="657"/>
      <c r="G24" s="657"/>
      <c r="H24" s="657"/>
      <c r="I24" s="657"/>
      <c r="J24" s="657"/>
      <c r="K24" s="657"/>
      <c r="L24" s="656"/>
    </row>
    <row r="25" ht="13.5" customHeight="1" spans="1:12">
      <c r="A25" s="656"/>
      <c r="B25" s="657"/>
      <c r="C25" s="657"/>
      <c r="D25" s="657"/>
      <c r="E25" s="657"/>
      <c r="F25" s="657"/>
      <c r="G25" s="657"/>
      <c r="H25" s="657"/>
      <c r="I25" s="657"/>
      <c r="J25" s="657"/>
      <c r="K25" s="657"/>
      <c r="L25" s="656"/>
    </row>
    <row r="26" ht="13.5" customHeight="1" spans="1:12">
      <c r="A26" s="656"/>
      <c r="B26" s="657"/>
      <c r="C26" s="657"/>
      <c r="D26" s="657"/>
      <c r="E26" s="657"/>
      <c r="F26" s="657"/>
      <c r="G26" s="657"/>
      <c r="H26" s="657"/>
      <c r="I26" s="657"/>
      <c r="J26" s="657"/>
      <c r="K26" s="657"/>
      <c r="L26" s="656"/>
    </row>
    <row r="27" ht="13.5" customHeight="1" spans="1:12">
      <c r="A27" s="656"/>
      <c r="B27" s="657"/>
      <c r="C27" s="657"/>
      <c r="D27" s="657"/>
      <c r="E27" s="657"/>
      <c r="F27" s="657"/>
      <c r="G27" s="657"/>
      <c r="H27" s="657"/>
      <c r="I27" s="657"/>
      <c r="J27" s="657"/>
      <c r="K27" s="657"/>
      <c r="L27" s="656"/>
    </row>
    <row r="28" ht="13.5" customHeight="1" spans="1:12">
      <c r="A28" s="656"/>
      <c r="B28" s="657"/>
      <c r="C28" s="657"/>
      <c r="D28" s="657"/>
      <c r="E28" s="657"/>
      <c r="F28" s="657"/>
      <c r="G28" s="657"/>
      <c r="H28" s="657"/>
      <c r="I28" s="657"/>
      <c r="J28" s="657"/>
      <c r="K28" s="657"/>
      <c r="L28" s="656"/>
    </row>
    <row r="29" ht="13.5" customHeight="1" spans="1:12">
      <c r="A29" s="656"/>
      <c r="B29" s="657"/>
      <c r="C29" s="657"/>
      <c r="D29" s="657"/>
      <c r="E29" s="657"/>
      <c r="F29" s="657"/>
      <c r="G29" s="657"/>
      <c r="H29" s="657"/>
      <c r="I29" s="657"/>
      <c r="J29" s="657"/>
      <c r="K29" s="657"/>
      <c r="L29" s="656"/>
    </row>
    <row r="30" ht="13.5" customHeight="1" spans="1:12">
      <c r="A30" s="656"/>
      <c r="B30" s="657"/>
      <c r="C30" s="657"/>
      <c r="D30" s="657"/>
      <c r="E30" s="657"/>
      <c r="F30" s="657"/>
      <c r="G30" s="657"/>
      <c r="H30" s="657"/>
      <c r="I30" s="657"/>
      <c r="J30" s="657"/>
      <c r="K30" s="657"/>
      <c r="L30" s="656"/>
    </row>
    <row r="31" ht="13.5" customHeight="1" spans="1:12">
      <c r="A31" s="656"/>
      <c r="B31" s="657"/>
      <c r="C31" s="657"/>
      <c r="D31" s="657"/>
      <c r="E31" s="657"/>
      <c r="F31" s="657"/>
      <c r="G31" s="657"/>
      <c r="H31" s="657"/>
      <c r="I31" s="657"/>
      <c r="J31" s="657"/>
      <c r="K31" s="657"/>
      <c r="L31" s="656"/>
    </row>
    <row r="32" ht="13.5" customHeight="1" spans="1:12">
      <c r="A32" s="656"/>
      <c r="B32" s="657"/>
      <c r="C32" s="657"/>
      <c r="D32" s="657"/>
      <c r="E32" s="657"/>
      <c r="F32" s="657"/>
      <c r="G32" s="657"/>
      <c r="H32" s="657"/>
      <c r="I32" s="657"/>
      <c r="J32" s="657"/>
      <c r="K32" s="657"/>
      <c r="L32" s="656"/>
    </row>
    <row r="33" ht="13.5" customHeight="1" spans="1:12">
      <c r="A33" s="656"/>
      <c r="B33" s="657"/>
      <c r="C33" s="657"/>
      <c r="D33" s="657"/>
      <c r="E33" s="657"/>
      <c r="F33" s="657"/>
      <c r="G33" s="657"/>
      <c r="H33" s="657"/>
      <c r="I33" s="657"/>
      <c r="J33" s="657"/>
      <c r="K33" s="657"/>
      <c r="L33" s="656"/>
    </row>
    <row r="34" ht="13.5" customHeight="1" spans="1:12">
      <c r="A34" s="656"/>
      <c r="B34" s="657"/>
      <c r="C34" s="657"/>
      <c r="D34" s="657"/>
      <c r="E34" s="657"/>
      <c r="F34" s="657"/>
      <c r="G34" s="657"/>
      <c r="H34" s="657"/>
      <c r="I34" s="657"/>
      <c r="J34" s="657"/>
      <c r="K34" s="657"/>
      <c r="L34" s="656"/>
    </row>
    <row r="35" ht="13.5" customHeight="1" spans="1:12">
      <c r="A35" s="656"/>
      <c r="B35" s="657"/>
      <c r="C35" s="657"/>
      <c r="D35" s="657"/>
      <c r="E35" s="657"/>
      <c r="F35" s="657"/>
      <c r="G35" s="657"/>
      <c r="H35" s="657"/>
      <c r="I35" s="657"/>
      <c r="J35" s="657"/>
      <c r="K35" s="657"/>
      <c r="L35" s="656"/>
    </row>
    <row r="36" ht="13.5" customHeight="1" spans="1:12">
      <c r="A36" s="656"/>
      <c r="B36" s="657"/>
      <c r="C36" s="657"/>
      <c r="D36" s="657"/>
      <c r="E36" s="657"/>
      <c r="F36" s="657"/>
      <c r="G36" s="657"/>
      <c r="H36" s="657"/>
      <c r="I36" s="657"/>
      <c r="J36" s="657"/>
      <c r="K36" s="657"/>
      <c r="L36" s="656"/>
    </row>
    <row r="37" ht="13.5" customHeight="1" spans="1:12">
      <c r="A37" s="656"/>
      <c r="B37" s="657"/>
      <c r="C37" s="657"/>
      <c r="D37" s="657"/>
      <c r="E37" s="657"/>
      <c r="F37" s="657"/>
      <c r="G37" s="657"/>
      <c r="H37" s="657"/>
      <c r="I37" s="657"/>
      <c r="J37" s="657"/>
      <c r="K37" s="657"/>
      <c r="L37" s="656"/>
    </row>
    <row r="38" ht="13.5" customHeight="1" spans="1:12">
      <c r="A38" s="656"/>
      <c r="B38" s="657"/>
      <c r="C38" s="657"/>
      <c r="D38" s="657"/>
      <c r="E38" s="657"/>
      <c r="F38" s="657"/>
      <c r="G38" s="657"/>
      <c r="H38" s="657"/>
      <c r="I38" s="657"/>
      <c r="J38" s="657"/>
      <c r="K38" s="657"/>
      <c r="L38" s="656"/>
    </row>
    <row r="39" ht="13.5" customHeight="1" spans="1:12">
      <c r="A39" s="656"/>
      <c r="B39" s="657"/>
      <c r="C39" s="657"/>
      <c r="D39" s="657"/>
      <c r="E39" s="657"/>
      <c r="F39" s="657"/>
      <c r="G39" s="657"/>
      <c r="H39" s="657"/>
      <c r="I39" s="657"/>
      <c r="J39" s="657"/>
      <c r="K39" s="657"/>
      <c r="L39" s="656"/>
    </row>
    <row r="40" ht="13.5" customHeight="1" spans="1:12">
      <c r="A40" s="656"/>
      <c r="B40" s="657"/>
      <c r="C40" s="657"/>
      <c r="D40" s="657"/>
      <c r="E40" s="657"/>
      <c r="F40" s="657"/>
      <c r="G40" s="657"/>
      <c r="H40" s="657"/>
      <c r="I40" s="657"/>
      <c r="J40" s="657"/>
      <c r="K40" s="657"/>
      <c r="L40" s="656"/>
    </row>
    <row r="41" ht="13.5" customHeight="1" spans="1:12">
      <c r="A41" s="656"/>
      <c r="B41" s="657"/>
      <c r="C41" s="657"/>
      <c r="D41" s="657"/>
      <c r="E41" s="657"/>
      <c r="F41" s="657"/>
      <c r="G41" s="657"/>
      <c r="H41" s="657"/>
      <c r="I41" s="657"/>
      <c r="J41" s="657"/>
      <c r="K41" s="657"/>
      <c r="L41" s="656"/>
    </row>
    <row r="42" ht="13.5" customHeight="1" spans="1:12">
      <c r="A42" s="656"/>
      <c r="B42" s="657"/>
      <c r="C42" s="657"/>
      <c r="D42" s="657"/>
      <c r="E42" s="657"/>
      <c r="F42" s="657"/>
      <c r="G42" s="657"/>
      <c r="H42" s="657"/>
      <c r="I42" s="657"/>
      <c r="J42" s="657"/>
      <c r="K42" s="657"/>
      <c r="L42" s="656"/>
    </row>
    <row r="43" ht="13.5" customHeight="1" spans="1:12">
      <c r="A43" s="656"/>
      <c r="B43" s="657"/>
      <c r="C43" s="657"/>
      <c r="D43" s="657"/>
      <c r="E43" s="657"/>
      <c r="F43" s="657"/>
      <c r="G43" s="657"/>
      <c r="H43" s="657"/>
      <c r="I43" s="657"/>
      <c r="J43" s="657"/>
      <c r="K43" s="657"/>
      <c r="L43" s="656"/>
    </row>
    <row r="44" ht="13.5" customHeight="1" spans="1:12">
      <c r="A44" s="656"/>
      <c r="B44" s="657"/>
      <c r="C44" s="657"/>
      <c r="D44" s="657"/>
      <c r="E44" s="657"/>
      <c r="F44" s="657"/>
      <c r="G44" s="657"/>
      <c r="H44" s="657"/>
      <c r="I44" s="657"/>
      <c r="J44" s="657"/>
      <c r="K44" s="657"/>
      <c r="L44" s="656"/>
    </row>
    <row r="45" ht="13.5" customHeight="1" spans="1:12">
      <c r="A45" s="656"/>
      <c r="B45" s="657"/>
      <c r="C45" s="657"/>
      <c r="D45" s="657"/>
      <c r="E45" s="657"/>
      <c r="F45" s="657"/>
      <c r="G45" s="657"/>
      <c r="H45" s="657"/>
      <c r="I45" s="657"/>
      <c r="J45" s="657"/>
      <c r="K45" s="657"/>
      <c r="L45" s="656"/>
    </row>
    <row r="46" ht="13.5" customHeight="1" spans="1:12">
      <c r="A46" s="656"/>
      <c r="B46" s="657"/>
      <c r="C46" s="657"/>
      <c r="D46" s="657"/>
      <c r="E46" s="657"/>
      <c r="F46" s="657"/>
      <c r="G46" s="657"/>
      <c r="H46" s="657"/>
      <c r="I46" s="657"/>
      <c r="J46" s="657"/>
      <c r="K46" s="657"/>
      <c r="L46" s="656"/>
    </row>
    <row r="47" ht="13.5" customHeight="1" spans="1:12">
      <c r="A47" s="656"/>
      <c r="B47" s="657"/>
      <c r="C47" s="657"/>
      <c r="D47" s="657"/>
      <c r="E47" s="657"/>
      <c r="F47" s="657"/>
      <c r="G47" s="657"/>
      <c r="H47" s="657"/>
      <c r="I47" s="657"/>
      <c r="J47" s="657"/>
      <c r="K47" s="657"/>
      <c r="L47" s="656"/>
    </row>
    <row r="48" ht="13.5" customHeight="1" spans="1:12">
      <c r="A48" s="656"/>
      <c r="B48" s="657"/>
      <c r="C48" s="657"/>
      <c r="D48" s="657"/>
      <c r="E48" s="657"/>
      <c r="F48" s="657"/>
      <c r="G48" s="657"/>
      <c r="H48" s="657"/>
      <c r="I48" s="657"/>
      <c r="J48" s="657"/>
      <c r="K48" s="657"/>
      <c r="L48" s="656"/>
    </row>
    <row r="49" ht="13.5" customHeight="1" spans="1:12">
      <c r="A49" s="656"/>
      <c r="B49" s="657"/>
      <c r="C49" s="657"/>
      <c r="D49" s="657"/>
      <c r="E49" s="657"/>
      <c r="F49" s="657"/>
      <c r="G49" s="657"/>
      <c r="H49" s="657"/>
      <c r="I49" s="657"/>
      <c r="J49" s="657"/>
      <c r="K49" s="657"/>
      <c r="L49" s="656"/>
    </row>
    <row r="50" ht="13.5" customHeight="1" spans="1:12">
      <c r="A50" s="656"/>
      <c r="B50" s="657"/>
      <c r="C50" s="657"/>
      <c r="D50" s="657"/>
      <c r="E50" s="657"/>
      <c r="F50" s="657"/>
      <c r="G50" s="657"/>
      <c r="H50" s="657"/>
      <c r="I50" s="657"/>
      <c r="J50" s="657"/>
      <c r="K50" s="657"/>
      <c r="L50" s="656"/>
    </row>
    <row r="51" ht="13.5" customHeight="1" spans="1:12">
      <c r="A51" s="656"/>
      <c r="B51" s="657"/>
      <c r="C51" s="657"/>
      <c r="D51" s="657"/>
      <c r="E51" s="657"/>
      <c r="F51" s="657"/>
      <c r="G51" s="657"/>
      <c r="H51" s="657"/>
      <c r="I51" s="657"/>
      <c r="J51" s="657"/>
      <c r="K51" s="657"/>
      <c r="L51" s="656"/>
    </row>
    <row r="52" ht="13.5" customHeight="1" spans="1:12">
      <c r="A52" s="656"/>
      <c r="B52" s="657"/>
      <c r="C52" s="657"/>
      <c r="D52" s="657"/>
      <c r="E52" s="657"/>
      <c r="F52" s="657"/>
      <c r="G52" s="657"/>
      <c r="H52" s="657"/>
      <c r="I52" s="657"/>
      <c r="J52" s="657"/>
      <c r="K52" s="657"/>
      <c r="L52" s="656"/>
    </row>
    <row r="53" ht="13.5" customHeight="1" spans="1:12">
      <c r="A53" s="656"/>
      <c r="B53" s="657"/>
      <c r="C53" s="657"/>
      <c r="D53" s="657"/>
      <c r="E53" s="657"/>
      <c r="F53" s="657"/>
      <c r="G53" s="657"/>
      <c r="H53" s="657"/>
      <c r="I53" s="657"/>
      <c r="J53" s="657"/>
      <c r="K53" s="657"/>
      <c r="L53" s="656"/>
    </row>
    <row r="54" ht="13.5" customHeight="1" spans="1:12">
      <c r="A54" s="656"/>
      <c r="B54" s="656"/>
      <c r="C54" s="656"/>
      <c r="D54" s="656"/>
      <c r="E54" s="656"/>
      <c r="F54" s="656"/>
      <c r="G54" s="656"/>
      <c r="H54" s="656"/>
      <c r="I54" s="656"/>
      <c r="J54" s="656"/>
      <c r="K54" s="656"/>
      <c r="L54" s="656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4">
    <mergeCell ref="A1:C1"/>
    <mergeCell ref="F1:L1"/>
    <mergeCell ref="D2:E2"/>
    <mergeCell ref="D3:E3"/>
    <mergeCell ref="D4:E4"/>
    <mergeCell ref="D5:E5"/>
    <mergeCell ref="F5:H5"/>
    <mergeCell ref="I5:L5"/>
    <mergeCell ref="D6:E6"/>
    <mergeCell ref="F6:H6"/>
    <mergeCell ref="I6:L6"/>
    <mergeCell ref="F2:H4"/>
    <mergeCell ref="I2:L4"/>
    <mergeCell ref="A7:L54"/>
  </mergeCells>
  <dataValidations count="2">
    <dataValidation type="list" allowBlank="1" showInputMessage="1" showErrorMessage="1" sqref="I5">
      <formula1>"YES,NO"</formula1>
    </dataValidation>
    <dataValidation type="list" allowBlank="1" showInputMessage="1" showErrorMessage="1" sqref="I2:L4">
      <formula1>"MAINLINE,LONG LEAD"</formula1>
    </dataValidation>
  </dataValidations>
  <printOptions horizontalCentered="1" verticalCentered="1"/>
  <pageMargins left="0.5" right="0.5" top="0.5" bottom="0.5" header="0" footer="0"/>
  <pageSetup paperSize="1" scale="74" pageOrder="overThenDown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  <pageSetUpPr fitToPage="1"/>
  </sheetPr>
  <dimension ref="A1:N931"/>
  <sheetViews>
    <sheetView showGridLines="0" view="pageBreakPreview" zoomScaleNormal="85" topLeftCell="A17" workbookViewId="0">
      <selection activeCell="J21" sqref="J21"/>
    </sheetView>
  </sheetViews>
  <sheetFormatPr defaultColWidth="14.4247787610619" defaultRowHeight="15" customHeight="1"/>
  <cols>
    <col min="1" max="1" width="4.70796460176991" style="507" customWidth="1"/>
    <col min="2" max="2" width="10.4336283185841" style="507" customWidth="1"/>
    <col min="3" max="3" width="18.6548672566372" style="507" customWidth="1"/>
    <col min="4" max="4" width="17.7256637168142" style="507" customWidth="1"/>
    <col min="5" max="5" width="13.1504424778761" style="507" customWidth="1"/>
    <col min="6" max="6" width="26.6194690265487" style="507" customWidth="1"/>
    <col min="7" max="7" width="10.283185840708" style="507" customWidth="1"/>
    <col min="8" max="8" width="10" style="507" hidden="1" customWidth="1"/>
    <col min="9" max="14" width="10" style="607" customWidth="1"/>
    <col min="15" max="15" width="6.42477876106195" style="507" customWidth="1"/>
    <col min="16" max="18" width="9.85840707964602" style="507" customWidth="1"/>
    <col min="19" max="19" width="7.70796460176991" style="507" customWidth="1"/>
    <col min="20" max="20" width="9.85840707964602" style="507" customWidth="1"/>
    <col min="21" max="22" width="9.70796460176991" style="507" customWidth="1"/>
    <col min="23" max="23" width="7.56637168141593" style="507" customWidth="1"/>
    <col min="24" max="24" width="11.5663716814159" style="507" customWidth="1"/>
    <col min="25" max="25" width="32.7079646017699" style="507" customWidth="1"/>
    <col min="26" max="27" width="13.7079646017699" style="507" customWidth="1"/>
    <col min="28" max="16384" width="14.4247787610619" style="507"/>
  </cols>
  <sheetData>
    <row r="1" ht="30" customHeight="1" spans="1:14">
      <c r="A1" s="509" t="s">
        <v>6</v>
      </c>
      <c r="B1" s="510"/>
      <c r="C1" s="510"/>
      <c r="D1" s="510"/>
      <c r="E1" s="510"/>
      <c r="F1" s="510"/>
      <c r="G1" s="510"/>
      <c r="H1" s="511"/>
      <c r="I1" s="608"/>
      <c r="J1" s="609"/>
      <c r="K1" s="609"/>
      <c r="L1" s="609"/>
      <c r="M1" s="609"/>
      <c r="N1" s="610"/>
    </row>
    <row r="2" ht="15.75" customHeight="1" spans="1:14">
      <c r="A2" s="512" t="s">
        <v>7</v>
      </c>
      <c r="B2" s="513"/>
      <c r="C2" s="514" t="s">
        <v>8</v>
      </c>
      <c r="D2" s="515" t="s">
        <v>9</v>
      </c>
      <c r="E2" s="516" t="s">
        <v>10</v>
      </c>
      <c r="F2" s="517"/>
      <c r="G2" s="518"/>
      <c r="H2" s="519"/>
      <c r="I2" s="611"/>
      <c r="J2" s="611"/>
      <c r="K2" s="611"/>
      <c r="L2" s="611"/>
      <c r="M2" s="611"/>
      <c r="N2" s="612"/>
    </row>
    <row r="3" ht="15.75" customHeight="1" spans="1:14">
      <c r="A3" s="520" t="s">
        <v>11</v>
      </c>
      <c r="B3" s="510"/>
      <c r="C3" s="521">
        <v>45532</v>
      </c>
      <c r="D3" s="522" t="s">
        <v>12</v>
      </c>
      <c r="E3" s="523"/>
      <c r="F3" s="524"/>
      <c r="G3" s="525"/>
      <c r="H3" s="526"/>
      <c r="N3" s="612"/>
    </row>
    <row r="4" ht="15.75" customHeight="1" spans="1:14">
      <c r="A4" s="520" t="s">
        <v>13</v>
      </c>
      <c r="B4" s="510"/>
      <c r="C4" s="521"/>
      <c r="D4" s="522" t="s">
        <v>14</v>
      </c>
      <c r="E4" s="523" t="s">
        <v>15</v>
      </c>
      <c r="F4" s="524"/>
      <c r="G4" s="525"/>
      <c r="H4" s="526"/>
      <c r="N4" s="612"/>
    </row>
    <row r="5" ht="15.75" customHeight="1" spans="1:14">
      <c r="A5" s="520" t="s">
        <v>16</v>
      </c>
      <c r="B5" s="510"/>
      <c r="C5" s="521"/>
      <c r="D5" s="522" t="s">
        <v>17</v>
      </c>
      <c r="E5" s="523" t="s">
        <v>18</v>
      </c>
      <c r="F5" s="524"/>
      <c r="G5" s="525"/>
      <c r="H5" s="526"/>
      <c r="N5" s="612"/>
    </row>
    <row r="6" ht="15.75" customHeight="1" spans="1:14">
      <c r="A6" s="520" t="s">
        <v>19</v>
      </c>
      <c r="B6" s="510"/>
      <c r="C6" s="521" t="s">
        <v>20</v>
      </c>
      <c r="D6" s="522" t="s">
        <v>21</v>
      </c>
      <c r="E6" s="523" t="s">
        <v>22</v>
      </c>
      <c r="F6" s="524"/>
      <c r="G6" s="525"/>
      <c r="H6" s="527"/>
      <c r="I6" s="613"/>
      <c r="J6" s="613"/>
      <c r="K6" s="613"/>
      <c r="L6" s="613"/>
      <c r="M6" s="613"/>
      <c r="N6" s="614"/>
    </row>
    <row r="7" ht="15.75" customHeight="1" spans="1:14">
      <c r="A7" s="528" t="s">
        <v>23</v>
      </c>
      <c r="B7" s="528"/>
      <c r="C7" s="528"/>
      <c r="D7" s="528"/>
      <c r="E7" s="529"/>
      <c r="F7" s="530"/>
      <c r="G7" s="531" t="s">
        <v>24</v>
      </c>
      <c r="H7" s="531" t="s">
        <v>25</v>
      </c>
      <c r="I7" s="615" t="s">
        <v>26</v>
      </c>
      <c r="J7" s="615" t="s">
        <v>27</v>
      </c>
      <c r="K7" s="615" t="s">
        <v>28</v>
      </c>
      <c r="L7" s="615" t="s">
        <v>29</v>
      </c>
      <c r="M7" s="615" t="s">
        <v>30</v>
      </c>
      <c r="N7" s="615" t="s">
        <v>31</v>
      </c>
    </row>
    <row r="8" customHeight="1" spans="1:14">
      <c r="A8" s="532"/>
      <c r="B8" s="532"/>
      <c r="C8" s="532"/>
      <c r="D8" s="532"/>
      <c r="E8" s="533"/>
      <c r="F8" s="533"/>
      <c r="G8" s="534"/>
      <c r="H8" s="534"/>
      <c r="I8" s="616"/>
      <c r="J8" s="616"/>
      <c r="K8" s="616"/>
      <c r="L8" s="616"/>
      <c r="M8" s="616"/>
      <c r="N8" s="616"/>
    </row>
    <row r="9" ht="15.75" hidden="1" customHeight="1" spans="1:14">
      <c r="A9" s="535">
        <v>1</v>
      </c>
      <c r="B9" s="536"/>
      <c r="C9" s="536"/>
      <c r="D9" s="536"/>
      <c r="E9" s="537"/>
      <c r="F9" s="537"/>
      <c r="G9" s="538">
        <v>44934</v>
      </c>
      <c r="H9" s="539"/>
      <c r="I9" s="617"/>
      <c r="J9" s="618"/>
      <c r="K9" s="617"/>
      <c r="L9" s="617"/>
      <c r="M9" s="617"/>
      <c r="N9" s="617"/>
    </row>
    <row r="10" ht="15.75" hidden="1" customHeight="1" spans="1:14">
      <c r="A10" s="535">
        <f t="shared" ref="A10:A12" si="0">A9+1</f>
        <v>2</v>
      </c>
      <c r="B10" s="536"/>
      <c r="C10" s="536"/>
      <c r="D10" s="536"/>
      <c r="E10" s="537"/>
      <c r="F10" s="537"/>
      <c r="G10" s="538">
        <v>44930</v>
      </c>
      <c r="H10" s="539"/>
      <c r="I10" s="617"/>
      <c r="J10" s="618"/>
      <c r="K10" s="617"/>
      <c r="L10" s="617"/>
      <c r="M10" s="617"/>
      <c r="N10" s="617"/>
    </row>
    <row r="11" ht="15.75" hidden="1" customHeight="1" spans="1:14">
      <c r="A11" s="535">
        <f t="shared" si="0"/>
        <v>3</v>
      </c>
      <c r="B11" s="536"/>
      <c r="C11" s="536"/>
      <c r="D11" s="536"/>
      <c r="E11" s="537"/>
      <c r="F11" s="540"/>
      <c r="G11" s="541">
        <v>44930</v>
      </c>
      <c r="H11" s="539"/>
      <c r="I11" s="617"/>
      <c r="J11" s="618"/>
      <c r="K11" s="617"/>
      <c r="L11" s="617"/>
      <c r="M11" s="617"/>
      <c r="N11" s="617"/>
    </row>
    <row r="12" ht="15.75" hidden="1" customHeight="1" spans="1:14">
      <c r="A12" s="535">
        <f t="shared" si="0"/>
        <v>4</v>
      </c>
      <c r="B12" s="536"/>
      <c r="C12" s="536"/>
      <c r="D12" s="536"/>
      <c r="E12" s="537"/>
      <c r="F12" s="540"/>
      <c r="G12" s="541">
        <v>44930</v>
      </c>
      <c r="H12" s="539"/>
      <c r="I12" s="617"/>
      <c r="J12" s="618"/>
      <c r="K12" s="617"/>
      <c r="L12" s="617"/>
      <c r="M12" s="617"/>
      <c r="N12" s="617"/>
    </row>
    <row r="13" ht="17" customHeight="1" spans="1:14">
      <c r="A13" s="542" t="s">
        <v>32</v>
      </c>
      <c r="B13" s="543"/>
      <c r="C13" s="543"/>
      <c r="D13" s="543"/>
      <c r="E13" s="543"/>
      <c r="F13" s="543"/>
      <c r="G13" s="543"/>
      <c r="H13" s="543"/>
      <c r="I13" s="619"/>
      <c r="J13" s="619"/>
      <c r="K13" s="619"/>
      <c r="L13" s="619"/>
      <c r="M13" s="619"/>
      <c r="N13" s="620"/>
    </row>
    <row r="14" ht="17" customHeight="1" spans="1:14">
      <c r="A14" s="544" t="s">
        <v>33</v>
      </c>
      <c r="B14" s="545"/>
      <c r="C14" s="545"/>
      <c r="D14" s="545"/>
      <c r="E14" s="546"/>
      <c r="F14" s="547" t="s">
        <v>34</v>
      </c>
      <c r="G14" s="548">
        <v>0.125</v>
      </c>
      <c r="H14" s="549">
        <f t="shared" ref="H14:I14" si="1">SUM(I14-1/4)</f>
        <v>10.25</v>
      </c>
      <c r="I14" s="621">
        <f t="shared" si="1"/>
        <v>10.5</v>
      </c>
      <c r="J14" s="622">
        <v>10.75</v>
      </c>
      <c r="K14" s="621">
        <f>SUM(J14+0.25)</f>
        <v>11</v>
      </c>
      <c r="L14" s="621">
        <f>SUM(K14+0.25)</f>
        <v>11.25</v>
      </c>
      <c r="M14" s="621">
        <f>SUM(L14+0.25)</f>
        <v>11.5</v>
      </c>
      <c r="N14" s="621">
        <f>SUM(M14+0.25)</f>
        <v>11.75</v>
      </c>
    </row>
    <row r="15" ht="17" customHeight="1" spans="1:14">
      <c r="A15" s="550" t="s">
        <v>35</v>
      </c>
      <c r="B15" s="551"/>
      <c r="C15" s="551"/>
      <c r="D15" s="551"/>
      <c r="E15" s="552"/>
      <c r="F15" s="553" t="s">
        <v>36</v>
      </c>
      <c r="G15" s="548">
        <v>0.125</v>
      </c>
      <c r="H15" s="549">
        <f t="shared" ref="H15:H17" si="2">SUM(I15-1/8)</f>
        <v>5.375</v>
      </c>
      <c r="I15" s="621">
        <f>SUM(J15-1/8)</f>
        <v>5.5</v>
      </c>
      <c r="J15" s="622">
        <v>5.625</v>
      </c>
      <c r="K15" s="621">
        <f>SUM(J15+0.125)</f>
        <v>5.75</v>
      </c>
      <c r="L15" s="621">
        <f>SUM(K15+0.125)</f>
        <v>5.875</v>
      </c>
      <c r="M15" s="621">
        <f>SUM(L15+0.125)</f>
        <v>6</v>
      </c>
      <c r="N15" s="621">
        <f>SUM(M15+0.125)</f>
        <v>6.125</v>
      </c>
    </row>
    <row r="16" ht="17" customHeight="1" spans="1:14">
      <c r="A16" s="550" t="s">
        <v>37</v>
      </c>
      <c r="B16" s="551"/>
      <c r="C16" s="551"/>
      <c r="D16" s="551"/>
      <c r="E16" s="552"/>
      <c r="F16" s="553" t="s">
        <v>38</v>
      </c>
      <c r="G16" s="548">
        <v>0.125</v>
      </c>
      <c r="H16" s="549">
        <f t="shared" si="2"/>
        <v>5.375</v>
      </c>
      <c r="I16" s="621">
        <f>SUM(J16-1/8)</f>
        <v>5.5</v>
      </c>
      <c r="J16" s="622">
        <v>5.625</v>
      </c>
      <c r="K16" s="621">
        <f>SUM(J16+0.125)</f>
        <v>5.75</v>
      </c>
      <c r="L16" s="621">
        <f>SUM(K16+0.125)</f>
        <v>5.875</v>
      </c>
      <c r="M16" s="621">
        <f>SUM(L16+0.125)</f>
        <v>6</v>
      </c>
      <c r="N16" s="621">
        <f>SUM(M16+0.125)</f>
        <v>6.125</v>
      </c>
    </row>
    <row r="17" ht="17" customHeight="1" spans="1:14">
      <c r="A17" s="550" t="s">
        <v>39</v>
      </c>
      <c r="B17" s="551"/>
      <c r="C17" s="551"/>
      <c r="D17" s="551"/>
      <c r="E17" s="552"/>
      <c r="F17" s="553" t="s">
        <v>40</v>
      </c>
      <c r="G17" s="548">
        <v>0.125</v>
      </c>
      <c r="H17" s="549">
        <f t="shared" si="2"/>
        <v>5</v>
      </c>
      <c r="I17" s="621">
        <f>SUM(J17-1/8)</f>
        <v>5.125</v>
      </c>
      <c r="J17" s="623">
        <v>5.25</v>
      </c>
      <c r="K17" s="621">
        <f>SUM(J17+0.125)</f>
        <v>5.375</v>
      </c>
      <c r="L17" s="621">
        <f>SUM(K17+0.125)</f>
        <v>5.5</v>
      </c>
      <c r="M17" s="621">
        <f>SUM(L17+0.125)</f>
        <v>5.625</v>
      </c>
      <c r="N17" s="621">
        <f>SUM(M17+0.125)</f>
        <v>5.75</v>
      </c>
    </row>
    <row r="18" ht="17" customHeight="1" spans="1:14">
      <c r="A18" s="542" t="s">
        <v>41</v>
      </c>
      <c r="B18" s="543"/>
      <c r="C18" s="543"/>
      <c r="D18" s="543"/>
      <c r="E18" s="543"/>
      <c r="F18" s="543"/>
      <c r="G18" s="543"/>
      <c r="H18" s="543"/>
      <c r="I18" s="619"/>
      <c r="J18" s="619"/>
      <c r="K18" s="619"/>
      <c r="L18" s="619"/>
      <c r="M18" s="619"/>
      <c r="N18" s="620"/>
    </row>
    <row r="19" ht="31" customHeight="1" spans="1:14">
      <c r="A19" s="554" t="s">
        <v>42</v>
      </c>
      <c r="B19" s="554"/>
      <c r="C19" s="554"/>
      <c r="D19" s="554"/>
      <c r="E19" s="555"/>
      <c r="F19" s="556" t="s">
        <v>43</v>
      </c>
      <c r="G19" s="557">
        <v>0.5</v>
      </c>
      <c r="H19" s="539">
        <f t="shared" ref="H19" si="3">SUM(I19-1)</f>
        <v>30.5</v>
      </c>
      <c r="I19" s="617">
        <f t="shared" ref="I19" si="4">SUM(J19-2)</f>
        <v>31.5</v>
      </c>
      <c r="J19" s="622">
        <v>33.5</v>
      </c>
      <c r="K19" s="617">
        <f>SUM(J19+2)</f>
        <v>35.5</v>
      </c>
      <c r="L19" s="617">
        <f>SUM(K19+2.5)</f>
        <v>38</v>
      </c>
      <c r="M19" s="617">
        <f>SUM(L19+2)</f>
        <v>40</v>
      </c>
      <c r="N19" s="617">
        <f>SUM(M19+2)</f>
        <v>42</v>
      </c>
    </row>
    <row r="20" ht="17" customHeight="1" spans="1:14">
      <c r="A20" s="558" t="s">
        <v>44</v>
      </c>
      <c r="B20" s="554"/>
      <c r="C20" s="554"/>
      <c r="D20" s="554"/>
      <c r="E20" s="555"/>
      <c r="F20" s="556" t="s">
        <v>45</v>
      </c>
      <c r="G20" s="557">
        <v>0.5</v>
      </c>
      <c r="H20" s="539">
        <f t="shared" ref="H20" si="5">SUM(I20-1)</f>
        <v>25</v>
      </c>
      <c r="I20" s="617">
        <f t="shared" ref="I20" si="6">SUM(J20-2)</f>
        <v>26</v>
      </c>
      <c r="J20" s="622">
        <v>28</v>
      </c>
      <c r="K20" s="617">
        <f t="shared" ref="K20" si="7">SUM(J20+2)</f>
        <v>30</v>
      </c>
      <c r="L20" s="617">
        <f t="shared" ref="L20:L23" si="8">SUM(K20+2.5)</f>
        <v>32.5</v>
      </c>
      <c r="M20" s="617">
        <f t="shared" ref="M20:M23" si="9">SUM(L20+2)</f>
        <v>34.5</v>
      </c>
      <c r="N20" s="617">
        <f t="shared" ref="N20:N23" si="10">SUM(M20+2)</f>
        <v>36.5</v>
      </c>
    </row>
    <row r="21" ht="17" customHeight="1" spans="1:14">
      <c r="A21" s="559" t="s">
        <v>46</v>
      </c>
      <c r="B21" s="559"/>
      <c r="C21" s="559"/>
      <c r="D21" s="559"/>
      <c r="E21" s="559"/>
      <c r="F21" s="560" t="s">
        <v>47</v>
      </c>
      <c r="G21" s="557">
        <v>0.5</v>
      </c>
      <c r="H21" s="539">
        <f t="shared" ref="H21" si="11">SUM(I21-1)</f>
        <v>34</v>
      </c>
      <c r="I21" s="617">
        <f t="shared" ref="I21" si="12">SUM(J21-2)</f>
        <v>35</v>
      </c>
      <c r="J21" s="624">
        <v>37</v>
      </c>
      <c r="K21" s="617">
        <f t="shared" ref="K21" si="13">SUM(J21+2)</f>
        <v>39</v>
      </c>
      <c r="L21" s="617">
        <f t="shared" si="8"/>
        <v>41.5</v>
      </c>
      <c r="M21" s="617">
        <f t="shared" si="9"/>
        <v>43.5</v>
      </c>
      <c r="N21" s="617">
        <f t="shared" si="10"/>
        <v>45.5</v>
      </c>
    </row>
    <row r="22" ht="17" customHeight="1" spans="1:14">
      <c r="A22" s="561" t="s">
        <v>48</v>
      </c>
      <c r="B22" s="561"/>
      <c r="C22" s="561"/>
      <c r="D22" s="561"/>
      <c r="E22" s="561"/>
      <c r="F22" s="562" t="s">
        <v>49</v>
      </c>
      <c r="G22" s="557">
        <v>0.5</v>
      </c>
      <c r="H22" s="539">
        <f t="shared" ref="H22:H23" si="14">SUM(I22-1)</f>
        <v>76</v>
      </c>
      <c r="I22" s="617">
        <f t="shared" ref="I22:I23" si="15">SUM(J22-2)</f>
        <v>77</v>
      </c>
      <c r="J22" s="622">
        <v>79</v>
      </c>
      <c r="K22" s="617">
        <f t="shared" ref="K22:K23" si="16">SUM(J22+2)</f>
        <v>81</v>
      </c>
      <c r="L22" s="617">
        <f t="shared" si="8"/>
        <v>83.5</v>
      </c>
      <c r="M22" s="617">
        <f t="shared" si="9"/>
        <v>85.5</v>
      </c>
      <c r="N22" s="617">
        <f t="shared" si="10"/>
        <v>87.5</v>
      </c>
    </row>
    <row r="23" ht="17" customHeight="1" spans="1:14">
      <c r="A23" s="563" t="s">
        <v>50</v>
      </c>
      <c r="B23" s="563"/>
      <c r="C23" s="563"/>
      <c r="D23" s="563"/>
      <c r="E23" s="563"/>
      <c r="F23" s="564" t="s">
        <v>51</v>
      </c>
      <c r="G23" s="557">
        <v>0.5</v>
      </c>
      <c r="H23" s="539">
        <f t="shared" si="14"/>
        <v>69</v>
      </c>
      <c r="I23" s="617">
        <f t="shared" si="15"/>
        <v>70</v>
      </c>
      <c r="J23" s="622">
        <v>72</v>
      </c>
      <c r="K23" s="617">
        <f t="shared" si="16"/>
        <v>74</v>
      </c>
      <c r="L23" s="617">
        <f t="shared" si="8"/>
        <v>76.5</v>
      </c>
      <c r="M23" s="617">
        <f t="shared" si="9"/>
        <v>78.5</v>
      </c>
      <c r="N23" s="617">
        <f t="shared" si="10"/>
        <v>80.5</v>
      </c>
    </row>
    <row r="24" ht="17" customHeight="1" spans="1:14">
      <c r="A24" s="565" t="s">
        <v>52</v>
      </c>
      <c r="B24" s="566"/>
      <c r="C24" s="566"/>
      <c r="D24" s="566"/>
      <c r="E24" s="566"/>
      <c r="F24" s="566"/>
      <c r="G24" s="543"/>
      <c r="H24" s="543"/>
      <c r="I24" s="619"/>
      <c r="J24" s="619"/>
      <c r="K24" s="619"/>
      <c r="L24" s="619"/>
      <c r="M24" s="619"/>
      <c r="N24" s="620"/>
    </row>
    <row r="25" ht="17" customHeight="1" spans="1:14">
      <c r="A25" s="559" t="s">
        <v>53</v>
      </c>
      <c r="B25" s="559"/>
      <c r="C25" s="559"/>
      <c r="D25" s="559"/>
      <c r="E25" s="559"/>
      <c r="F25" s="560" t="s">
        <v>54</v>
      </c>
      <c r="G25" s="557">
        <v>0.5</v>
      </c>
      <c r="H25" s="567">
        <f>SUM(I25-0.25)</f>
        <v>44.25</v>
      </c>
      <c r="I25" s="621">
        <f>SUM(J25-1/4)</f>
        <v>44.5</v>
      </c>
      <c r="J25" s="622">
        <v>44.75</v>
      </c>
      <c r="K25" s="621">
        <f t="shared" ref="K25:L27" si="17">SUM(J25+0.25)</f>
        <v>45</v>
      </c>
      <c r="L25" s="621">
        <f t="shared" si="17"/>
        <v>45.25</v>
      </c>
      <c r="M25" s="621">
        <f t="shared" ref="M25:M27" si="18">SUM(L25+0)</f>
        <v>45.25</v>
      </c>
      <c r="N25" s="621">
        <f t="shared" ref="N25:N27" si="19">SUM(M25+0)</f>
        <v>45.25</v>
      </c>
    </row>
    <row r="26" ht="17" customHeight="1" spans="1:14">
      <c r="A26" s="559" t="s">
        <v>55</v>
      </c>
      <c r="B26" s="559"/>
      <c r="C26" s="559"/>
      <c r="D26" s="559"/>
      <c r="E26" s="559"/>
      <c r="F26" s="560" t="s">
        <v>56</v>
      </c>
      <c r="G26" s="557">
        <v>0.5</v>
      </c>
      <c r="H26" s="567">
        <f>SUM(I26-0.25)</f>
        <v>44.25</v>
      </c>
      <c r="I26" s="621">
        <f>SUM(J26-1/4)</f>
        <v>44.5</v>
      </c>
      <c r="J26" s="622">
        <v>44.75</v>
      </c>
      <c r="K26" s="621">
        <f t="shared" si="17"/>
        <v>45</v>
      </c>
      <c r="L26" s="621">
        <f t="shared" si="17"/>
        <v>45.25</v>
      </c>
      <c r="M26" s="621">
        <f t="shared" si="18"/>
        <v>45.25</v>
      </c>
      <c r="N26" s="621">
        <f t="shared" si="19"/>
        <v>45.25</v>
      </c>
    </row>
    <row r="27" ht="17" customHeight="1" spans="1:14">
      <c r="A27" s="559" t="s">
        <v>57</v>
      </c>
      <c r="B27" s="559"/>
      <c r="C27" s="559"/>
      <c r="D27" s="559"/>
      <c r="E27" s="559"/>
      <c r="F27" s="560" t="s">
        <v>58</v>
      </c>
      <c r="G27" s="557">
        <v>0.5</v>
      </c>
      <c r="H27" s="567">
        <f>SUM(I27-0.25)</f>
        <v>44.25</v>
      </c>
      <c r="I27" s="621">
        <f>SUM(J27-1/4)</f>
        <v>44.5</v>
      </c>
      <c r="J27" s="622">
        <v>44.75</v>
      </c>
      <c r="K27" s="621">
        <f t="shared" si="17"/>
        <v>45</v>
      </c>
      <c r="L27" s="621">
        <f t="shared" si="17"/>
        <v>45.25</v>
      </c>
      <c r="M27" s="621">
        <f t="shared" si="18"/>
        <v>45.25</v>
      </c>
      <c r="N27" s="621">
        <f t="shared" si="19"/>
        <v>45.25</v>
      </c>
    </row>
    <row r="28" ht="17" customHeight="1" spans="1:14">
      <c r="A28" s="568" t="s">
        <v>59</v>
      </c>
      <c r="B28" s="568"/>
      <c r="C28" s="568"/>
      <c r="D28" s="568"/>
      <c r="E28" s="568"/>
      <c r="F28" s="569" t="s">
        <v>60</v>
      </c>
      <c r="G28" s="570">
        <v>0.25</v>
      </c>
      <c r="H28" s="571"/>
      <c r="I28" s="625">
        <f>J28</f>
        <v>1</v>
      </c>
      <c r="J28" s="626">
        <v>1</v>
      </c>
      <c r="K28" s="625">
        <f>J28</f>
        <v>1</v>
      </c>
      <c r="L28" s="625">
        <f>K28</f>
        <v>1</v>
      </c>
      <c r="M28" s="625">
        <f>L28</f>
        <v>1</v>
      </c>
      <c r="N28" s="625">
        <f>M28</f>
        <v>1</v>
      </c>
    </row>
    <row r="29" ht="17" customHeight="1" spans="1:14">
      <c r="A29" s="568" t="s">
        <v>61</v>
      </c>
      <c r="B29" s="568"/>
      <c r="C29" s="568"/>
      <c r="D29" s="568"/>
      <c r="E29" s="568"/>
      <c r="F29" s="572" t="s">
        <v>62</v>
      </c>
      <c r="G29" s="548">
        <v>0.25</v>
      </c>
      <c r="H29" s="567">
        <f t="shared" ref="H29" si="20">SUM(I29-0.25)</f>
        <v>30.5</v>
      </c>
      <c r="I29" s="621">
        <f t="shared" ref="I29" si="21">SUM(J29-1/4)</f>
        <v>30.75</v>
      </c>
      <c r="J29" s="623">
        <v>31</v>
      </c>
      <c r="K29" s="621">
        <f t="shared" ref="K29:L29" si="22">SUM(J29+0.25)</f>
        <v>31.25</v>
      </c>
      <c r="L29" s="621">
        <f t="shared" si="22"/>
        <v>31.5</v>
      </c>
      <c r="M29" s="621">
        <f t="shared" ref="M29:N29" si="23">SUM(L29+0)</f>
        <v>31.5</v>
      </c>
      <c r="N29" s="621">
        <f t="shared" si="23"/>
        <v>31.5</v>
      </c>
    </row>
    <row r="30" ht="17" customHeight="1" spans="1:14">
      <c r="A30" s="568" t="s">
        <v>63</v>
      </c>
      <c r="B30" s="568"/>
      <c r="C30" s="568"/>
      <c r="D30" s="568"/>
      <c r="E30" s="568"/>
      <c r="F30" s="569" t="s">
        <v>64</v>
      </c>
      <c r="G30" s="573">
        <v>0</v>
      </c>
      <c r="H30" s="571"/>
      <c r="I30" s="625">
        <f>J30</f>
        <v>0.125</v>
      </c>
      <c r="J30" s="626">
        <v>0.125</v>
      </c>
      <c r="K30" s="625">
        <f t="shared" ref="K30:N30" si="24">J30</f>
        <v>0.125</v>
      </c>
      <c r="L30" s="625">
        <f t="shared" si="24"/>
        <v>0.125</v>
      </c>
      <c r="M30" s="625">
        <f t="shared" si="24"/>
        <v>0.125</v>
      </c>
      <c r="N30" s="625">
        <f t="shared" si="24"/>
        <v>0.125</v>
      </c>
    </row>
    <row r="31" ht="17" customHeight="1" spans="1:14">
      <c r="A31" s="565" t="s">
        <v>65</v>
      </c>
      <c r="B31" s="566"/>
      <c r="C31" s="566"/>
      <c r="D31" s="566"/>
      <c r="E31" s="566"/>
      <c r="F31" s="566"/>
      <c r="G31" s="543"/>
      <c r="H31" s="543"/>
      <c r="I31" s="619"/>
      <c r="J31" s="619"/>
      <c r="K31" s="619"/>
      <c r="L31" s="619"/>
      <c r="M31" s="619"/>
      <c r="N31" s="620"/>
    </row>
    <row r="32" ht="17" customHeight="1" spans="1:14">
      <c r="A32" s="550" t="s">
        <v>66</v>
      </c>
      <c r="B32" s="551"/>
      <c r="C32" s="551"/>
      <c r="D32" s="551"/>
      <c r="E32" s="552"/>
      <c r="F32" s="553" t="s">
        <v>67</v>
      </c>
      <c r="G32" s="548">
        <v>0.125</v>
      </c>
      <c r="H32" s="539"/>
      <c r="I32" s="621">
        <v>16</v>
      </c>
      <c r="J32" s="627">
        <v>16.5</v>
      </c>
      <c r="K32" s="621">
        <v>17</v>
      </c>
      <c r="L32" s="621">
        <v>17.5</v>
      </c>
      <c r="M32" s="621">
        <v>18</v>
      </c>
      <c r="N32" s="621">
        <v>18.5</v>
      </c>
    </row>
    <row r="33" ht="17" customHeight="1" spans="1:14">
      <c r="A33" s="574" t="s">
        <v>68</v>
      </c>
      <c r="B33" s="575"/>
      <c r="C33" s="575"/>
      <c r="D33" s="575"/>
      <c r="E33" s="576"/>
      <c r="F33" s="577" t="s">
        <v>69</v>
      </c>
      <c r="G33" s="548">
        <v>0.25</v>
      </c>
      <c r="H33" s="539">
        <f t="shared" ref="H33:I33" si="25">I33</f>
        <v>2.5</v>
      </c>
      <c r="I33" s="617">
        <f t="shared" si="25"/>
        <v>2.5</v>
      </c>
      <c r="J33" s="627">
        <v>2.5</v>
      </c>
      <c r="K33" s="617">
        <f t="shared" ref="K33:N33" si="26">J33</f>
        <v>2.5</v>
      </c>
      <c r="L33" s="617">
        <f t="shared" si="26"/>
        <v>2.5</v>
      </c>
      <c r="M33" s="617">
        <f t="shared" si="26"/>
        <v>2.5</v>
      </c>
      <c r="N33" s="617">
        <f t="shared" si="26"/>
        <v>2.5</v>
      </c>
    </row>
    <row r="34" ht="17" customHeight="1" spans="1:14">
      <c r="A34" s="550" t="s">
        <v>70</v>
      </c>
      <c r="B34" s="551"/>
      <c r="C34" s="551"/>
      <c r="D34" s="551"/>
      <c r="E34" s="552"/>
      <c r="F34" s="553" t="s">
        <v>71</v>
      </c>
      <c r="G34" s="548">
        <v>0.125</v>
      </c>
      <c r="H34" s="539"/>
      <c r="I34" s="621">
        <f>SUM(J34-1/4)</f>
        <v>13</v>
      </c>
      <c r="J34" s="627">
        <v>13.25</v>
      </c>
      <c r="K34" s="621">
        <f t="shared" ref="K34:N34" si="27">SUM(J34+0.25)</f>
        <v>13.5</v>
      </c>
      <c r="L34" s="621">
        <f t="shared" si="27"/>
        <v>13.75</v>
      </c>
      <c r="M34" s="621">
        <f t="shared" si="27"/>
        <v>14</v>
      </c>
      <c r="N34" s="621">
        <f t="shared" si="27"/>
        <v>14.25</v>
      </c>
    </row>
    <row r="35" ht="17" customHeight="1" spans="1:14">
      <c r="A35" s="574" t="s">
        <v>72</v>
      </c>
      <c r="B35" s="575"/>
      <c r="C35" s="575"/>
      <c r="D35" s="575"/>
      <c r="E35" s="576"/>
      <c r="F35" s="577" t="s">
        <v>73</v>
      </c>
      <c r="G35" s="548">
        <v>0.25</v>
      </c>
      <c r="H35" s="539">
        <f t="shared" ref="H35:I35" si="28">I35</f>
        <v>1.75</v>
      </c>
      <c r="I35" s="617">
        <f t="shared" si="28"/>
        <v>1.75</v>
      </c>
      <c r="J35" s="627">
        <v>1.75</v>
      </c>
      <c r="K35" s="617">
        <f t="shared" ref="K35:N35" si="29">J35</f>
        <v>1.75</v>
      </c>
      <c r="L35" s="617">
        <f t="shared" si="29"/>
        <v>1.75</v>
      </c>
      <c r="M35" s="617">
        <f t="shared" si="29"/>
        <v>1.75</v>
      </c>
      <c r="N35" s="617">
        <f t="shared" si="29"/>
        <v>1.75</v>
      </c>
    </row>
    <row r="36" ht="17" customHeight="1" spans="1:14">
      <c r="A36" s="574" t="s">
        <v>74</v>
      </c>
      <c r="B36" s="575"/>
      <c r="C36" s="575"/>
      <c r="D36" s="575"/>
      <c r="E36" s="576"/>
      <c r="F36" s="577" t="s">
        <v>75</v>
      </c>
      <c r="G36" s="578">
        <v>0</v>
      </c>
      <c r="H36" s="579">
        <f>SUM(I36-0.125)</f>
        <v>0.125</v>
      </c>
      <c r="I36" s="628">
        <f>J36</f>
        <v>0.25</v>
      </c>
      <c r="J36" s="629">
        <v>0.25</v>
      </c>
      <c r="K36" s="628">
        <f>J36</f>
        <v>0.25</v>
      </c>
      <c r="L36" s="628">
        <f>K36</f>
        <v>0.25</v>
      </c>
      <c r="M36" s="628">
        <f>L36</f>
        <v>0.25</v>
      </c>
      <c r="N36" s="628">
        <f>M36</f>
        <v>0.25</v>
      </c>
    </row>
    <row r="37" ht="17" customHeight="1" spans="1:14">
      <c r="A37" s="580" t="s">
        <v>76</v>
      </c>
      <c r="B37" s="581"/>
      <c r="C37" s="581"/>
      <c r="D37" s="581"/>
      <c r="E37" s="582"/>
      <c r="F37" s="583" t="s">
        <v>77</v>
      </c>
      <c r="G37" s="548">
        <v>0.25</v>
      </c>
      <c r="H37" s="539">
        <f t="shared" ref="H37" si="30">SUM(I37+0)</f>
        <v>11.25</v>
      </c>
      <c r="I37" s="617">
        <f t="shared" ref="I37" si="31">SUM(J37+0)</f>
        <v>11.25</v>
      </c>
      <c r="J37" s="629">
        <v>11.25</v>
      </c>
      <c r="K37" s="630">
        <f>SUM(J37+0.5)</f>
        <v>11.75</v>
      </c>
      <c r="L37" s="630">
        <f>SUM(K37+0)</f>
        <v>11.75</v>
      </c>
      <c r="M37" s="630">
        <f>SUM(L37+0.5)</f>
        <v>12.25</v>
      </c>
      <c r="N37" s="630">
        <f>SUM(M37+0)</f>
        <v>12.25</v>
      </c>
    </row>
    <row r="38" ht="17" customHeight="1" spans="1:14">
      <c r="A38" s="565" t="s">
        <v>78</v>
      </c>
      <c r="B38" s="566"/>
      <c r="C38" s="566"/>
      <c r="D38" s="566"/>
      <c r="E38" s="566"/>
      <c r="F38" s="566"/>
      <c r="G38" s="566"/>
      <c r="H38" s="566"/>
      <c r="I38" s="631"/>
      <c r="J38" s="631"/>
      <c r="K38" s="631"/>
      <c r="L38" s="631"/>
      <c r="M38" s="631"/>
      <c r="N38" s="632"/>
    </row>
    <row r="39" ht="17" customHeight="1" spans="1:14">
      <c r="A39" s="584" t="s">
        <v>79</v>
      </c>
      <c r="B39" s="585"/>
      <c r="C39" s="585"/>
      <c r="D39" s="585"/>
      <c r="E39" s="586"/>
      <c r="F39" s="587" t="s">
        <v>80</v>
      </c>
      <c r="G39" s="588">
        <v>0.125</v>
      </c>
      <c r="H39" s="571"/>
      <c r="I39" s="621">
        <v>5.25</v>
      </c>
      <c r="J39" s="629">
        <v>5.375</v>
      </c>
      <c r="K39" s="621">
        <v>5.5</v>
      </c>
      <c r="L39" s="621">
        <v>5.625</v>
      </c>
      <c r="M39" s="621">
        <v>5.75</v>
      </c>
      <c r="N39" s="621">
        <v>5.875</v>
      </c>
    </row>
    <row r="40" ht="17" customHeight="1" spans="1:14">
      <c r="A40" s="584" t="s">
        <v>81</v>
      </c>
      <c r="B40" s="585"/>
      <c r="C40" s="585"/>
      <c r="D40" s="585"/>
      <c r="E40" s="586"/>
      <c r="F40" s="589" t="s">
        <v>82</v>
      </c>
      <c r="G40" s="548">
        <v>0.125</v>
      </c>
      <c r="H40" s="571"/>
      <c r="I40" s="621">
        <v>5.25</v>
      </c>
      <c r="J40" s="629">
        <v>5.375</v>
      </c>
      <c r="K40" s="621">
        <v>5.5</v>
      </c>
      <c r="L40" s="621">
        <v>5.625</v>
      </c>
      <c r="M40" s="621">
        <v>5.75</v>
      </c>
      <c r="N40" s="621">
        <v>5.875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</sheetData>
  <mergeCells count="46">
    <mergeCell ref="A1:H1"/>
    <mergeCell ref="I1:N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N13"/>
    <mergeCell ref="A17:E17"/>
    <mergeCell ref="A18:N18"/>
    <mergeCell ref="A19:E19"/>
    <mergeCell ref="A20:E20"/>
    <mergeCell ref="A21:E21"/>
    <mergeCell ref="A22:E22"/>
    <mergeCell ref="A23:E23"/>
    <mergeCell ref="A24:N24"/>
    <mergeCell ref="A25:E25"/>
    <mergeCell ref="A26:E26"/>
    <mergeCell ref="A27:E27"/>
    <mergeCell ref="A28:E28"/>
    <mergeCell ref="A29:E29"/>
    <mergeCell ref="A30:E30"/>
    <mergeCell ref="A31:N31"/>
    <mergeCell ref="A32:E32"/>
    <mergeCell ref="A33:E33"/>
    <mergeCell ref="A34:E34"/>
    <mergeCell ref="A35:E35"/>
    <mergeCell ref="A36:E36"/>
    <mergeCell ref="A37:E37"/>
    <mergeCell ref="A38:N38"/>
    <mergeCell ref="A39:E39"/>
    <mergeCell ref="A40:E40"/>
    <mergeCell ref="G7:G8"/>
    <mergeCell ref="H7:H8"/>
    <mergeCell ref="I7:I8"/>
    <mergeCell ref="J7:J8"/>
    <mergeCell ref="K7:K8"/>
    <mergeCell ref="L7:L8"/>
    <mergeCell ref="M7:M8"/>
    <mergeCell ref="N7:N8"/>
    <mergeCell ref="A7:E8"/>
    <mergeCell ref="H2:N6"/>
  </mergeCells>
  <conditionalFormatting sqref="O18">
    <cfRule type="notContainsBlanks" dxfId="0" priority="2">
      <formula>LEN(TRIM(O18))&gt;0</formula>
    </cfRule>
  </conditionalFormatting>
  <conditionalFormatting sqref="O24">
    <cfRule type="notContainsBlanks" dxfId="0" priority="8">
      <formula>LEN(TRIM(O24))&gt;0</formula>
    </cfRule>
  </conditionalFormatting>
  <conditionalFormatting sqref="K25:N25">
    <cfRule type="notContainsBlanks" dxfId="0" priority="7">
      <formula>LEN(TRIM(K25))&gt;0</formula>
    </cfRule>
  </conditionalFormatting>
  <conditionalFormatting sqref="K29:N29">
    <cfRule type="notContainsBlanks" dxfId="0" priority="1">
      <formula>LEN(TRIM(K29))&gt;0</formula>
    </cfRule>
  </conditionalFormatting>
  <conditionalFormatting sqref="N34">
    <cfRule type="notContainsBlanks" dxfId="0" priority="15">
      <formula>LEN(TRIM(N34))&gt;0</formula>
    </cfRule>
  </conditionalFormatting>
  <conditionalFormatting sqref="N37">
    <cfRule type="notContainsBlanks" dxfId="0" priority="4">
      <formula>LEN(TRIM(N37))&gt;0</formula>
    </cfRule>
  </conditionalFormatting>
  <conditionalFormatting sqref="O38">
    <cfRule type="notContainsBlanks" dxfId="0" priority="3">
      <formula>LEN(TRIM(O38))&gt;0</formula>
    </cfRule>
  </conditionalFormatting>
  <conditionalFormatting sqref="O31:O37">
    <cfRule type="notContainsBlanks" dxfId="0" priority="11">
      <formula>LEN(TRIM(O31))&gt;0</formula>
    </cfRule>
  </conditionalFormatting>
  <conditionalFormatting sqref="K27:N27 S28:S40 W28:W40 O32:O37 O39:O40 O29 K30:O30 K28:O28 S24 W24 S9:S20 W9:W20 K14:O17">
    <cfRule type="notContainsBlanks" dxfId="0" priority="6">
      <formula>LEN(TRIM(K9))&gt;0</formula>
    </cfRule>
  </conditionalFormatting>
  <conditionalFormatting sqref="K9:O12 O13">
    <cfRule type="notContainsBlanks" dxfId="0" priority="12">
      <formula>LEN(TRIM(K9))&gt;0</formula>
    </cfRule>
  </conditionalFormatting>
  <conditionalFormatting sqref="G19:G23 G30 G25:G28 K21:N23">
    <cfRule type="notContainsBlanks" dxfId="0" priority="10">
      <formula>LEN(TRIM(G19))&gt;0</formula>
    </cfRule>
  </conditionalFormatting>
  <conditionalFormatting sqref="K19:N20">
    <cfRule type="notContainsBlanks" dxfId="0" priority="9">
      <formula>LEN(TRIM(K19))&gt;0</formula>
    </cfRule>
  </conditionalFormatting>
  <conditionalFormatting sqref="K26:O26 K33:M35 K37:M37 W21:W22 S21:S22 O19:O22 W26 S26">
    <cfRule type="notContainsBlanks" dxfId="0" priority="13">
      <formula>LEN(TRIM(K19))&gt;0</formula>
    </cfRule>
  </conditionalFormatting>
  <conditionalFormatting sqref="N33 N35">
    <cfRule type="notContainsBlanks" dxfId="0" priority="14">
      <formula>LEN(TRIM(N33))&gt;0</formula>
    </cfRule>
  </conditionalFormatting>
  <conditionalFormatting sqref="K36:N37">
    <cfRule type="notContainsBlanks" dxfId="0" priority="5">
      <formula>LEN(TRIM(K36))&gt;0</formula>
    </cfRule>
  </conditionalFormatting>
  <printOptions horizontalCentered="1" gridLines="1"/>
  <pageMargins left="0.251388888888889" right="0.251388888888889" top="0" bottom="0" header="0" footer="0"/>
  <pageSetup paperSize="9" scale="90" pageOrder="overThenDown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  <pageSetUpPr fitToPage="1"/>
  </sheetPr>
  <dimension ref="A1:N931"/>
  <sheetViews>
    <sheetView showGridLines="0" view="pageBreakPreview" zoomScaleNormal="85" topLeftCell="A17" workbookViewId="0">
      <selection activeCell="D42" sqref="D42"/>
    </sheetView>
  </sheetViews>
  <sheetFormatPr defaultColWidth="14.4247787610619" defaultRowHeight="15" customHeight="1"/>
  <cols>
    <col min="1" max="1" width="4.70796460176991" style="507" customWidth="1"/>
    <col min="2" max="2" width="10.4336283185841" style="507" customWidth="1"/>
    <col min="3" max="3" width="18.6548672566372" style="507" customWidth="1"/>
    <col min="4" max="4" width="17.7256637168142" style="507" customWidth="1"/>
    <col min="5" max="5" width="13.1504424778761" style="507" customWidth="1"/>
    <col min="6" max="6" width="26.6194690265487" style="507" customWidth="1"/>
    <col min="7" max="7" width="10.283185840708" style="507" customWidth="1"/>
    <col min="8" max="8" width="10" style="507" hidden="1" customWidth="1"/>
    <col min="9" max="14" width="10" style="508" customWidth="1"/>
    <col min="15" max="15" width="6.42477876106195" style="507" customWidth="1"/>
    <col min="16" max="18" width="9.85840707964602" style="507" customWidth="1"/>
    <col min="19" max="19" width="7.70796460176991" style="507" customWidth="1"/>
    <col min="20" max="20" width="9.85840707964602" style="507" customWidth="1"/>
    <col min="21" max="22" width="9.70796460176991" style="507" customWidth="1"/>
    <col min="23" max="23" width="7.56637168141593" style="507" customWidth="1"/>
    <col min="24" max="24" width="11.5663716814159" style="507" customWidth="1"/>
    <col min="25" max="25" width="32.7079646017699" style="507" customWidth="1"/>
    <col min="26" max="27" width="13.7079646017699" style="507" customWidth="1"/>
    <col min="28" max="16384" width="14.4247787610619" style="507"/>
  </cols>
  <sheetData>
    <row r="1" ht="30" customHeight="1" spans="1:14">
      <c r="A1" s="509" t="s">
        <v>6</v>
      </c>
      <c r="B1" s="510"/>
      <c r="C1" s="510"/>
      <c r="D1" s="510"/>
      <c r="E1" s="510"/>
      <c r="F1" s="510"/>
      <c r="G1" s="510"/>
      <c r="H1" s="511"/>
      <c r="I1" s="590"/>
      <c r="J1" s="591"/>
      <c r="K1" s="591"/>
      <c r="L1" s="591"/>
      <c r="M1" s="591"/>
      <c r="N1" s="592"/>
    </row>
    <row r="2" ht="15.75" customHeight="1" spans="1:14">
      <c r="A2" s="512" t="s">
        <v>7</v>
      </c>
      <c r="B2" s="513"/>
      <c r="C2" s="514" t="s">
        <v>8</v>
      </c>
      <c r="D2" s="515" t="s">
        <v>9</v>
      </c>
      <c r="E2" s="516" t="s">
        <v>10</v>
      </c>
      <c r="F2" s="517"/>
      <c r="G2" s="518"/>
      <c r="H2" s="519"/>
      <c r="I2" s="593"/>
      <c r="J2" s="593"/>
      <c r="K2" s="593"/>
      <c r="L2" s="593"/>
      <c r="M2" s="593"/>
      <c r="N2" s="594"/>
    </row>
    <row r="3" ht="15.75" customHeight="1" spans="1:14">
      <c r="A3" s="520" t="s">
        <v>11</v>
      </c>
      <c r="B3" s="510"/>
      <c r="C3" s="521">
        <v>45532</v>
      </c>
      <c r="D3" s="522" t="s">
        <v>12</v>
      </c>
      <c r="E3" s="523"/>
      <c r="F3" s="524"/>
      <c r="G3" s="525"/>
      <c r="H3" s="526"/>
      <c r="I3" s="595"/>
      <c r="J3" s="595"/>
      <c r="K3" s="595"/>
      <c r="L3" s="595"/>
      <c r="M3" s="595"/>
      <c r="N3" s="594"/>
    </row>
    <row r="4" ht="15.75" customHeight="1" spans="1:14">
      <c r="A4" s="520" t="s">
        <v>13</v>
      </c>
      <c r="B4" s="510"/>
      <c r="C4" s="521"/>
      <c r="D4" s="522" t="s">
        <v>14</v>
      </c>
      <c r="E4" s="523" t="s">
        <v>15</v>
      </c>
      <c r="F4" s="524"/>
      <c r="G4" s="525"/>
      <c r="H4" s="526"/>
      <c r="I4" s="595"/>
      <c r="J4" s="595"/>
      <c r="K4" s="595"/>
      <c r="L4" s="595"/>
      <c r="M4" s="595"/>
      <c r="N4" s="594"/>
    </row>
    <row r="5" ht="15.75" customHeight="1" spans="1:14">
      <c r="A5" s="520" t="s">
        <v>16</v>
      </c>
      <c r="B5" s="510"/>
      <c r="C5" s="521"/>
      <c r="D5" s="522" t="s">
        <v>17</v>
      </c>
      <c r="E5" s="523" t="s">
        <v>18</v>
      </c>
      <c r="F5" s="524"/>
      <c r="G5" s="525"/>
      <c r="H5" s="526"/>
      <c r="I5" s="595"/>
      <c r="J5" s="595"/>
      <c r="K5" s="595"/>
      <c r="L5" s="595"/>
      <c r="M5" s="595"/>
      <c r="N5" s="594"/>
    </row>
    <row r="6" ht="15.75" customHeight="1" spans="1:14">
      <c r="A6" s="520" t="s">
        <v>19</v>
      </c>
      <c r="B6" s="510"/>
      <c r="C6" s="521" t="s">
        <v>20</v>
      </c>
      <c r="D6" s="522" t="s">
        <v>21</v>
      </c>
      <c r="E6" s="523" t="s">
        <v>22</v>
      </c>
      <c r="F6" s="524"/>
      <c r="G6" s="525"/>
      <c r="H6" s="527"/>
      <c r="I6" s="596"/>
      <c r="J6" s="596"/>
      <c r="K6" s="596"/>
      <c r="L6" s="596"/>
      <c r="M6" s="596"/>
      <c r="N6" s="597"/>
    </row>
    <row r="7" ht="15.75" customHeight="1" spans="1:14">
      <c r="A7" s="528" t="s">
        <v>23</v>
      </c>
      <c r="B7" s="528"/>
      <c r="C7" s="528"/>
      <c r="D7" s="528"/>
      <c r="E7" s="529"/>
      <c r="F7" s="530"/>
      <c r="G7" s="531" t="s">
        <v>24</v>
      </c>
      <c r="H7" s="531" t="s">
        <v>25</v>
      </c>
      <c r="I7" s="598" t="s">
        <v>26</v>
      </c>
      <c r="J7" s="598" t="s">
        <v>27</v>
      </c>
      <c r="K7" s="598" t="s">
        <v>28</v>
      </c>
      <c r="L7" s="598" t="s">
        <v>29</v>
      </c>
      <c r="M7" s="598" t="s">
        <v>30</v>
      </c>
      <c r="N7" s="598" t="s">
        <v>31</v>
      </c>
    </row>
    <row r="8" customHeight="1" spans="1:14">
      <c r="A8" s="532"/>
      <c r="B8" s="532"/>
      <c r="C8" s="532"/>
      <c r="D8" s="532"/>
      <c r="E8" s="533"/>
      <c r="F8" s="533"/>
      <c r="G8" s="534"/>
      <c r="H8" s="534"/>
      <c r="I8" s="599"/>
      <c r="J8" s="599"/>
      <c r="K8" s="599"/>
      <c r="L8" s="599"/>
      <c r="M8" s="599"/>
      <c r="N8" s="599"/>
    </row>
    <row r="9" ht="15.75" hidden="1" customHeight="1" spans="1:14">
      <c r="A9" s="535">
        <v>1</v>
      </c>
      <c r="B9" s="536"/>
      <c r="C9" s="536"/>
      <c r="D9" s="536"/>
      <c r="E9" s="537"/>
      <c r="F9" s="537"/>
      <c r="G9" s="538">
        <v>44934</v>
      </c>
      <c r="H9" s="539"/>
      <c r="I9" s="600"/>
      <c r="J9" s="601"/>
      <c r="K9" s="600"/>
      <c r="L9" s="600"/>
      <c r="M9" s="600"/>
      <c r="N9" s="600"/>
    </row>
    <row r="10" ht="15.75" hidden="1" customHeight="1" spans="1:14">
      <c r="A10" s="535">
        <f t="shared" ref="A10:A12" si="0">A9+1</f>
        <v>2</v>
      </c>
      <c r="B10" s="536"/>
      <c r="C10" s="536"/>
      <c r="D10" s="536"/>
      <c r="E10" s="537"/>
      <c r="F10" s="537"/>
      <c r="G10" s="538">
        <v>44930</v>
      </c>
      <c r="H10" s="539"/>
      <c r="I10" s="600"/>
      <c r="J10" s="601"/>
      <c r="K10" s="600"/>
      <c r="L10" s="600"/>
      <c r="M10" s="600"/>
      <c r="N10" s="600"/>
    </row>
    <row r="11" ht="15.75" hidden="1" customHeight="1" spans="1:14">
      <c r="A11" s="535">
        <f t="shared" si="0"/>
        <v>3</v>
      </c>
      <c r="B11" s="536"/>
      <c r="C11" s="536"/>
      <c r="D11" s="536"/>
      <c r="E11" s="537"/>
      <c r="F11" s="540"/>
      <c r="G11" s="541">
        <v>44930</v>
      </c>
      <c r="H11" s="539"/>
      <c r="I11" s="600"/>
      <c r="J11" s="601"/>
      <c r="K11" s="600"/>
      <c r="L11" s="600"/>
      <c r="M11" s="600"/>
      <c r="N11" s="600"/>
    </row>
    <row r="12" ht="15.75" hidden="1" customHeight="1" spans="1:14">
      <c r="A12" s="535">
        <f t="shared" si="0"/>
        <v>4</v>
      </c>
      <c r="B12" s="536"/>
      <c r="C12" s="536"/>
      <c r="D12" s="536"/>
      <c r="E12" s="537"/>
      <c r="F12" s="540"/>
      <c r="G12" s="541">
        <v>44930</v>
      </c>
      <c r="H12" s="539"/>
      <c r="I12" s="600"/>
      <c r="J12" s="601"/>
      <c r="K12" s="600"/>
      <c r="L12" s="600"/>
      <c r="M12" s="600"/>
      <c r="N12" s="600"/>
    </row>
    <row r="13" ht="17" customHeight="1" spans="1:14">
      <c r="A13" s="542" t="s">
        <v>32</v>
      </c>
      <c r="B13" s="543"/>
      <c r="C13" s="543"/>
      <c r="D13" s="543"/>
      <c r="E13" s="543"/>
      <c r="F13" s="543"/>
      <c r="G13" s="543"/>
      <c r="H13" s="543"/>
      <c r="I13" s="602"/>
      <c r="J13" s="602"/>
      <c r="K13" s="602"/>
      <c r="L13" s="602"/>
      <c r="M13" s="602"/>
      <c r="N13" s="603"/>
    </row>
    <row r="14" ht="17" customHeight="1" spans="1:14">
      <c r="A14" s="544" t="s">
        <v>33</v>
      </c>
      <c r="B14" s="545"/>
      <c r="C14" s="545"/>
      <c r="D14" s="545"/>
      <c r="E14" s="546"/>
      <c r="F14" s="547" t="s">
        <v>34</v>
      </c>
      <c r="G14" s="548">
        <v>0.125</v>
      </c>
      <c r="H14" s="549">
        <f>SUM(I14-1/4)</f>
        <v>26.42</v>
      </c>
      <c r="I14" s="604">
        <f>'XS-XXL'!I14*2.54</f>
        <v>26.67</v>
      </c>
      <c r="J14" s="604">
        <f>'XS-XXL'!J14*2.54</f>
        <v>27.305</v>
      </c>
      <c r="K14" s="604">
        <f>'XS-XXL'!K14*2.54</f>
        <v>27.94</v>
      </c>
      <c r="L14" s="604">
        <f>'XS-XXL'!L14*2.54</f>
        <v>28.575</v>
      </c>
      <c r="M14" s="604">
        <f>'XS-XXL'!M14*2.54</f>
        <v>29.21</v>
      </c>
      <c r="N14" s="604">
        <f>'XS-XXL'!N14*2.54</f>
        <v>29.845</v>
      </c>
    </row>
    <row r="15" ht="17" customHeight="1" spans="1:14">
      <c r="A15" s="550" t="s">
        <v>35</v>
      </c>
      <c r="B15" s="551"/>
      <c r="C15" s="551"/>
      <c r="D15" s="551"/>
      <c r="E15" s="552"/>
      <c r="F15" s="553" t="s">
        <v>36</v>
      </c>
      <c r="G15" s="548">
        <v>0.125</v>
      </c>
      <c r="H15" s="549">
        <f t="shared" ref="H15:H17" si="1">SUM(I15-1/8)</f>
        <v>13.845</v>
      </c>
      <c r="I15" s="604">
        <f>'XS-XXL'!I15*2.54</f>
        <v>13.97</v>
      </c>
      <c r="J15" s="604">
        <f>'XS-XXL'!J15*2.54</f>
        <v>14.2875</v>
      </c>
      <c r="K15" s="604">
        <f>'XS-XXL'!K15*2.54</f>
        <v>14.605</v>
      </c>
      <c r="L15" s="604">
        <f>'XS-XXL'!L15*2.54</f>
        <v>14.9225</v>
      </c>
      <c r="M15" s="604">
        <f>'XS-XXL'!M15*2.54</f>
        <v>15.24</v>
      </c>
      <c r="N15" s="604">
        <f>'XS-XXL'!N15*2.54</f>
        <v>15.5575</v>
      </c>
    </row>
    <row r="16" ht="17" customHeight="1" spans="1:14">
      <c r="A16" s="550" t="s">
        <v>37</v>
      </c>
      <c r="B16" s="551"/>
      <c r="C16" s="551"/>
      <c r="D16" s="551"/>
      <c r="E16" s="552"/>
      <c r="F16" s="553" t="s">
        <v>38</v>
      </c>
      <c r="G16" s="548">
        <v>0.125</v>
      </c>
      <c r="H16" s="549">
        <f t="shared" si="1"/>
        <v>13.845</v>
      </c>
      <c r="I16" s="604">
        <f>'XS-XXL'!I16*2.54</f>
        <v>13.97</v>
      </c>
      <c r="J16" s="604">
        <f>'XS-XXL'!J16*2.54</f>
        <v>14.2875</v>
      </c>
      <c r="K16" s="604">
        <f>'XS-XXL'!K16*2.54</f>
        <v>14.605</v>
      </c>
      <c r="L16" s="604">
        <f>'XS-XXL'!L16*2.54</f>
        <v>14.9225</v>
      </c>
      <c r="M16" s="604">
        <f>'XS-XXL'!M16*2.54</f>
        <v>15.24</v>
      </c>
      <c r="N16" s="604">
        <f>'XS-XXL'!N16*2.54</f>
        <v>15.5575</v>
      </c>
    </row>
    <row r="17" ht="17" customHeight="1" spans="1:14">
      <c r="A17" s="550" t="s">
        <v>39</v>
      </c>
      <c r="B17" s="551"/>
      <c r="C17" s="551"/>
      <c r="D17" s="551"/>
      <c r="E17" s="552"/>
      <c r="F17" s="553" t="s">
        <v>40</v>
      </c>
      <c r="G17" s="548">
        <v>0.125</v>
      </c>
      <c r="H17" s="549">
        <f t="shared" si="1"/>
        <v>12.8925</v>
      </c>
      <c r="I17" s="604">
        <f>'XS-XXL'!I17*2.54</f>
        <v>13.0175</v>
      </c>
      <c r="J17" s="604">
        <f>'XS-XXL'!J17*2.54</f>
        <v>13.335</v>
      </c>
      <c r="K17" s="604">
        <f>'XS-XXL'!K17*2.54</f>
        <v>13.6525</v>
      </c>
      <c r="L17" s="604">
        <f>'XS-XXL'!L17*2.54</f>
        <v>13.97</v>
      </c>
      <c r="M17" s="604">
        <f>'XS-XXL'!M17*2.54</f>
        <v>14.2875</v>
      </c>
      <c r="N17" s="604">
        <f>'XS-XXL'!N17*2.54</f>
        <v>14.605</v>
      </c>
    </row>
    <row r="18" ht="17" customHeight="1" spans="1:14">
      <c r="A18" s="542" t="s">
        <v>41</v>
      </c>
      <c r="B18" s="543"/>
      <c r="C18" s="543"/>
      <c r="D18" s="543"/>
      <c r="E18" s="543"/>
      <c r="F18" s="543"/>
      <c r="G18" s="543"/>
      <c r="H18" s="543"/>
      <c r="I18" s="602"/>
      <c r="J18" s="602"/>
      <c r="K18" s="602"/>
      <c r="L18" s="602"/>
      <c r="M18" s="602"/>
      <c r="N18" s="603"/>
    </row>
    <row r="19" ht="31" customHeight="1" spans="1:14">
      <c r="A19" s="554" t="s">
        <v>42</v>
      </c>
      <c r="B19" s="554"/>
      <c r="C19" s="554"/>
      <c r="D19" s="554"/>
      <c r="E19" s="555"/>
      <c r="F19" s="556" t="s">
        <v>43</v>
      </c>
      <c r="G19" s="557">
        <v>0.5</v>
      </c>
      <c r="H19" s="539">
        <f t="shared" ref="H19:H23" si="2">SUM(I19-1)</f>
        <v>79.01</v>
      </c>
      <c r="I19" s="600">
        <f>'XS-XXL'!I19*2.54</f>
        <v>80.01</v>
      </c>
      <c r="J19" s="600">
        <f>'XS-XXL'!J19*2.54</f>
        <v>85.09</v>
      </c>
      <c r="K19" s="600">
        <f>'XS-XXL'!K19*2.54</f>
        <v>90.17</v>
      </c>
      <c r="L19" s="600">
        <f>'XS-XXL'!L19*2.54</f>
        <v>96.52</v>
      </c>
      <c r="M19" s="600">
        <f>'XS-XXL'!M19*2.54</f>
        <v>101.6</v>
      </c>
      <c r="N19" s="600">
        <f>'XS-XXL'!N19*2.54</f>
        <v>106.68</v>
      </c>
    </row>
    <row r="20" ht="17" customHeight="1" spans="1:14">
      <c r="A20" s="558" t="s">
        <v>44</v>
      </c>
      <c r="B20" s="554"/>
      <c r="C20" s="554"/>
      <c r="D20" s="554"/>
      <c r="E20" s="555"/>
      <c r="F20" s="556" t="s">
        <v>45</v>
      </c>
      <c r="G20" s="557">
        <v>0.5</v>
      </c>
      <c r="H20" s="539">
        <f t="shared" si="2"/>
        <v>65.04</v>
      </c>
      <c r="I20" s="600">
        <f>'XS-XXL'!I20*2.54</f>
        <v>66.04</v>
      </c>
      <c r="J20" s="600">
        <f>'XS-XXL'!J20*2.54</f>
        <v>71.12</v>
      </c>
      <c r="K20" s="600">
        <f>'XS-XXL'!K20*2.54</f>
        <v>76.2</v>
      </c>
      <c r="L20" s="600">
        <f>'XS-XXL'!L20*2.54</f>
        <v>82.55</v>
      </c>
      <c r="M20" s="600">
        <f>'XS-XXL'!M20*2.54</f>
        <v>87.63</v>
      </c>
      <c r="N20" s="600">
        <f>'XS-XXL'!N20*2.54</f>
        <v>92.71</v>
      </c>
    </row>
    <row r="21" ht="17" customHeight="1" spans="1:14">
      <c r="A21" s="559" t="s">
        <v>46</v>
      </c>
      <c r="B21" s="559"/>
      <c r="C21" s="559"/>
      <c r="D21" s="559"/>
      <c r="E21" s="559"/>
      <c r="F21" s="560" t="s">
        <v>47</v>
      </c>
      <c r="G21" s="557">
        <v>0.5</v>
      </c>
      <c r="H21" s="539">
        <f t="shared" si="2"/>
        <v>87.9</v>
      </c>
      <c r="I21" s="600">
        <f>'XS-XXL'!I21*2.54</f>
        <v>88.9</v>
      </c>
      <c r="J21" s="600">
        <f>'XS-XXL'!J21*2.54</f>
        <v>93.98</v>
      </c>
      <c r="K21" s="600">
        <f>'XS-XXL'!K21*2.54</f>
        <v>99.06</v>
      </c>
      <c r="L21" s="600">
        <f>'XS-XXL'!L21*2.54</f>
        <v>105.41</v>
      </c>
      <c r="M21" s="600">
        <f>'XS-XXL'!M21*2.54</f>
        <v>110.49</v>
      </c>
      <c r="N21" s="600">
        <f>'XS-XXL'!N21*2.54</f>
        <v>115.57</v>
      </c>
    </row>
    <row r="22" ht="17" customHeight="1" spans="1:14">
      <c r="A22" s="561" t="s">
        <v>48</v>
      </c>
      <c r="B22" s="561"/>
      <c r="C22" s="561"/>
      <c r="D22" s="561"/>
      <c r="E22" s="561"/>
      <c r="F22" s="562" t="s">
        <v>49</v>
      </c>
      <c r="G22" s="557">
        <v>0.5</v>
      </c>
      <c r="H22" s="539">
        <f t="shared" si="2"/>
        <v>194.58</v>
      </c>
      <c r="I22" s="600">
        <f>'XS-XXL'!I22*2.54</f>
        <v>195.58</v>
      </c>
      <c r="J22" s="600">
        <f>'XS-XXL'!J22*2.54</f>
        <v>200.66</v>
      </c>
      <c r="K22" s="600">
        <f>'XS-XXL'!K22*2.54</f>
        <v>205.74</v>
      </c>
      <c r="L22" s="600">
        <f>'XS-XXL'!L22*2.54</f>
        <v>212.09</v>
      </c>
      <c r="M22" s="600">
        <f>'XS-XXL'!M22*2.54</f>
        <v>217.17</v>
      </c>
      <c r="N22" s="600">
        <f>'XS-XXL'!N22*2.54</f>
        <v>222.25</v>
      </c>
    </row>
    <row r="23" ht="17" customHeight="1" spans="1:14">
      <c r="A23" s="563" t="s">
        <v>50</v>
      </c>
      <c r="B23" s="563"/>
      <c r="C23" s="563"/>
      <c r="D23" s="563"/>
      <c r="E23" s="563"/>
      <c r="F23" s="564" t="s">
        <v>51</v>
      </c>
      <c r="G23" s="557">
        <v>0.5</v>
      </c>
      <c r="H23" s="539">
        <f t="shared" si="2"/>
        <v>176.8</v>
      </c>
      <c r="I23" s="600">
        <f>'XS-XXL'!I23*2.54</f>
        <v>177.8</v>
      </c>
      <c r="J23" s="600">
        <f>'XS-XXL'!J23*2.54</f>
        <v>182.88</v>
      </c>
      <c r="K23" s="600">
        <f>'XS-XXL'!K23*2.54</f>
        <v>187.96</v>
      </c>
      <c r="L23" s="600">
        <f>'XS-XXL'!L23*2.54</f>
        <v>194.31</v>
      </c>
      <c r="M23" s="600">
        <f>'XS-XXL'!M23*2.54</f>
        <v>199.39</v>
      </c>
      <c r="N23" s="600">
        <f>'XS-XXL'!N23*2.54</f>
        <v>204.47</v>
      </c>
    </row>
    <row r="24" ht="17" customHeight="1" spans="1:14">
      <c r="A24" s="565" t="s">
        <v>52</v>
      </c>
      <c r="B24" s="566"/>
      <c r="C24" s="566"/>
      <c r="D24" s="566"/>
      <c r="E24" s="566"/>
      <c r="F24" s="566"/>
      <c r="G24" s="543"/>
      <c r="H24" s="543"/>
      <c r="I24" s="602"/>
      <c r="J24" s="602"/>
      <c r="K24" s="602"/>
      <c r="L24" s="602"/>
      <c r="M24" s="602"/>
      <c r="N24" s="603"/>
    </row>
    <row r="25" ht="17" customHeight="1" spans="1:14">
      <c r="A25" s="559" t="s">
        <v>53</v>
      </c>
      <c r="B25" s="559"/>
      <c r="C25" s="559"/>
      <c r="D25" s="559"/>
      <c r="E25" s="559"/>
      <c r="F25" s="560" t="s">
        <v>54</v>
      </c>
      <c r="G25" s="557">
        <v>0.5</v>
      </c>
      <c r="H25" s="567">
        <f t="shared" ref="H25:H27" si="3">SUM(I25-0.25)</f>
        <v>112.78</v>
      </c>
      <c r="I25" s="604">
        <f>'XS-XXL'!I25*2.54</f>
        <v>113.03</v>
      </c>
      <c r="J25" s="604">
        <f>'XS-XXL'!J25*2.54</f>
        <v>113.665</v>
      </c>
      <c r="K25" s="604">
        <f>'XS-XXL'!K25*2.54</f>
        <v>114.3</v>
      </c>
      <c r="L25" s="604">
        <f>'XS-XXL'!L25*2.54</f>
        <v>114.935</v>
      </c>
      <c r="M25" s="604">
        <f>'XS-XXL'!M25*2.54</f>
        <v>114.935</v>
      </c>
      <c r="N25" s="604">
        <f>'XS-XXL'!N25*2.54</f>
        <v>114.935</v>
      </c>
    </row>
    <row r="26" ht="17" customHeight="1" spans="1:14">
      <c r="A26" s="559" t="s">
        <v>55</v>
      </c>
      <c r="B26" s="559"/>
      <c r="C26" s="559"/>
      <c r="D26" s="559"/>
      <c r="E26" s="559"/>
      <c r="F26" s="560" t="s">
        <v>56</v>
      </c>
      <c r="G26" s="557">
        <v>0.5</v>
      </c>
      <c r="H26" s="567">
        <f t="shared" si="3"/>
        <v>112.78</v>
      </c>
      <c r="I26" s="604">
        <f>'XS-XXL'!I26*2.54</f>
        <v>113.03</v>
      </c>
      <c r="J26" s="604">
        <f>'XS-XXL'!J26*2.54</f>
        <v>113.665</v>
      </c>
      <c r="K26" s="604">
        <f>'XS-XXL'!K26*2.54</f>
        <v>114.3</v>
      </c>
      <c r="L26" s="604">
        <f>'XS-XXL'!L26*2.54</f>
        <v>114.935</v>
      </c>
      <c r="M26" s="604">
        <f>'XS-XXL'!M26*2.54</f>
        <v>114.935</v>
      </c>
      <c r="N26" s="604">
        <f>'XS-XXL'!N26*2.54</f>
        <v>114.935</v>
      </c>
    </row>
    <row r="27" ht="17" customHeight="1" spans="1:14">
      <c r="A27" s="559" t="s">
        <v>57</v>
      </c>
      <c r="B27" s="559"/>
      <c r="C27" s="559"/>
      <c r="D27" s="559"/>
      <c r="E27" s="559"/>
      <c r="F27" s="560" t="s">
        <v>58</v>
      </c>
      <c r="G27" s="557">
        <v>0.5</v>
      </c>
      <c r="H27" s="567">
        <f t="shared" si="3"/>
        <v>112.78</v>
      </c>
      <c r="I27" s="604">
        <f>'XS-XXL'!I27*2.54</f>
        <v>113.03</v>
      </c>
      <c r="J27" s="604">
        <f>'XS-XXL'!J27*2.54</f>
        <v>113.665</v>
      </c>
      <c r="K27" s="604">
        <f>'XS-XXL'!K27*2.54</f>
        <v>114.3</v>
      </c>
      <c r="L27" s="604">
        <f>'XS-XXL'!L27*2.54</f>
        <v>114.935</v>
      </c>
      <c r="M27" s="604">
        <f>'XS-XXL'!M27*2.54</f>
        <v>114.935</v>
      </c>
      <c r="N27" s="604">
        <f>'XS-XXL'!N27*2.54</f>
        <v>114.935</v>
      </c>
    </row>
    <row r="28" ht="17" customHeight="1" spans="1:14">
      <c r="A28" s="568" t="s">
        <v>59</v>
      </c>
      <c r="B28" s="568"/>
      <c r="C28" s="568"/>
      <c r="D28" s="568"/>
      <c r="E28" s="568"/>
      <c r="F28" s="569" t="s">
        <v>60</v>
      </c>
      <c r="G28" s="570">
        <v>0.25</v>
      </c>
      <c r="H28" s="571"/>
      <c r="I28" s="604">
        <f>'XS-XXL'!I28*2.54</f>
        <v>2.54</v>
      </c>
      <c r="J28" s="604">
        <f>'XS-XXL'!J28*2.54</f>
        <v>2.54</v>
      </c>
      <c r="K28" s="604">
        <f>'XS-XXL'!K28*2.54</f>
        <v>2.54</v>
      </c>
      <c r="L28" s="604">
        <f>'XS-XXL'!L28*2.54</f>
        <v>2.54</v>
      </c>
      <c r="M28" s="604">
        <f>'XS-XXL'!M28*2.54</f>
        <v>2.54</v>
      </c>
      <c r="N28" s="604">
        <f>'XS-XXL'!N28*2.54</f>
        <v>2.54</v>
      </c>
    </row>
    <row r="29" ht="17" customHeight="1" spans="1:14">
      <c r="A29" s="568" t="s">
        <v>61</v>
      </c>
      <c r="B29" s="568"/>
      <c r="C29" s="568"/>
      <c r="D29" s="568"/>
      <c r="E29" s="568"/>
      <c r="F29" s="572" t="s">
        <v>62</v>
      </c>
      <c r="G29" s="548">
        <v>0.25</v>
      </c>
      <c r="H29" s="567">
        <f>SUM(I29-0.25)</f>
        <v>77.855</v>
      </c>
      <c r="I29" s="604">
        <f>'XS-XXL'!I29*2.54</f>
        <v>78.105</v>
      </c>
      <c r="J29" s="604">
        <f>'XS-XXL'!J29*2.54</f>
        <v>78.74</v>
      </c>
      <c r="K29" s="604">
        <f>'XS-XXL'!K29*2.54</f>
        <v>79.375</v>
      </c>
      <c r="L29" s="604">
        <f>'XS-XXL'!L29*2.54</f>
        <v>80.01</v>
      </c>
      <c r="M29" s="604">
        <f>'XS-XXL'!M29*2.54</f>
        <v>80.01</v>
      </c>
      <c r="N29" s="604">
        <f>'XS-XXL'!N29*2.54</f>
        <v>80.01</v>
      </c>
    </row>
    <row r="30" ht="17" customHeight="1" spans="1:14">
      <c r="A30" s="568" t="s">
        <v>63</v>
      </c>
      <c r="B30" s="568"/>
      <c r="C30" s="568"/>
      <c r="D30" s="568"/>
      <c r="E30" s="568"/>
      <c r="F30" s="569" t="s">
        <v>64</v>
      </c>
      <c r="G30" s="573">
        <v>0</v>
      </c>
      <c r="H30" s="571"/>
      <c r="I30" s="604">
        <f>'XS-XXL'!I30*2.54</f>
        <v>0.3175</v>
      </c>
      <c r="J30" s="604">
        <f>'XS-XXL'!J30*2.54</f>
        <v>0.3175</v>
      </c>
      <c r="K30" s="604">
        <f>'XS-XXL'!K30*2.54</f>
        <v>0.3175</v>
      </c>
      <c r="L30" s="604">
        <f>'XS-XXL'!L30*2.54</f>
        <v>0.3175</v>
      </c>
      <c r="M30" s="604">
        <f>'XS-XXL'!M30*2.54</f>
        <v>0.3175</v>
      </c>
      <c r="N30" s="604">
        <f>'XS-XXL'!N30*2.54</f>
        <v>0.3175</v>
      </c>
    </row>
    <row r="31" ht="17" customHeight="1" spans="1:14">
      <c r="A31" s="565" t="s">
        <v>65</v>
      </c>
      <c r="B31" s="566"/>
      <c r="C31" s="566"/>
      <c r="D31" s="566"/>
      <c r="E31" s="566"/>
      <c r="F31" s="566"/>
      <c r="G31" s="543"/>
      <c r="H31" s="543"/>
      <c r="I31" s="602"/>
      <c r="J31" s="602"/>
      <c r="K31" s="602"/>
      <c r="L31" s="602"/>
      <c r="M31" s="602"/>
      <c r="N31" s="603"/>
    </row>
    <row r="32" ht="17" customHeight="1" spans="1:14">
      <c r="A32" s="550" t="s">
        <v>66</v>
      </c>
      <c r="B32" s="551"/>
      <c r="C32" s="551"/>
      <c r="D32" s="551"/>
      <c r="E32" s="552"/>
      <c r="F32" s="553" t="s">
        <v>67</v>
      </c>
      <c r="G32" s="548">
        <v>0.125</v>
      </c>
      <c r="H32" s="539"/>
      <c r="I32" s="604">
        <f>'XS-XXL'!I32*2.54</f>
        <v>40.64</v>
      </c>
      <c r="J32" s="604">
        <f>'XS-XXL'!J32*2.54</f>
        <v>41.91</v>
      </c>
      <c r="K32" s="604">
        <f>'XS-XXL'!K32*2.54</f>
        <v>43.18</v>
      </c>
      <c r="L32" s="604">
        <f>'XS-XXL'!L32*2.54</f>
        <v>44.45</v>
      </c>
      <c r="M32" s="604">
        <f>'XS-XXL'!M32*2.54</f>
        <v>45.72</v>
      </c>
      <c r="N32" s="604">
        <f>'XS-XXL'!N32*2.54</f>
        <v>46.99</v>
      </c>
    </row>
    <row r="33" ht="17" customHeight="1" spans="1:14">
      <c r="A33" s="574" t="s">
        <v>68</v>
      </c>
      <c r="B33" s="575"/>
      <c r="C33" s="575"/>
      <c r="D33" s="575"/>
      <c r="E33" s="576"/>
      <c r="F33" s="577" t="s">
        <v>69</v>
      </c>
      <c r="G33" s="548">
        <v>0.25</v>
      </c>
      <c r="H33" s="539">
        <f>I33</f>
        <v>6.35</v>
      </c>
      <c r="I33" s="604">
        <f>'XS-XXL'!I33*2.54</f>
        <v>6.35</v>
      </c>
      <c r="J33" s="604">
        <f>'XS-XXL'!J33*2.54</f>
        <v>6.35</v>
      </c>
      <c r="K33" s="604">
        <f>'XS-XXL'!K33*2.54</f>
        <v>6.35</v>
      </c>
      <c r="L33" s="604">
        <f>'XS-XXL'!L33*2.54</f>
        <v>6.35</v>
      </c>
      <c r="M33" s="604">
        <f>'XS-XXL'!M33*2.54</f>
        <v>6.35</v>
      </c>
      <c r="N33" s="604">
        <f>'XS-XXL'!N33*2.54</f>
        <v>6.35</v>
      </c>
    </row>
    <row r="34" ht="17" customHeight="1" spans="1:14">
      <c r="A34" s="550" t="s">
        <v>70</v>
      </c>
      <c r="B34" s="551"/>
      <c r="C34" s="551"/>
      <c r="D34" s="551"/>
      <c r="E34" s="552"/>
      <c r="F34" s="553" t="s">
        <v>71</v>
      </c>
      <c r="G34" s="548">
        <v>0.125</v>
      </c>
      <c r="H34" s="539"/>
      <c r="I34" s="604">
        <f>'XS-XXL'!I34*2.54</f>
        <v>33.02</v>
      </c>
      <c r="J34" s="604">
        <f>'XS-XXL'!J34*2.54</f>
        <v>33.655</v>
      </c>
      <c r="K34" s="604">
        <f>'XS-XXL'!K34*2.54</f>
        <v>34.29</v>
      </c>
      <c r="L34" s="604">
        <f>'XS-XXL'!L34*2.54</f>
        <v>34.925</v>
      </c>
      <c r="M34" s="604">
        <f>'XS-XXL'!M34*2.54</f>
        <v>35.56</v>
      </c>
      <c r="N34" s="604">
        <f>'XS-XXL'!N34*2.54</f>
        <v>36.195</v>
      </c>
    </row>
    <row r="35" ht="17" customHeight="1" spans="1:14">
      <c r="A35" s="574" t="s">
        <v>72</v>
      </c>
      <c r="B35" s="575"/>
      <c r="C35" s="575"/>
      <c r="D35" s="575"/>
      <c r="E35" s="576"/>
      <c r="F35" s="577" t="s">
        <v>73</v>
      </c>
      <c r="G35" s="548">
        <v>0.25</v>
      </c>
      <c r="H35" s="539">
        <f>I35</f>
        <v>4.445</v>
      </c>
      <c r="I35" s="604">
        <f>'XS-XXL'!I35*2.54</f>
        <v>4.445</v>
      </c>
      <c r="J35" s="604">
        <f>'XS-XXL'!J35*2.54</f>
        <v>4.445</v>
      </c>
      <c r="K35" s="604">
        <f>'XS-XXL'!K35*2.54</f>
        <v>4.445</v>
      </c>
      <c r="L35" s="604">
        <f>'XS-XXL'!L35*2.54</f>
        <v>4.445</v>
      </c>
      <c r="M35" s="604">
        <f>'XS-XXL'!M35*2.54</f>
        <v>4.445</v>
      </c>
      <c r="N35" s="604">
        <f>'XS-XXL'!N35*2.54</f>
        <v>4.445</v>
      </c>
    </row>
    <row r="36" ht="17" customHeight="1" spans="1:14">
      <c r="A36" s="574" t="s">
        <v>74</v>
      </c>
      <c r="B36" s="575"/>
      <c r="C36" s="575"/>
      <c r="D36" s="575"/>
      <c r="E36" s="576"/>
      <c r="F36" s="577" t="s">
        <v>75</v>
      </c>
      <c r="G36" s="578">
        <v>0</v>
      </c>
      <c r="H36" s="579">
        <f>SUM(I36-0.125)</f>
        <v>0.51</v>
      </c>
      <c r="I36" s="604">
        <f>'XS-XXL'!I36*2.54</f>
        <v>0.635</v>
      </c>
      <c r="J36" s="604">
        <f>'XS-XXL'!J36*2.54</f>
        <v>0.635</v>
      </c>
      <c r="K36" s="604">
        <f>'XS-XXL'!K36*2.54</f>
        <v>0.635</v>
      </c>
      <c r="L36" s="604">
        <f>'XS-XXL'!L36*2.54</f>
        <v>0.635</v>
      </c>
      <c r="M36" s="604">
        <f>'XS-XXL'!M36*2.54</f>
        <v>0.635</v>
      </c>
      <c r="N36" s="604">
        <f>'XS-XXL'!N36*2.54</f>
        <v>0.635</v>
      </c>
    </row>
    <row r="37" ht="17" customHeight="1" spans="1:14">
      <c r="A37" s="580" t="s">
        <v>76</v>
      </c>
      <c r="B37" s="581"/>
      <c r="C37" s="581"/>
      <c r="D37" s="581"/>
      <c r="E37" s="582"/>
      <c r="F37" s="583" t="s">
        <v>77</v>
      </c>
      <c r="G37" s="548">
        <v>0.25</v>
      </c>
      <c r="H37" s="539">
        <f>SUM(I37+0)</f>
        <v>28.575</v>
      </c>
      <c r="I37" s="604">
        <f>'XS-XXL'!I37*2.54</f>
        <v>28.575</v>
      </c>
      <c r="J37" s="604">
        <f>'XS-XXL'!J37*2.54</f>
        <v>28.575</v>
      </c>
      <c r="K37" s="604">
        <f>'XS-XXL'!K37*2.54</f>
        <v>29.845</v>
      </c>
      <c r="L37" s="604">
        <f>'XS-XXL'!L37*2.54</f>
        <v>29.845</v>
      </c>
      <c r="M37" s="604">
        <f>'XS-XXL'!M37*2.54</f>
        <v>31.115</v>
      </c>
      <c r="N37" s="604">
        <f>'XS-XXL'!N37*2.54</f>
        <v>31.115</v>
      </c>
    </row>
    <row r="38" ht="17" customHeight="1" spans="1:14">
      <c r="A38" s="565" t="s">
        <v>78</v>
      </c>
      <c r="B38" s="566"/>
      <c r="C38" s="566"/>
      <c r="D38" s="566"/>
      <c r="E38" s="566"/>
      <c r="F38" s="566"/>
      <c r="G38" s="566"/>
      <c r="H38" s="566"/>
      <c r="I38" s="605"/>
      <c r="J38" s="605"/>
      <c r="K38" s="605"/>
      <c r="L38" s="605"/>
      <c r="M38" s="605"/>
      <c r="N38" s="606"/>
    </row>
    <row r="39" ht="17" customHeight="1" spans="1:14">
      <c r="A39" s="584" t="s">
        <v>79</v>
      </c>
      <c r="B39" s="585"/>
      <c r="C39" s="585"/>
      <c r="D39" s="585"/>
      <c r="E39" s="586"/>
      <c r="F39" s="587" t="s">
        <v>80</v>
      </c>
      <c r="G39" s="588">
        <v>0.125</v>
      </c>
      <c r="H39" s="571"/>
      <c r="I39" s="604">
        <f>'XS-XXL'!I39*2.54</f>
        <v>13.335</v>
      </c>
      <c r="J39" s="604">
        <f>'XS-XXL'!J39*2.54</f>
        <v>13.6525</v>
      </c>
      <c r="K39" s="604">
        <f>'XS-XXL'!K39*2.54</f>
        <v>13.97</v>
      </c>
      <c r="L39" s="604">
        <f>'XS-XXL'!L39*2.54</f>
        <v>14.2875</v>
      </c>
      <c r="M39" s="604">
        <f>'XS-XXL'!M39*2.54</f>
        <v>14.605</v>
      </c>
      <c r="N39" s="604">
        <f>'XS-XXL'!N39*2.54</f>
        <v>14.9225</v>
      </c>
    </row>
    <row r="40" ht="17" customHeight="1" spans="1:14">
      <c r="A40" s="584" t="s">
        <v>81</v>
      </c>
      <c r="B40" s="585"/>
      <c r="C40" s="585"/>
      <c r="D40" s="585"/>
      <c r="E40" s="586"/>
      <c r="F40" s="589" t="s">
        <v>82</v>
      </c>
      <c r="G40" s="548">
        <v>0.125</v>
      </c>
      <c r="H40" s="571"/>
      <c r="I40" s="604">
        <f>'XS-XXL'!I40*2.54</f>
        <v>13.335</v>
      </c>
      <c r="J40" s="604">
        <f>'XS-XXL'!J40*2.54</f>
        <v>13.6525</v>
      </c>
      <c r="K40" s="604">
        <f>'XS-XXL'!K40*2.54</f>
        <v>13.97</v>
      </c>
      <c r="L40" s="604">
        <f>'XS-XXL'!L40*2.54</f>
        <v>14.2875</v>
      </c>
      <c r="M40" s="604">
        <f>'XS-XXL'!M40*2.54</f>
        <v>14.605</v>
      </c>
      <c r="N40" s="604">
        <f>'XS-XXL'!N40*2.54</f>
        <v>14.9225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</sheetData>
  <mergeCells count="46">
    <mergeCell ref="A1:H1"/>
    <mergeCell ref="I1:N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N13"/>
    <mergeCell ref="A17:E17"/>
    <mergeCell ref="A18:N18"/>
    <mergeCell ref="A19:E19"/>
    <mergeCell ref="A20:E20"/>
    <mergeCell ref="A21:E21"/>
    <mergeCell ref="A22:E22"/>
    <mergeCell ref="A23:E23"/>
    <mergeCell ref="A24:N24"/>
    <mergeCell ref="A25:E25"/>
    <mergeCell ref="A26:E26"/>
    <mergeCell ref="A27:E27"/>
    <mergeCell ref="A28:E28"/>
    <mergeCell ref="A29:E29"/>
    <mergeCell ref="A30:E30"/>
    <mergeCell ref="A31:N31"/>
    <mergeCell ref="A32:E32"/>
    <mergeCell ref="A33:E33"/>
    <mergeCell ref="A34:E34"/>
    <mergeCell ref="A35:E35"/>
    <mergeCell ref="A36:E36"/>
    <mergeCell ref="A37:E37"/>
    <mergeCell ref="A38:N38"/>
    <mergeCell ref="A39:E39"/>
    <mergeCell ref="A40:E40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A7:E8"/>
  </mergeCells>
  <conditionalFormatting sqref="O18">
    <cfRule type="notContainsBlanks" dxfId="0" priority="2">
      <formula>LEN(TRIM(O18))&gt;0</formula>
    </cfRule>
  </conditionalFormatting>
  <conditionalFormatting sqref="O24">
    <cfRule type="notContainsBlanks" dxfId="0" priority="8">
      <formula>LEN(TRIM(O24))&gt;0</formula>
    </cfRule>
  </conditionalFormatting>
  <conditionalFormatting sqref="N34">
    <cfRule type="notContainsBlanks" dxfId="0" priority="15">
      <formula>LEN(TRIM(N34))&gt;0</formula>
    </cfRule>
  </conditionalFormatting>
  <conditionalFormatting sqref="N37">
    <cfRule type="notContainsBlanks" dxfId="0" priority="4">
      <formula>LEN(TRIM(N37))&gt;0</formula>
    </cfRule>
  </conditionalFormatting>
  <conditionalFormatting sqref="O38">
    <cfRule type="notContainsBlanks" dxfId="0" priority="3">
      <formula>LEN(TRIM(O38))&gt;0</formula>
    </cfRule>
  </conditionalFormatting>
  <conditionalFormatting sqref="O31:O37">
    <cfRule type="notContainsBlanks" dxfId="0" priority="11">
      <formula>LEN(TRIM(O31))&gt;0</formula>
    </cfRule>
  </conditionalFormatting>
  <conditionalFormatting sqref="K9:O12 O13">
    <cfRule type="notContainsBlanks" dxfId="0" priority="12">
      <formula>LEN(TRIM(K9))&gt;0</formula>
    </cfRule>
  </conditionalFormatting>
  <conditionalFormatting sqref="S28:S40 W28:W40 O32:O37 O39:O40 O28:O30 S24 W24 S9:S20 W9:W20 K14:O17">
    <cfRule type="notContainsBlanks" dxfId="0" priority="6">
      <formula>LEN(TRIM(K9))&gt;0</formula>
    </cfRule>
  </conditionalFormatting>
  <conditionalFormatting sqref="G19:G23 G30 G25:G28">
    <cfRule type="notContainsBlanks" dxfId="0" priority="10">
      <formula>LEN(TRIM(G19))&gt;0</formula>
    </cfRule>
  </conditionalFormatting>
  <conditionalFormatting sqref="K19:N23">
    <cfRule type="notContainsBlanks" dxfId="0" priority="9">
      <formula>LEN(TRIM(K19))&gt;0</formula>
    </cfRule>
  </conditionalFormatting>
  <conditionalFormatting sqref="O26 K33:M35 K37:M37 W21:W22 S21:S22 O19:O22 W26 S26">
    <cfRule type="notContainsBlanks" dxfId="0" priority="13">
      <formula>LEN(TRIM(K19))&gt;0</formula>
    </cfRule>
  </conditionalFormatting>
  <conditionalFormatting sqref="K25:N30">
    <cfRule type="notContainsBlanks" dxfId="0" priority="7">
      <formula>LEN(TRIM(K25))&gt;0</formula>
    </cfRule>
  </conditionalFormatting>
  <conditionalFormatting sqref="N33 N35">
    <cfRule type="notContainsBlanks" dxfId="0" priority="14">
      <formula>LEN(TRIM(N33))&gt;0</formula>
    </cfRule>
  </conditionalFormatting>
  <conditionalFormatting sqref="K36:N37">
    <cfRule type="notContainsBlanks" dxfId="0" priority="5">
      <formula>LEN(TRIM(K36))&gt;0</formula>
    </cfRule>
  </conditionalFormatting>
  <printOptions horizontalCentered="1" gridLines="1"/>
  <pageMargins left="0.251388888888889" right="0.251388888888889" top="0" bottom="0" header="0" footer="0"/>
  <pageSetup paperSize="9" scale="90" pageOrder="overThenDown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36"/>
  <sheetViews>
    <sheetView view="pageBreakPreview" zoomScaleNormal="100" topLeftCell="A6" workbookViewId="0">
      <selection activeCell="A1" sqref="$A1:$XFD1048576"/>
    </sheetView>
  </sheetViews>
  <sheetFormatPr defaultColWidth="9.02654867256637" defaultRowHeight="12.75"/>
  <cols>
    <col min="1" max="1" width="1.7787610619469" style="402" customWidth="1"/>
    <col min="2" max="2" width="9.44247787610619" style="402" customWidth="1"/>
    <col min="3" max="3" width="14.7787610619469" style="402" customWidth="1"/>
    <col min="4" max="4" width="11.3362831858407" style="402" customWidth="1"/>
    <col min="5" max="5" width="9.33628318584071" style="402" customWidth="1"/>
    <col min="6" max="6" width="32.3362831858407" style="402" customWidth="1"/>
    <col min="7" max="7" width="6.19469026548673" style="402" customWidth="1"/>
    <col min="8" max="8" width="14.2389380530973" style="402" hidden="1" customWidth="1"/>
    <col min="9" max="9" width="14.9469026548673" style="402" customWidth="1"/>
    <col min="10" max="10" width="13.8141592920354" style="402" customWidth="1"/>
    <col min="11" max="11" width="12.9646017699115" style="402" customWidth="1"/>
    <col min="12" max="12" width="6.28318584070797" style="402" customWidth="1"/>
    <col min="13" max="13" width="9.84955752212389" style="402" customWidth="1"/>
    <col min="14" max="15" width="9.71681415929203" style="402" customWidth="1"/>
    <col min="16" max="16" width="7.42477876106195" style="402" customWidth="1"/>
    <col min="17" max="17" width="11.4247787610619" style="402" customWidth="1"/>
    <col min="18" max="18" width="32.716814159292" style="402" customWidth="1"/>
    <col min="19" max="25" width="13.716814159292" style="402" customWidth="1"/>
    <col min="26" max="16384" width="14.4247787610619" style="402"/>
  </cols>
  <sheetData>
    <row r="1" s="402" customFormat="1" ht="30" customHeight="1" spans="1:11">
      <c r="A1" s="403" t="s">
        <v>6</v>
      </c>
      <c r="B1" s="404"/>
      <c r="C1" s="404"/>
      <c r="D1" s="405"/>
      <c r="E1" s="406" t="s">
        <v>83</v>
      </c>
      <c r="F1" s="407"/>
      <c r="G1" s="408"/>
      <c r="H1" s="409"/>
      <c r="I1" s="404"/>
      <c r="J1" s="404"/>
      <c r="K1" s="405"/>
    </row>
    <row r="2" s="402" customFormat="1" ht="15.75" customHeight="1" spans="1:11">
      <c r="A2" s="410"/>
      <c r="B2" s="410" t="s">
        <v>7</v>
      </c>
      <c r="C2" s="411" t="s">
        <v>84</v>
      </c>
      <c r="D2" s="412" t="s">
        <v>14</v>
      </c>
      <c r="E2" s="413" t="s">
        <v>85</v>
      </c>
      <c r="F2" s="413"/>
      <c r="G2" s="413"/>
      <c r="H2" s="414"/>
      <c r="I2" s="480"/>
      <c r="J2" s="414"/>
      <c r="K2" s="481"/>
    </row>
    <row r="3" s="402" customFormat="1" ht="15.75" customHeight="1" spans="1:11">
      <c r="A3" s="410"/>
      <c r="B3" s="410" t="s">
        <v>13</v>
      </c>
      <c r="C3" s="411" t="s">
        <v>86</v>
      </c>
      <c r="D3" s="412" t="s">
        <v>17</v>
      </c>
      <c r="E3" s="413" t="s">
        <v>18</v>
      </c>
      <c r="F3" s="413"/>
      <c r="G3" s="413"/>
      <c r="H3" s="415"/>
      <c r="I3" s="482"/>
      <c r="K3" s="484"/>
    </row>
    <row r="4" s="402" customFormat="1" ht="15.75" customHeight="1" spans="1:11">
      <c r="A4" s="410"/>
      <c r="B4" s="410" t="s">
        <v>16</v>
      </c>
      <c r="C4" s="411" t="s">
        <v>86</v>
      </c>
      <c r="D4" s="412" t="s">
        <v>21</v>
      </c>
      <c r="E4" s="413" t="s">
        <v>87</v>
      </c>
      <c r="F4" s="413"/>
      <c r="G4" s="413"/>
      <c r="H4" s="415"/>
      <c r="I4" s="482"/>
      <c r="K4" s="484"/>
    </row>
    <row r="5" s="402" customFormat="1" ht="15.75" customHeight="1" spans="1:11">
      <c r="A5" s="416" t="s">
        <v>16</v>
      </c>
      <c r="B5" s="404"/>
      <c r="C5" s="417"/>
      <c r="D5" s="418"/>
      <c r="E5" s="419"/>
      <c r="F5" s="420"/>
      <c r="G5" s="405"/>
      <c r="H5" s="415"/>
      <c r="I5" s="482"/>
      <c r="K5" s="484"/>
    </row>
    <row r="6" s="402" customFormat="1" ht="15.75" customHeight="1" spans="1:11">
      <c r="A6" s="416" t="s">
        <v>19</v>
      </c>
      <c r="B6" s="404"/>
      <c r="C6" s="421" t="s">
        <v>88</v>
      </c>
      <c r="D6" s="418"/>
      <c r="E6" s="419"/>
      <c r="F6" s="420"/>
      <c r="G6" s="405"/>
      <c r="H6" s="422"/>
      <c r="I6" s="485"/>
      <c r="J6" s="422"/>
      <c r="K6" s="477"/>
    </row>
    <row r="7" s="402" customFormat="1" ht="15.75" customHeight="1" spans="1:11">
      <c r="A7" s="423" t="s">
        <v>23</v>
      </c>
      <c r="B7" s="423"/>
      <c r="C7" s="423"/>
      <c r="D7" s="423"/>
      <c r="E7" s="424"/>
      <c r="F7" s="425"/>
      <c r="G7" s="426" t="s">
        <v>24</v>
      </c>
      <c r="H7" s="427" t="s">
        <v>89</v>
      </c>
      <c r="I7" s="486" t="s">
        <v>87</v>
      </c>
      <c r="J7" s="426" t="s">
        <v>90</v>
      </c>
      <c r="K7" s="487" t="s">
        <v>91</v>
      </c>
    </row>
    <row r="8" s="402" customFormat="1" ht="15" customHeight="1" spans="1:11">
      <c r="A8" s="428"/>
      <c r="B8" s="428"/>
      <c r="C8" s="428"/>
      <c r="D8" s="428"/>
      <c r="E8" s="429"/>
      <c r="F8" s="429"/>
      <c r="G8" s="430"/>
      <c r="H8" s="431"/>
      <c r="I8" s="430"/>
      <c r="J8" s="430"/>
      <c r="K8" s="430"/>
    </row>
    <row r="9" s="402" customFormat="1" ht="15.75" hidden="1" customHeight="1" spans="1:11">
      <c r="A9" s="432">
        <v>1</v>
      </c>
      <c r="B9" s="433"/>
      <c r="C9" s="433"/>
      <c r="D9" s="433"/>
      <c r="E9" s="434"/>
      <c r="F9" s="434"/>
      <c r="G9" s="435">
        <v>44934</v>
      </c>
      <c r="H9" s="435"/>
      <c r="I9" s="488"/>
      <c r="J9" s="488"/>
      <c r="K9" s="489"/>
    </row>
    <row r="10" s="402" customFormat="1" ht="15.75" hidden="1" customHeight="1" spans="1:11">
      <c r="A10" s="432">
        <v>2</v>
      </c>
      <c r="B10" s="433"/>
      <c r="C10" s="433"/>
      <c r="D10" s="433"/>
      <c r="E10" s="434"/>
      <c r="F10" s="436"/>
      <c r="G10" s="437">
        <v>44930</v>
      </c>
      <c r="H10" s="437"/>
      <c r="I10" s="488"/>
      <c r="J10" s="488"/>
      <c r="K10" s="489"/>
    </row>
    <row r="11" s="402" customFormat="1" ht="15.75" hidden="1" customHeight="1" spans="1:11">
      <c r="A11" s="432">
        <v>3</v>
      </c>
      <c r="B11" s="433"/>
      <c r="C11" s="433"/>
      <c r="D11" s="433"/>
      <c r="E11" s="434"/>
      <c r="F11" s="436"/>
      <c r="G11" s="437">
        <v>44930</v>
      </c>
      <c r="H11" s="437"/>
      <c r="I11" s="490"/>
      <c r="J11" s="488"/>
      <c r="K11" s="489"/>
    </row>
    <row r="12" s="402" customFormat="1" ht="15.75" hidden="1" customHeight="1" spans="1:11">
      <c r="A12" s="432">
        <v>4</v>
      </c>
      <c r="B12" s="433"/>
      <c r="C12" s="433"/>
      <c r="D12" s="433"/>
      <c r="E12" s="434"/>
      <c r="F12" s="436"/>
      <c r="G12" s="437">
        <v>44930</v>
      </c>
      <c r="H12" s="437"/>
      <c r="I12" s="488"/>
      <c r="J12" s="488"/>
      <c r="K12" s="489"/>
    </row>
    <row r="13" s="402" customFormat="1" ht="15.75" customHeight="1" spans="1:11">
      <c r="A13" s="438"/>
      <c r="B13" s="439"/>
      <c r="C13" s="439"/>
      <c r="D13" s="439"/>
      <c r="E13" s="440"/>
      <c r="F13" s="441"/>
      <c r="G13" s="442"/>
      <c r="H13" s="442"/>
      <c r="I13" s="499"/>
      <c r="J13" s="492"/>
      <c r="K13" s="492"/>
    </row>
    <row r="14" s="402" customFormat="1" ht="15.75" customHeight="1" spans="1:11">
      <c r="A14" s="443" t="s">
        <v>92</v>
      </c>
      <c r="B14" s="444"/>
      <c r="C14" s="444"/>
      <c r="D14" s="444"/>
      <c r="E14" s="445"/>
      <c r="F14" s="446" t="s">
        <v>93</v>
      </c>
      <c r="G14" s="447">
        <v>0.5</v>
      </c>
      <c r="H14" s="448">
        <v>55.5</v>
      </c>
      <c r="I14" s="500">
        <v>56</v>
      </c>
      <c r="J14" s="492">
        <v>56.5</v>
      </c>
      <c r="K14" s="492">
        <v>57</v>
      </c>
    </row>
    <row r="15" s="402" customFormat="1" ht="35" customHeight="1" spans="1:11">
      <c r="A15" s="449" t="s">
        <v>94</v>
      </c>
      <c r="B15" s="450"/>
      <c r="C15" s="450"/>
      <c r="D15" s="450"/>
      <c r="E15" s="451"/>
      <c r="F15" s="452" t="s">
        <v>95</v>
      </c>
      <c r="G15" s="453">
        <v>0.25</v>
      </c>
      <c r="H15" s="454">
        <v>11.25</v>
      </c>
      <c r="I15" s="500">
        <v>11.5</v>
      </c>
      <c r="J15" s="492">
        <v>11.75</v>
      </c>
      <c r="K15" s="492">
        <v>12</v>
      </c>
    </row>
    <row r="16" s="402" customFormat="1" ht="15.75" customHeight="1" spans="1:11">
      <c r="A16" s="455" t="s">
        <v>96</v>
      </c>
      <c r="B16" s="456"/>
      <c r="C16" s="456"/>
      <c r="D16" s="456"/>
      <c r="E16" s="457"/>
      <c r="F16" s="458" t="s">
        <v>97</v>
      </c>
      <c r="G16" s="447">
        <v>0.5</v>
      </c>
      <c r="H16" s="454">
        <v>44.25</v>
      </c>
      <c r="I16" s="500">
        <v>44.5</v>
      </c>
      <c r="J16" s="492">
        <v>44.75</v>
      </c>
      <c r="K16" s="492">
        <v>45</v>
      </c>
    </row>
    <row r="17" s="402" customFormat="1" ht="15.75" hidden="1" customHeight="1" spans="1:11">
      <c r="A17" s="455" t="s">
        <v>98</v>
      </c>
      <c r="B17" s="456"/>
      <c r="C17" s="456"/>
      <c r="D17" s="456"/>
      <c r="E17" s="457"/>
      <c r="F17" s="459"/>
      <c r="G17" s="460">
        <v>44930</v>
      </c>
      <c r="H17" s="461"/>
      <c r="I17" s="500">
        <v>0</v>
      </c>
      <c r="J17" s="501"/>
      <c r="K17" s="502"/>
    </row>
    <row r="18" s="402" customFormat="1" ht="15.75" hidden="1" customHeight="1" spans="1:11">
      <c r="A18" s="455" t="s">
        <v>99</v>
      </c>
      <c r="B18" s="456"/>
      <c r="C18" s="456"/>
      <c r="D18" s="456"/>
      <c r="E18" s="457"/>
      <c r="F18" s="459"/>
      <c r="G18" s="460">
        <v>44930</v>
      </c>
      <c r="H18" s="461"/>
      <c r="I18" s="500">
        <v>0</v>
      </c>
      <c r="J18" s="501"/>
      <c r="K18" s="502"/>
    </row>
    <row r="19" s="402" customFormat="1" ht="15.75" hidden="1" customHeight="1" spans="1:11">
      <c r="A19" s="455" t="s">
        <v>100</v>
      </c>
      <c r="B19" s="456"/>
      <c r="C19" s="456"/>
      <c r="D19" s="456"/>
      <c r="E19" s="457"/>
      <c r="F19" s="459"/>
      <c r="G19" s="460">
        <v>44930</v>
      </c>
      <c r="H19" s="461"/>
      <c r="I19" s="500">
        <v>0</v>
      </c>
      <c r="J19" s="501"/>
      <c r="K19" s="502"/>
    </row>
    <row r="20" s="402" customFormat="1" ht="15.75" customHeight="1" spans="1:11">
      <c r="A20" s="455" t="s">
        <v>101</v>
      </c>
      <c r="B20" s="456"/>
      <c r="C20" s="456"/>
      <c r="D20" s="456"/>
      <c r="E20" s="457"/>
      <c r="F20" s="462" t="s">
        <v>102</v>
      </c>
      <c r="G20" s="463">
        <v>44930</v>
      </c>
      <c r="H20" s="464">
        <v>4.875</v>
      </c>
      <c r="I20" s="500">
        <v>5</v>
      </c>
      <c r="J20" s="492">
        <v>5.125</v>
      </c>
      <c r="K20" s="492">
        <v>5.25</v>
      </c>
    </row>
    <row r="21" s="402" customFormat="1" ht="15.75" customHeight="1" spans="1:11">
      <c r="A21" s="455" t="s">
        <v>103</v>
      </c>
      <c r="B21" s="456"/>
      <c r="C21" s="456"/>
      <c r="D21" s="456"/>
      <c r="E21" s="457"/>
      <c r="F21" s="458" t="s">
        <v>104</v>
      </c>
      <c r="G21" s="447">
        <v>0.5</v>
      </c>
      <c r="H21" s="448">
        <v>45.75</v>
      </c>
      <c r="I21" s="500">
        <v>46</v>
      </c>
      <c r="J21" s="492">
        <v>46.25</v>
      </c>
      <c r="K21" s="492">
        <v>46.5</v>
      </c>
    </row>
    <row r="22" s="402" customFormat="1" ht="15.75" customHeight="1" spans="1:11">
      <c r="A22" s="455" t="s">
        <v>61</v>
      </c>
      <c r="B22" s="456"/>
      <c r="C22" s="456"/>
      <c r="D22" s="456"/>
      <c r="E22" s="457"/>
      <c r="F22" s="462" t="s">
        <v>105</v>
      </c>
      <c r="G22" s="453">
        <v>0.25</v>
      </c>
      <c r="H22" s="454">
        <v>31</v>
      </c>
      <c r="I22" s="500">
        <v>31</v>
      </c>
      <c r="J22" s="501">
        <v>31</v>
      </c>
      <c r="K22" s="501">
        <v>31</v>
      </c>
    </row>
    <row r="23" s="402" customFormat="1" ht="15.75" customHeight="1" spans="1:11">
      <c r="A23" s="455" t="s">
        <v>106</v>
      </c>
      <c r="B23" s="456"/>
      <c r="C23" s="456"/>
      <c r="D23" s="456"/>
      <c r="E23" s="457"/>
      <c r="F23" s="462" t="s">
        <v>107</v>
      </c>
      <c r="G23" s="453">
        <v>0.25</v>
      </c>
      <c r="H23" s="454">
        <v>11</v>
      </c>
      <c r="I23" s="500">
        <v>11</v>
      </c>
      <c r="J23" s="503">
        <v>11.5</v>
      </c>
      <c r="K23" s="504">
        <v>11.5</v>
      </c>
    </row>
    <row r="24" s="402" customFormat="1" ht="15.75" customHeight="1" spans="1:11">
      <c r="A24" s="432"/>
      <c r="B24" s="433"/>
      <c r="C24" s="433"/>
      <c r="D24" s="433"/>
      <c r="E24" s="434"/>
      <c r="F24" s="465"/>
      <c r="G24" s="466"/>
      <c r="H24" s="467"/>
      <c r="I24" s="500"/>
      <c r="J24" s="503"/>
      <c r="K24" s="504"/>
    </row>
    <row r="25" s="402" customFormat="1" ht="33" customHeight="1" spans="1:11">
      <c r="A25" s="443" t="s">
        <v>108</v>
      </c>
      <c r="B25" s="444"/>
      <c r="C25" s="444"/>
      <c r="D25" s="444"/>
      <c r="E25" s="445"/>
      <c r="F25" s="468" t="s">
        <v>109</v>
      </c>
      <c r="G25" s="453">
        <v>0.25</v>
      </c>
      <c r="H25" s="454">
        <v>2.5</v>
      </c>
      <c r="I25" s="500">
        <v>2.5</v>
      </c>
      <c r="J25" s="501">
        <v>2.5</v>
      </c>
      <c r="K25" s="501">
        <v>2.5</v>
      </c>
    </row>
    <row r="26" s="402" customFormat="1" ht="21" customHeight="1" spans="1:11">
      <c r="A26" s="443" t="s">
        <v>110</v>
      </c>
      <c r="B26" s="444"/>
      <c r="C26" s="444"/>
      <c r="D26" s="444"/>
      <c r="E26" s="445"/>
      <c r="F26" s="468" t="s">
        <v>111</v>
      </c>
      <c r="G26" s="453">
        <v>0.25</v>
      </c>
      <c r="H26" s="454">
        <v>0.375</v>
      </c>
      <c r="I26" s="500">
        <v>0.375</v>
      </c>
      <c r="J26" s="501">
        <v>0.375</v>
      </c>
      <c r="K26" s="501">
        <v>0.375</v>
      </c>
    </row>
    <row r="27" s="402" customFormat="1" ht="21" customHeight="1" spans="1:11">
      <c r="A27" s="444" t="s">
        <v>112</v>
      </c>
      <c r="B27" s="444"/>
      <c r="C27" s="444"/>
      <c r="D27" s="444"/>
      <c r="E27" s="445"/>
      <c r="F27" s="468" t="s">
        <v>69</v>
      </c>
      <c r="G27" s="453">
        <v>0.25</v>
      </c>
      <c r="H27" s="469">
        <v>4</v>
      </c>
      <c r="I27" s="500">
        <v>4</v>
      </c>
      <c r="J27" s="501">
        <v>4</v>
      </c>
      <c r="K27" s="501">
        <v>4</v>
      </c>
    </row>
    <row r="28" s="402" customFormat="1" ht="21" customHeight="1" spans="1:11">
      <c r="A28" s="470" t="s">
        <v>113</v>
      </c>
      <c r="B28" s="471"/>
      <c r="C28" s="471"/>
      <c r="D28" s="471"/>
      <c r="E28" s="472"/>
      <c r="F28" s="468" t="s">
        <v>114</v>
      </c>
      <c r="G28" s="466">
        <v>0.125</v>
      </c>
      <c r="H28" s="467">
        <v>18.375</v>
      </c>
      <c r="I28" s="500">
        <v>18.75</v>
      </c>
      <c r="J28" s="503">
        <v>19.125</v>
      </c>
      <c r="K28" s="503">
        <v>19.5</v>
      </c>
    </row>
    <row r="29" s="402" customFormat="1" ht="21" customHeight="1" spans="1:11">
      <c r="A29" s="455" t="s">
        <v>115</v>
      </c>
      <c r="B29" s="456"/>
      <c r="C29" s="456"/>
      <c r="D29" s="456"/>
      <c r="E29" s="457"/>
      <c r="F29" s="462" t="s">
        <v>116</v>
      </c>
      <c r="G29" s="466">
        <v>0.125</v>
      </c>
      <c r="H29" s="467">
        <v>13.125</v>
      </c>
      <c r="I29" s="500">
        <v>13.5</v>
      </c>
      <c r="J29" s="503">
        <v>13.875</v>
      </c>
      <c r="K29" s="503">
        <v>14.25</v>
      </c>
    </row>
    <row r="30" s="402" customFormat="1" ht="15.75" customHeight="1" spans="1:11">
      <c r="A30" s="432"/>
      <c r="B30" s="433"/>
      <c r="C30" s="433"/>
      <c r="D30" s="433"/>
      <c r="E30" s="434"/>
      <c r="F30" s="465"/>
      <c r="G30" s="466"/>
      <c r="H30" s="467"/>
      <c r="I30" s="500"/>
      <c r="J30" s="503"/>
      <c r="K30" s="504"/>
    </row>
    <row r="31" s="402" customFormat="1" ht="37" customHeight="1" spans="1:11">
      <c r="A31" s="449" t="s">
        <v>117</v>
      </c>
      <c r="B31" s="450"/>
      <c r="C31" s="450"/>
      <c r="D31" s="450"/>
      <c r="E31" s="451"/>
      <c r="F31" s="458" t="s">
        <v>118</v>
      </c>
      <c r="G31" s="447">
        <v>0.5</v>
      </c>
      <c r="H31" s="448">
        <v>16.875</v>
      </c>
      <c r="I31" s="500">
        <v>17.5</v>
      </c>
      <c r="J31" s="503">
        <v>18.3125</v>
      </c>
      <c r="K31" s="503">
        <v>19.125</v>
      </c>
    </row>
    <row r="32" s="402" customFormat="1" ht="34" customHeight="1" spans="1:11">
      <c r="A32" s="455" t="s">
        <v>119</v>
      </c>
      <c r="B32" s="456"/>
      <c r="C32" s="456"/>
      <c r="D32" s="456"/>
      <c r="E32" s="457"/>
      <c r="F32" s="458" t="s">
        <v>120</v>
      </c>
      <c r="G32" s="447">
        <v>0.5</v>
      </c>
      <c r="H32" s="448">
        <v>19.5</v>
      </c>
      <c r="I32" s="500">
        <v>20</v>
      </c>
      <c r="J32" s="503">
        <v>20.625</v>
      </c>
      <c r="K32" s="503">
        <v>21.25</v>
      </c>
    </row>
    <row r="33" s="402" customFormat="1" ht="34" customHeight="1" spans="1:11">
      <c r="A33" s="449" t="s">
        <v>121</v>
      </c>
      <c r="B33" s="450"/>
      <c r="C33" s="450"/>
      <c r="D33" s="450"/>
      <c r="E33" s="451"/>
      <c r="F33" s="458" t="s">
        <v>122</v>
      </c>
      <c r="G33" s="447">
        <v>0.5</v>
      </c>
      <c r="H33" s="448">
        <v>43</v>
      </c>
      <c r="I33" s="500">
        <v>45</v>
      </c>
      <c r="J33" s="503">
        <v>47.5</v>
      </c>
      <c r="K33" s="503">
        <v>50</v>
      </c>
    </row>
    <row r="34" s="402" customFormat="1" ht="15.75" customHeight="1" spans="1:11">
      <c r="A34" s="455" t="s">
        <v>123</v>
      </c>
      <c r="B34" s="456"/>
      <c r="C34" s="456"/>
      <c r="D34" s="456"/>
      <c r="E34" s="457"/>
      <c r="F34" s="458" t="s">
        <v>124</v>
      </c>
      <c r="G34" s="447">
        <v>0.5</v>
      </c>
      <c r="H34" s="448">
        <v>38.5</v>
      </c>
      <c r="I34" s="500">
        <v>40.5</v>
      </c>
      <c r="J34" s="503">
        <v>43</v>
      </c>
      <c r="K34" s="503">
        <v>45.5</v>
      </c>
    </row>
    <row r="35" s="402" customFormat="1" ht="15.75" hidden="1" customHeight="1" spans="1:11">
      <c r="A35" s="455" t="s">
        <v>125</v>
      </c>
      <c r="B35" s="456"/>
      <c r="C35" s="456"/>
      <c r="D35" s="456"/>
      <c r="E35" s="457"/>
      <c r="F35" s="473"/>
      <c r="G35" s="447">
        <v>0.5</v>
      </c>
      <c r="H35" s="448">
        <v>-2</v>
      </c>
      <c r="I35" s="505">
        <v>0</v>
      </c>
      <c r="J35" s="506">
        <v>2.5</v>
      </c>
      <c r="K35" s="506">
        <v>5</v>
      </c>
    </row>
    <row r="36" s="402" customFormat="1" ht="15.75" customHeight="1" spans="1:11">
      <c r="A36" s="455" t="s">
        <v>126</v>
      </c>
      <c r="B36" s="456"/>
      <c r="C36" s="456"/>
      <c r="D36" s="456"/>
      <c r="E36" s="457"/>
      <c r="F36" s="458" t="s">
        <v>127</v>
      </c>
      <c r="G36" s="447">
        <v>0.5</v>
      </c>
      <c r="H36" s="448">
        <v>50</v>
      </c>
      <c r="I36" s="505">
        <v>52</v>
      </c>
      <c r="J36" s="506">
        <v>54.5</v>
      </c>
      <c r="K36" s="506">
        <v>57</v>
      </c>
    </row>
    <row r="37" s="402" customFormat="1" ht="15.75" customHeight="1" spans="1:11">
      <c r="A37" s="455" t="s">
        <v>128</v>
      </c>
      <c r="B37" s="456"/>
      <c r="C37" s="456"/>
      <c r="D37" s="456"/>
      <c r="E37" s="457"/>
      <c r="F37" s="458" t="s">
        <v>129</v>
      </c>
      <c r="G37" s="447">
        <v>0.5</v>
      </c>
      <c r="H37" s="448">
        <v>92</v>
      </c>
      <c r="I37" s="500">
        <v>94</v>
      </c>
      <c r="J37" s="506">
        <v>96.5</v>
      </c>
      <c r="K37" s="506">
        <v>99</v>
      </c>
    </row>
    <row r="38" s="402" customFormat="1" ht="15.75" customHeight="1" spans="1:11">
      <c r="A38" s="432"/>
      <c r="B38" s="433"/>
      <c r="C38" s="433"/>
      <c r="D38" s="433"/>
      <c r="E38" s="434"/>
      <c r="F38" s="465"/>
      <c r="G38" s="437"/>
      <c r="H38" s="474"/>
      <c r="I38" s="496"/>
      <c r="J38" s="495"/>
      <c r="K38" s="495"/>
    </row>
    <row r="39" s="402" customFormat="1" ht="15.75" hidden="1" customHeight="1" spans="1:11">
      <c r="A39" s="475"/>
      <c r="B39" s="476" t="s">
        <v>130</v>
      </c>
      <c r="C39" s="422"/>
      <c r="D39" s="422"/>
      <c r="E39" s="477"/>
      <c r="F39" s="477"/>
      <c r="G39" s="478">
        <v>44930</v>
      </c>
      <c r="H39" s="479"/>
      <c r="I39" s="496">
        <v>0</v>
      </c>
      <c r="J39" s="497"/>
      <c r="K39" s="498"/>
    </row>
    <row r="40" s="402" customFormat="1" ht="15.75" hidden="1" customHeight="1" spans="1:11">
      <c r="A40" s="475"/>
      <c r="B40" s="476" t="s">
        <v>131</v>
      </c>
      <c r="C40" s="422"/>
      <c r="D40" s="422"/>
      <c r="E40" s="477"/>
      <c r="F40" s="477"/>
      <c r="G40" s="478">
        <v>44934</v>
      </c>
      <c r="H40" s="479"/>
      <c r="I40" s="496">
        <v>0</v>
      </c>
      <c r="J40" s="497"/>
      <c r="K40" s="498"/>
    </row>
    <row r="41" s="402" customFormat="1" ht="15.75" hidden="1" customHeight="1" spans="1:11">
      <c r="A41" s="475"/>
      <c r="B41" s="476"/>
      <c r="C41" s="422"/>
      <c r="D41" s="422"/>
      <c r="E41" s="477"/>
      <c r="F41" s="477"/>
      <c r="G41" s="478"/>
      <c r="H41" s="479"/>
      <c r="I41" s="496">
        <v>0</v>
      </c>
      <c r="J41" s="497"/>
      <c r="K41" s="498"/>
    </row>
    <row r="42" s="402" customFormat="1" ht="15.75" hidden="1" customHeight="1" spans="1:11">
      <c r="A42" s="475"/>
      <c r="B42" s="476" t="s">
        <v>132</v>
      </c>
      <c r="C42" s="422"/>
      <c r="D42" s="422"/>
      <c r="E42" s="477"/>
      <c r="F42" s="477"/>
      <c r="G42" s="478">
        <v>44934</v>
      </c>
      <c r="H42" s="479"/>
      <c r="I42" s="496">
        <v>0</v>
      </c>
      <c r="J42" s="497"/>
      <c r="K42" s="498"/>
    </row>
    <row r="43" s="402" customFormat="1" ht="15.75" hidden="1" customHeight="1" spans="1:11">
      <c r="A43" s="475">
        <v>62.4</v>
      </c>
      <c r="B43" s="476" t="s">
        <v>133</v>
      </c>
      <c r="C43" s="422"/>
      <c r="D43" s="422"/>
      <c r="E43" s="477"/>
      <c r="F43" s="477"/>
      <c r="G43" s="478">
        <v>44934</v>
      </c>
      <c r="H43" s="479"/>
      <c r="I43" s="496">
        <v>0</v>
      </c>
      <c r="J43" s="497"/>
      <c r="K43" s="498"/>
    </row>
    <row r="44" s="402" customFormat="1" ht="15.75" customHeight="1"/>
    <row r="45" s="402" customFormat="1" ht="15.75" customHeight="1"/>
    <row r="46" s="402" customFormat="1" ht="15.75" customHeight="1"/>
    <row r="47" s="402" customFormat="1" ht="15.75" customHeight="1"/>
    <row r="48" s="402" customFormat="1" ht="15.75" customHeight="1"/>
    <row r="49" s="402" customFormat="1" ht="15.75" customHeight="1"/>
    <row r="50" s="402" customFormat="1" ht="15.75" customHeight="1"/>
    <row r="51" s="402" customFormat="1" ht="15.75" customHeight="1"/>
    <row r="52" s="402" customFormat="1" ht="15.75" customHeight="1"/>
    <row r="53" s="402" customFormat="1" ht="15.75" customHeight="1"/>
    <row r="54" s="402" customFormat="1" ht="15.75" customHeight="1"/>
    <row r="55" s="402" customFormat="1" ht="15.75" customHeight="1"/>
    <row r="56" s="402" customFormat="1" ht="15.75" customHeight="1"/>
    <row r="57" s="402" customFormat="1" ht="15.75" customHeight="1"/>
    <row r="58" s="402" customFormat="1" ht="15.75" customHeight="1"/>
    <row r="59" s="402" customFormat="1" ht="15.75" customHeight="1"/>
    <row r="60" s="402" customFormat="1" ht="15.75" customHeight="1"/>
    <row r="61" s="402" customFormat="1" ht="15.75" customHeight="1"/>
    <row r="62" s="402" customFormat="1" ht="15.75" customHeight="1"/>
    <row r="63" s="402" customFormat="1" ht="15.75" customHeight="1"/>
    <row r="64" s="402" customFormat="1" ht="15.75" customHeight="1"/>
    <row r="65" s="402" customFormat="1" ht="15.75" customHeight="1"/>
    <row r="66" s="402" customFormat="1" ht="15.75" customHeight="1"/>
    <row r="67" s="402" customFormat="1" ht="15.75" customHeight="1"/>
    <row r="68" s="402" customFormat="1" ht="15.75" customHeight="1"/>
    <row r="69" s="402" customFormat="1" ht="15.75" customHeight="1"/>
    <row r="70" s="402" customFormat="1" ht="15.75" customHeight="1"/>
    <row r="71" s="402" customFormat="1" ht="15.75" customHeight="1"/>
    <row r="72" s="402" customFormat="1" ht="15.75" customHeight="1"/>
    <row r="73" s="402" customFormat="1" ht="15.75" customHeight="1"/>
    <row r="74" s="402" customFormat="1" ht="15.75" customHeight="1"/>
    <row r="75" s="402" customFormat="1" ht="15.75" customHeight="1"/>
    <row r="76" s="402" customFormat="1" ht="15.75" customHeight="1"/>
    <row r="77" s="402" customFormat="1" ht="15.75" customHeight="1"/>
    <row r="78" s="402" customFormat="1" ht="15.75" customHeight="1"/>
    <row r="79" s="402" customFormat="1" ht="15.75" customHeight="1"/>
    <row r="80" s="402" customFormat="1" ht="15.75" customHeight="1"/>
    <row r="81" s="402" customFormat="1" ht="15.75" customHeight="1"/>
    <row r="82" s="402" customFormat="1" ht="15.75" customHeight="1"/>
    <row r="83" s="402" customFormat="1" ht="15.75" customHeight="1"/>
    <row r="84" s="402" customFormat="1" ht="15.75" customHeight="1"/>
    <row r="85" s="402" customFormat="1" ht="15.75" customHeight="1"/>
    <row r="86" s="402" customFormat="1" ht="15.75" customHeight="1"/>
    <row r="87" s="402" customFormat="1" ht="15.75" customHeight="1"/>
    <row r="88" s="402" customFormat="1" ht="15.75" customHeight="1"/>
    <row r="89" s="402" customFormat="1" ht="15.75" customHeight="1"/>
    <row r="90" s="402" customFormat="1" ht="15.75" customHeight="1"/>
    <row r="91" s="402" customFormat="1" ht="15.75" customHeight="1"/>
    <row r="92" s="402" customFormat="1" ht="15.75" customHeight="1"/>
    <row r="93" s="402" customFormat="1" ht="15.75" customHeight="1"/>
    <row r="94" s="402" customFormat="1" ht="15.75" customHeight="1"/>
    <row r="95" s="402" customFormat="1" ht="15.75" customHeight="1"/>
    <row r="96" s="402" customFormat="1" ht="15.75" customHeight="1"/>
    <row r="97" s="402" customFormat="1" ht="15.75" customHeight="1"/>
    <row r="98" s="402" customFormat="1" ht="15.75" customHeight="1"/>
    <row r="99" s="402" customFormat="1" ht="15.75" customHeight="1"/>
    <row r="100" s="402" customFormat="1" ht="15.75" customHeight="1"/>
    <row r="101" s="402" customFormat="1" ht="15.75" customHeight="1"/>
    <row r="102" s="402" customFormat="1" ht="15.75" customHeight="1"/>
    <row r="103" s="402" customFormat="1" ht="15.75" customHeight="1"/>
    <row r="104" s="402" customFormat="1" ht="15.75" customHeight="1"/>
    <row r="105" s="402" customFormat="1" ht="15.75" customHeight="1"/>
    <row r="106" s="402" customFormat="1" ht="15.75" customHeight="1"/>
    <row r="107" s="402" customFormat="1" ht="15.75" customHeight="1"/>
    <row r="108" s="402" customFormat="1" ht="15.75" customHeight="1"/>
    <row r="109" s="402" customFormat="1" ht="15.75" customHeight="1"/>
    <row r="110" s="402" customFormat="1" ht="15.75" customHeight="1"/>
    <row r="111" s="402" customFormat="1" ht="15.75" customHeight="1"/>
    <row r="112" s="402" customFormat="1" ht="15.75" customHeight="1"/>
    <row r="113" s="402" customFormat="1" ht="15.75" customHeight="1"/>
    <row r="114" s="402" customFormat="1" ht="15.75" customHeight="1"/>
    <row r="115" s="402" customFormat="1" ht="15.75" customHeight="1"/>
    <row r="116" s="402" customFormat="1" ht="15.75" customHeight="1"/>
    <row r="117" s="402" customFormat="1" ht="15.75" customHeight="1"/>
    <row r="118" s="402" customFormat="1" ht="15.75" customHeight="1"/>
    <row r="119" s="402" customFormat="1" ht="15.75" customHeight="1"/>
    <row r="120" s="402" customFormat="1" ht="15.75" customHeight="1"/>
    <row r="121" s="402" customFormat="1" ht="15.75" customHeight="1"/>
    <row r="122" s="402" customFormat="1" ht="15.75" customHeight="1"/>
    <row r="123" s="402" customFormat="1" ht="15.75" customHeight="1"/>
    <row r="124" s="402" customFormat="1" ht="15.75" customHeight="1"/>
    <row r="125" s="402" customFormat="1" ht="15.75" customHeight="1"/>
    <row r="126" s="402" customFormat="1" ht="15.75" customHeight="1"/>
    <row r="127" s="402" customFormat="1" ht="15.75" customHeight="1"/>
    <row r="128" s="402" customFormat="1" ht="15.75" customHeight="1"/>
    <row r="129" s="402" customFormat="1" ht="15.75" customHeight="1"/>
    <row r="130" s="402" customFormat="1" ht="15.75" customHeight="1"/>
    <row r="131" s="402" customFormat="1" ht="15.75" customHeight="1"/>
    <row r="132" s="402" customFormat="1" ht="15.75" customHeight="1"/>
    <row r="133" s="402" customFormat="1" ht="15.75" customHeight="1"/>
    <row r="134" s="402" customFormat="1" ht="15.75" customHeight="1"/>
    <row r="135" s="402" customFormat="1" ht="15.75" customHeight="1"/>
    <row r="136" s="402" customFormat="1" ht="15.75" customHeight="1"/>
    <row r="137" s="402" customFormat="1" ht="15.75" customHeight="1"/>
    <row r="138" s="402" customFormat="1" ht="15.75" customHeight="1"/>
    <row r="139" s="402" customFormat="1" ht="15.75" customHeight="1"/>
    <row r="140" s="402" customFormat="1" ht="15.75" customHeight="1"/>
    <row r="141" s="402" customFormat="1" ht="15.75" customHeight="1"/>
    <row r="142" s="402" customFormat="1" ht="15.75" customHeight="1"/>
    <row r="143" s="402" customFormat="1" ht="15.75" customHeight="1"/>
    <row r="144" s="402" customFormat="1" ht="15.75" customHeight="1"/>
    <row r="145" s="402" customFormat="1" ht="15.75" customHeight="1"/>
    <row r="146" s="402" customFormat="1" ht="15.75" customHeight="1"/>
    <row r="147" s="402" customFormat="1" ht="15.75" customHeight="1"/>
    <row r="148" s="402" customFormat="1" ht="15.75" customHeight="1"/>
    <row r="149" s="402" customFormat="1" ht="15.75" customHeight="1"/>
    <row r="150" s="402" customFormat="1" ht="15.75" customHeight="1"/>
    <row r="151" s="402" customFormat="1" ht="15.75" customHeight="1"/>
    <row r="152" s="402" customFormat="1" ht="15.75" customHeight="1"/>
    <row r="153" s="402" customFormat="1" ht="15.75" customHeight="1"/>
    <row r="154" s="402" customFormat="1" ht="15.75" customHeight="1"/>
    <row r="155" s="402" customFormat="1" ht="15.75" customHeight="1"/>
    <row r="156" s="402" customFormat="1" ht="15.75" customHeight="1"/>
    <row r="157" s="402" customFormat="1" ht="15.75" customHeight="1"/>
    <row r="158" s="402" customFormat="1" ht="15.75" customHeight="1"/>
    <row r="159" s="402" customFormat="1" ht="15.75" customHeight="1"/>
    <row r="160" s="402" customFormat="1" ht="15.75" customHeight="1"/>
    <row r="161" s="402" customFormat="1" ht="15.75" customHeight="1"/>
    <row r="162" s="402" customFormat="1" ht="15.75" customHeight="1"/>
    <row r="163" s="402" customFormat="1" ht="15.75" customHeight="1"/>
    <row r="164" s="402" customFormat="1" ht="15.75" customHeight="1"/>
    <row r="165" s="402" customFormat="1" ht="15.75" customHeight="1"/>
    <row r="166" s="402" customFormat="1" ht="15.75" customHeight="1"/>
    <row r="167" s="402" customFormat="1" ht="15.75" customHeight="1"/>
    <row r="168" s="402" customFormat="1" ht="15.75" customHeight="1"/>
    <row r="169" s="402" customFormat="1" ht="15.75" customHeight="1"/>
    <row r="170" s="402" customFormat="1" ht="15.75" customHeight="1"/>
    <row r="171" s="402" customFormat="1" ht="15.75" customHeight="1"/>
    <row r="172" s="402" customFormat="1" ht="15.75" customHeight="1"/>
    <row r="173" s="402" customFormat="1" ht="15.75" customHeight="1"/>
    <row r="174" s="402" customFormat="1" ht="15.75" customHeight="1"/>
    <row r="175" s="402" customFormat="1" ht="15.75" customHeight="1"/>
    <row r="176" s="402" customFormat="1" ht="15.75" customHeight="1"/>
    <row r="177" s="402" customFormat="1" ht="15.75" customHeight="1"/>
    <row r="178" s="402" customFormat="1" ht="15.75" customHeight="1"/>
    <row r="179" s="402" customFormat="1" ht="15.75" customHeight="1"/>
    <row r="180" s="402" customFormat="1" ht="15.75" customHeight="1"/>
    <row r="181" s="402" customFormat="1" ht="15.75" customHeight="1"/>
    <row r="182" s="402" customFormat="1" ht="15.75" customHeight="1"/>
    <row r="183" s="402" customFormat="1" ht="15.75" customHeight="1"/>
    <row r="184" s="402" customFormat="1" ht="15.75" customHeight="1"/>
    <row r="185" s="402" customFormat="1" ht="15.75" customHeight="1"/>
    <row r="186" s="402" customFormat="1" ht="15.75" customHeight="1"/>
    <row r="187" s="402" customFormat="1" ht="15.75" customHeight="1"/>
    <row r="188" s="402" customFormat="1" ht="15.75" customHeight="1"/>
    <row r="189" s="402" customFormat="1" ht="15.75" customHeight="1"/>
    <row r="190" s="402" customFormat="1" ht="15.75" customHeight="1"/>
    <row r="191" s="402" customFormat="1" ht="15.75" customHeight="1"/>
    <row r="192" s="402" customFormat="1" ht="15.75" customHeight="1"/>
    <row r="193" s="402" customFormat="1" ht="15.75" customHeight="1"/>
    <row r="194" s="402" customFormat="1" ht="15.75" customHeight="1"/>
    <row r="195" s="402" customFormat="1" ht="15.75" customHeight="1"/>
    <row r="196" s="402" customFormat="1" ht="15.75" customHeight="1"/>
    <row r="197" s="402" customFormat="1" ht="15.75" customHeight="1"/>
    <row r="198" s="402" customFormat="1" ht="15.75" customHeight="1"/>
    <row r="199" s="402" customFormat="1" ht="15.75" customHeight="1"/>
    <row r="200" s="402" customFormat="1" ht="15.75" customHeight="1"/>
    <row r="201" s="402" customFormat="1" ht="15.75" customHeight="1"/>
    <row r="202" s="402" customFormat="1" ht="15.75" customHeight="1"/>
    <row r="203" s="402" customFormat="1" ht="15.75" customHeight="1"/>
    <row r="204" s="402" customFormat="1" ht="15.75" customHeight="1"/>
    <row r="205" s="402" customFormat="1" ht="15.75" customHeight="1"/>
    <row r="206" s="402" customFormat="1" ht="15.75" customHeight="1"/>
    <row r="207" s="402" customFormat="1" ht="15.75" customHeight="1"/>
    <row r="208" s="402" customFormat="1" ht="15.75" customHeight="1"/>
    <row r="209" s="402" customFormat="1" ht="15.75" customHeight="1"/>
    <row r="210" s="402" customFormat="1" ht="15.75" customHeight="1"/>
    <row r="211" s="402" customFormat="1" ht="15.75" customHeight="1"/>
    <row r="212" s="402" customFormat="1" ht="15.75" customHeight="1"/>
    <row r="213" s="402" customFormat="1" ht="15.75" customHeight="1"/>
    <row r="214" s="402" customFormat="1" ht="15.75" customHeight="1"/>
    <row r="215" s="402" customFormat="1" ht="15.75" customHeight="1"/>
    <row r="216" s="402" customFormat="1" ht="15.75" customHeight="1"/>
    <row r="217" s="402" customFormat="1" ht="15.75" customHeight="1"/>
    <row r="218" s="402" customFormat="1" ht="15.75" customHeight="1"/>
    <row r="219" s="402" customFormat="1" ht="15.75" customHeight="1"/>
    <row r="220" s="402" customFormat="1" ht="15.75" customHeight="1"/>
    <row r="221" s="402" customFormat="1" ht="15.75" customHeight="1"/>
    <row r="222" s="402" customFormat="1" ht="15.75" customHeight="1"/>
    <row r="223" s="402" customFormat="1" ht="15.75" customHeight="1"/>
    <row r="224" s="402" customFormat="1" ht="15.75" customHeight="1"/>
    <row r="225" s="402" customFormat="1" ht="15.75" customHeight="1"/>
    <row r="226" s="402" customFormat="1" ht="15.75" customHeight="1"/>
    <row r="227" s="402" customFormat="1" ht="15.75" customHeight="1"/>
    <row r="228" s="402" customFormat="1" ht="15.75" customHeight="1"/>
    <row r="229" s="402" customFormat="1" ht="15.75" customHeight="1"/>
    <row r="230" s="402" customFormat="1" ht="15.75" customHeight="1"/>
    <row r="231" s="402" customFormat="1" ht="15.75" customHeight="1"/>
    <row r="232" s="402" customFormat="1" ht="15.75" customHeight="1"/>
    <row r="233" s="402" customFormat="1" ht="15.75" customHeight="1"/>
    <row r="234" s="402" customFormat="1" ht="15.75" customHeight="1"/>
    <row r="235" s="402" customFormat="1" ht="15.75" customHeight="1"/>
    <row r="236" s="402" customFormat="1" ht="15.75" customHeight="1"/>
    <row r="237" s="402" customFormat="1" ht="15.75" customHeight="1"/>
    <row r="238" s="402" customFormat="1" ht="15.75" customHeight="1"/>
    <row r="239" s="402" customFormat="1" ht="15.75" customHeight="1"/>
    <row r="240" s="402" customFormat="1" ht="15.75" customHeight="1"/>
    <row r="241" s="402" customFormat="1" ht="15.75" customHeight="1"/>
    <row r="242" s="402" customFormat="1" ht="15.75" customHeight="1"/>
    <row r="243" s="402" customFormat="1" ht="15.75" customHeight="1"/>
    <row r="244" s="402" customFormat="1" ht="15.75" customHeight="1"/>
    <row r="245" s="402" customFormat="1" ht="15.75" customHeight="1"/>
    <row r="246" s="402" customFormat="1" ht="15.75" customHeight="1"/>
    <row r="247" s="402" customFormat="1" ht="15.75" customHeight="1"/>
    <row r="248" s="402" customFormat="1" ht="15.75" customHeight="1"/>
    <row r="249" s="402" customFormat="1" ht="15.75" customHeight="1"/>
    <row r="250" s="402" customFormat="1" ht="15.75" customHeight="1"/>
    <row r="251" s="402" customFormat="1" ht="15.75" customHeight="1"/>
    <row r="252" s="402" customFormat="1" ht="15.75" customHeight="1"/>
    <row r="253" s="402" customFormat="1" ht="15.75" customHeight="1"/>
    <row r="254" s="402" customFormat="1" ht="15.75" customHeight="1"/>
    <row r="255" s="402" customFormat="1" ht="15.75" customHeight="1"/>
    <row r="256" s="402" customFormat="1" ht="15.75" customHeight="1"/>
    <row r="257" s="402" customFormat="1" ht="15.75" customHeight="1"/>
    <row r="258" s="402" customFormat="1" ht="15.75" customHeight="1"/>
    <row r="259" s="402" customFormat="1" ht="15.75" customHeight="1"/>
    <row r="260" s="402" customFormat="1" ht="15.75" customHeight="1"/>
    <row r="261" s="402" customFormat="1" ht="15.75" customHeight="1"/>
    <row r="262" s="402" customFormat="1" ht="15.75" customHeight="1"/>
    <row r="263" s="402" customFormat="1" ht="15.75" customHeight="1"/>
    <row r="264" s="402" customFormat="1" ht="15.75" customHeight="1"/>
    <row r="265" s="402" customFormat="1" ht="15.75" customHeight="1"/>
    <row r="266" s="402" customFormat="1" ht="15.75" customHeight="1"/>
    <row r="267" s="402" customFormat="1" ht="15.75" customHeight="1"/>
    <row r="268" s="402" customFormat="1" ht="15.75" customHeight="1"/>
    <row r="269" s="402" customFormat="1" ht="15.75" customHeight="1"/>
    <row r="270" s="402" customFormat="1" ht="15.75" customHeight="1"/>
    <row r="271" s="402" customFormat="1" ht="15.75" customHeight="1"/>
    <row r="272" s="402" customFormat="1" ht="15.75" customHeight="1"/>
    <row r="273" s="402" customFormat="1" ht="15.75" customHeight="1"/>
    <row r="274" s="402" customFormat="1" ht="15.75" customHeight="1"/>
    <row r="275" s="402" customFormat="1" ht="15.75" customHeight="1"/>
    <row r="276" s="402" customFormat="1" ht="15.75" customHeight="1"/>
    <row r="277" s="402" customFormat="1" ht="15.75" customHeight="1"/>
    <row r="278" s="402" customFormat="1" ht="15.75" customHeight="1"/>
    <row r="279" s="402" customFormat="1" ht="15.75" customHeight="1"/>
    <row r="280" s="402" customFormat="1" ht="15.75" customHeight="1"/>
    <row r="281" s="402" customFormat="1" ht="15.75" customHeight="1"/>
    <row r="282" s="402" customFormat="1" ht="15.75" customHeight="1"/>
    <row r="283" s="402" customFormat="1" ht="15.75" customHeight="1"/>
    <row r="284" s="402" customFormat="1" ht="15.75" customHeight="1"/>
    <row r="285" s="402" customFormat="1" ht="15.75" customHeight="1"/>
    <row r="286" s="402" customFormat="1" ht="15.75" customHeight="1"/>
    <row r="287" s="402" customFormat="1" ht="15.75" customHeight="1"/>
    <row r="288" s="402" customFormat="1" ht="15.75" customHeight="1"/>
    <row r="289" s="402" customFormat="1" ht="15.75" customHeight="1"/>
    <row r="290" s="402" customFormat="1" ht="15.75" customHeight="1"/>
    <row r="291" s="402" customFormat="1" ht="15.75" customHeight="1"/>
    <row r="292" s="402" customFormat="1" ht="15.75" customHeight="1"/>
    <row r="293" s="402" customFormat="1" ht="15.75" customHeight="1"/>
    <row r="294" s="402" customFormat="1" ht="15.75" customHeight="1"/>
    <row r="295" s="402" customFormat="1" ht="15.75" customHeight="1"/>
    <row r="296" s="402" customFormat="1" ht="15.75" customHeight="1"/>
    <row r="297" s="402" customFormat="1" ht="15.75" customHeight="1"/>
    <row r="298" s="402" customFormat="1" ht="15.75" customHeight="1"/>
    <row r="299" s="402" customFormat="1" ht="15.75" customHeight="1"/>
    <row r="300" s="402" customFormat="1" ht="15.75" customHeight="1"/>
    <row r="301" s="402" customFormat="1" ht="15.75" customHeight="1"/>
    <row r="302" s="402" customFormat="1" ht="15.75" customHeight="1"/>
    <row r="303" s="402" customFormat="1" ht="15.75" customHeight="1"/>
    <row r="304" s="402" customFormat="1" ht="15.75" customHeight="1"/>
    <row r="305" s="402" customFormat="1" ht="15.75" customHeight="1"/>
    <row r="306" s="402" customFormat="1" ht="15.75" customHeight="1"/>
    <row r="307" s="402" customFormat="1" ht="15.75" customHeight="1"/>
    <row r="308" s="402" customFormat="1" ht="15.75" customHeight="1"/>
    <row r="309" s="402" customFormat="1" ht="15.75" customHeight="1"/>
    <row r="310" s="402" customFormat="1" ht="15.75" customHeight="1"/>
    <row r="311" s="402" customFormat="1" ht="15.75" customHeight="1"/>
    <row r="312" s="402" customFormat="1" ht="15.75" customHeight="1"/>
    <row r="313" s="402" customFormat="1" ht="15.75" customHeight="1"/>
    <row r="314" s="402" customFormat="1" ht="15.75" customHeight="1"/>
    <row r="315" s="402" customFormat="1" ht="15.75" customHeight="1"/>
    <row r="316" s="402" customFormat="1" ht="15.75" customHeight="1"/>
    <row r="317" s="402" customFormat="1" ht="15.75" customHeight="1"/>
    <row r="318" s="402" customFormat="1" ht="15.75" customHeight="1"/>
    <row r="319" s="402" customFormat="1" ht="15.75" customHeight="1"/>
    <row r="320" s="402" customFormat="1" ht="15.75" customHeight="1"/>
    <row r="321" s="402" customFormat="1" ht="15.75" customHeight="1"/>
    <row r="322" s="402" customFormat="1" ht="15.75" customHeight="1"/>
    <row r="323" s="402" customFormat="1" ht="15.75" customHeight="1"/>
    <row r="324" s="402" customFormat="1" ht="15.75" customHeight="1"/>
    <row r="325" s="402" customFormat="1" ht="15.75" customHeight="1"/>
    <row r="326" s="402" customFormat="1" ht="15.75" customHeight="1"/>
    <row r="327" s="402" customFormat="1" ht="15.75" customHeight="1"/>
    <row r="328" s="402" customFormat="1" ht="15.75" customHeight="1"/>
    <row r="329" s="402" customFormat="1" ht="15.75" customHeight="1"/>
    <row r="330" s="402" customFormat="1" ht="15.75" customHeight="1"/>
    <row r="331" s="402" customFormat="1" ht="15.75" customHeight="1"/>
    <row r="332" s="402" customFormat="1" ht="15.75" customHeight="1"/>
    <row r="333" s="402" customFormat="1" ht="15.75" customHeight="1"/>
    <row r="334" s="402" customFormat="1" ht="15.75" customHeight="1"/>
    <row r="335" s="402" customFormat="1" ht="15.75" customHeight="1"/>
    <row r="336" s="402" customFormat="1" ht="15.75" customHeight="1"/>
    <row r="337" s="402" customFormat="1" ht="15.75" customHeight="1"/>
    <row r="338" s="402" customFormat="1" ht="15.75" customHeight="1"/>
    <row r="339" s="402" customFormat="1" ht="15.75" customHeight="1"/>
    <row r="340" s="402" customFormat="1" ht="15.75" customHeight="1"/>
    <row r="341" s="402" customFormat="1" ht="15.75" customHeight="1"/>
    <row r="342" s="402" customFormat="1" ht="15.75" customHeight="1"/>
    <row r="343" s="402" customFormat="1" ht="15.75" customHeight="1"/>
    <row r="344" s="402" customFormat="1" ht="15.75" customHeight="1"/>
    <row r="345" s="402" customFormat="1" ht="15.75" customHeight="1"/>
    <row r="346" s="402" customFormat="1" ht="15.75" customHeight="1"/>
    <row r="347" s="402" customFormat="1" ht="15.75" customHeight="1"/>
    <row r="348" s="402" customFormat="1" ht="15.75" customHeight="1"/>
    <row r="349" s="402" customFormat="1" ht="15.75" customHeight="1"/>
    <row r="350" s="402" customFormat="1" ht="15.75" customHeight="1"/>
    <row r="351" s="402" customFormat="1" ht="15.75" customHeight="1"/>
    <row r="352" s="402" customFormat="1" ht="15.75" customHeight="1"/>
    <row r="353" s="402" customFormat="1" ht="15.75" customHeight="1"/>
    <row r="354" s="402" customFormat="1" ht="15.75" customHeight="1"/>
    <row r="355" s="402" customFormat="1" ht="15.75" customHeight="1"/>
    <row r="356" s="402" customFormat="1" ht="15.75" customHeight="1"/>
    <row r="357" s="402" customFormat="1" ht="15.75" customHeight="1"/>
    <row r="358" s="402" customFormat="1" ht="15.75" customHeight="1"/>
    <row r="359" s="402" customFormat="1" ht="15.75" customHeight="1"/>
    <row r="360" s="402" customFormat="1" ht="15.75" customHeight="1"/>
    <row r="361" s="402" customFormat="1" ht="15.75" customHeight="1"/>
    <row r="362" s="402" customFormat="1" ht="15.75" customHeight="1"/>
    <row r="363" s="402" customFormat="1" ht="15.75" customHeight="1"/>
    <row r="364" s="402" customFormat="1" ht="15.75" customHeight="1"/>
    <row r="365" s="402" customFormat="1" ht="15.75" customHeight="1"/>
    <row r="366" s="402" customFormat="1" ht="15.75" customHeight="1"/>
    <row r="367" s="402" customFormat="1" ht="15.75" customHeight="1"/>
    <row r="368" s="402" customFormat="1" ht="15.75" customHeight="1"/>
    <row r="369" s="402" customFormat="1" ht="15.75" customHeight="1"/>
    <row r="370" s="402" customFormat="1" ht="15.75" customHeight="1"/>
    <row r="371" s="402" customFormat="1" ht="15.75" customHeight="1"/>
    <row r="372" s="402" customFormat="1" ht="15.75" customHeight="1"/>
    <row r="373" s="402" customFormat="1" ht="15.75" customHeight="1"/>
    <row r="374" s="402" customFormat="1" ht="15.75" customHeight="1"/>
    <row r="375" s="402" customFormat="1" ht="15.75" customHeight="1"/>
    <row r="376" s="402" customFormat="1" ht="15.75" customHeight="1"/>
    <row r="377" s="402" customFormat="1" ht="15.75" customHeight="1"/>
    <row r="378" s="402" customFormat="1" ht="15.75" customHeight="1"/>
    <row r="379" s="402" customFormat="1" ht="15.75" customHeight="1"/>
    <row r="380" s="402" customFormat="1" ht="15.75" customHeight="1"/>
    <row r="381" s="402" customFormat="1" ht="15.75" customHeight="1"/>
    <row r="382" s="402" customFormat="1" ht="15.75" customHeight="1"/>
    <row r="383" s="402" customFormat="1" ht="15.75" customHeight="1"/>
    <row r="384" s="402" customFormat="1" ht="15.75" customHeight="1"/>
    <row r="385" s="402" customFormat="1" ht="15.75" customHeight="1"/>
    <row r="386" s="402" customFormat="1" ht="15.75" customHeight="1"/>
    <row r="387" s="402" customFormat="1" ht="15.75" customHeight="1"/>
    <row r="388" s="402" customFormat="1" ht="15.75" customHeight="1"/>
    <row r="389" s="402" customFormat="1" ht="15.75" customHeight="1"/>
    <row r="390" s="402" customFormat="1" ht="15.75" customHeight="1"/>
    <row r="391" s="402" customFormat="1" ht="15.75" customHeight="1"/>
    <row r="392" s="402" customFormat="1" ht="15.75" customHeight="1"/>
    <row r="393" s="402" customFormat="1" ht="15.75" customHeight="1"/>
    <row r="394" s="402" customFormat="1" ht="15.75" customHeight="1"/>
    <row r="395" s="402" customFormat="1" ht="15.75" customHeight="1"/>
    <row r="396" s="402" customFormat="1" ht="15.75" customHeight="1"/>
    <row r="397" s="402" customFormat="1" ht="15.75" customHeight="1"/>
    <row r="398" s="402" customFormat="1" ht="15.75" customHeight="1"/>
    <row r="399" s="402" customFormat="1" ht="15.75" customHeight="1"/>
    <row r="400" s="402" customFormat="1" ht="15.75" customHeight="1"/>
    <row r="401" s="402" customFormat="1" ht="15.75" customHeight="1"/>
    <row r="402" s="402" customFormat="1" ht="15.75" customHeight="1"/>
    <row r="403" s="402" customFormat="1" ht="15.75" customHeight="1"/>
    <row r="404" s="402" customFormat="1" ht="15.75" customHeight="1"/>
    <row r="405" s="402" customFormat="1" ht="15.75" customHeight="1"/>
    <row r="406" s="402" customFormat="1" ht="15.75" customHeight="1"/>
    <row r="407" s="402" customFormat="1" ht="15.75" customHeight="1"/>
    <row r="408" s="402" customFormat="1" ht="15.75" customHeight="1"/>
    <row r="409" s="402" customFormat="1" ht="15.75" customHeight="1"/>
    <row r="410" s="402" customFormat="1" ht="15.75" customHeight="1"/>
    <row r="411" s="402" customFormat="1" ht="15.75" customHeight="1"/>
    <row r="412" s="402" customFormat="1" ht="15.75" customHeight="1"/>
    <row r="413" s="402" customFormat="1" ht="15.75" customHeight="1"/>
    <row r="414" s="402" customFormat="1" ht="15.75" customHeight="1"/>
    <row r="415" s="402" customFormat="1" ht="15.75" customHeight="1"/>
    <row r="416" s="402" customFormat="1" ht="15.75" customHeight="1"/>
    <row r="417" s="402" customFormat="1" ht="15.75" customHeight="1"/>
    <row r="418" s="402" customFormat="1" ht="15.75" customHeight="1"/>
    <row r="419" s="402" customFormat="1" ht="15.75" customHeight="1"/>
    <row r="420" s="402" customFormat="1" ht="15.75" customHeight="1"/>
    <row r="421" s="402" customFormat="1" ht="15.75" customHeight="1"/>
    <row r="422" s="402" customFormat="1" ht="15.75" customHeight="1"/>
    <row r="423" s="402" customFormat="1" ht="15.75" customHeight="1"/>
    <row r="424" s="402" customFormat="1" ht="15.75" customHeight="1"/>
    <row r="425" s="402" customFormat="1" ht="15.75" customHeight="1"/>
    <row r="426" s="402" customFormat="1" ht="15.75" customHeight="1"/>
    <row r="427" s="402" customFormat="1" ht="15.75" customHeight="1"/>
    <row r="428" s="402" customFormat="1" ht="15.75" customHeight="1"/>
    <row r="429" s="402" customFormat="1" ht="15.75" customHeight="1"/>
    <row r="430" s="402" customFormat="1" ht="15.75" customHeight="1"/>
    <row r="431" s="402" customFormat="1" ht="15.75" customHeight="1"/>
    <row r="432" s="402" customFormat="1" ht="15.75" customHeight="1"/>
    <row r="433" s="402" customFormat="1" ht="15.75" customHeight="1"/>
    <row r="434" s="402" customFormat="1" ht="15.75" customHeight="1"/>
    <row r="435" s="402" customFormat="1" ht="15.75" customHeight="1"/>
    <row r="436" s="402" customFormat="1" ht="15.75" customHeight="1"/>
    <row r="437" s="402" customFormat="1" ht="15.75" customHeight="1"/>
    <row r="438" s="402" customFormat="1" ht="15.75" customHeight="1"/>
    <row r="439" s="402" customFormat="1" ht="15.75" customHeight="1"/>
    <row r="440" s="402" customFormat="1" ht="15.75" customHeight="1"/>
    <row r="441" s="402" customFormat="1" ht="15.75" customHeight="1"/>
    <row r="442" s="402" customFormat="1" ht="15.75" customHeight="1"/>
    <row r="443" s="402" customFormat="1" ht="15.75" customHeight="1"/>
    <row r="444" s="402" customFormat="1" ht="15.75" customHeight="1"/>
    <row r="445" s="402" customFormat="1" ht="15.75" customHeight="1"/>
    <row r="446" s="402" customFormat="1" ht="15.75" customHeight="1"/>
    <row r="447" s="402" customFormat="1" ht="15.75" customHeight="1"/>
    <row r="448" s="402" customFormat="1" ht="15.75" customHeight="1"/>
    <row r="449" s="402" customFormat="1" ht="15.75" customHeight="1"/>
    <row r="450" s="402" customFormat="1" ht="15.75" customHeight="1"/>
    <row r="451" s="402" customFormat="1" ht="15.75" customHeight="1"/>
    <row r="452" s="402" customFormat="1" ht="15.75" customHeight="1"/>
    <row r="453" s="402" customFormat="1" ht="15.75" customHeight="1"/>
    <row r="454" s="402" customFormat="1" ht="15.75" customHeight="1"/>
    <row r="455" s="402" customFormat="1" ht="15.75" customHeight="1"/>
    <row r="456" s="402" customFormat="1" ht="15.75" customHeight="1"/>
    <row r="457" s="402" customFormat="1" ht="15.75" customHeight="1"/>
    <row r="458" s="402" customFormat="1" ht="15.75" customHeight="1"/>
    <row r="459" s="402" customFormat="1" ht="15.75" customHeight="1"/>
    <row r="460" s="402" customFormat="1" ht="15.75" customHeight="1"/>
    <row r="461" s="402" customFormat="1" ht="15.75" customHeight="1"/>
    <row r="462" s="402" customFormat="1" ht="15.75" customHeight="1"/>
    <row r="463" s="402" customFormat="1" ht="15.75" customHeight="1"/>
    <row r="464" s="402" customFormat="1" ht="15.75" customHeight="1"/>
    <row r="465" s="402" customFormat="1" ht="15.75" customHeight="1"/>
    <row r="466" s="402" customFormat="1" ht="15.75" customHeight="1"/>
    <row r="467" s="402" customFormat="1" ht="15.75" customHeight="1"/>
    <row r="468" s="402" customFormat="1" ht="15.75" customHeight="1"/>
    <row r="469" s="402" customFormat="1" ht="15.75" customHeight="1"/>
    <row r="470" s="402" customFormat="1" ht="15.75" customHeight="1"/>
    <row r="471" s="402" customFormat="1" ht="15.75" customHeight="1"/>
    <row r="472" s="402" customFormat="1" ht="15.75" customHeight="1"/>
    <row r="473" s="402" customFormat="1" ht="15.75" customHeight="1"/>
    <row r="474" s="402" customFormat="1" ht="15.75" customHeight="1"/>
    <row r="475" s="402" customFormat="1" ht="15.75" customHeight="1"/>
    <row r="476" s="402" customFormat="1" ht="15.75" customHeight="1"/>
    <row r="477" s="402" customFormat="1" ht="15.75" customHeight="1"/>
    <row r="478" s="402" customFormat="1" ht="15.75" customHeight="1"/>
    <row r="479" s="402" customFormat="1" ht="15.75" customHeight="1"/>
    <row r="480" s="402" customFormat="1" ht="15.75" customHeight="1"/>
    <row r="481" s="402" customFormat="1" ht="15.75" customHeight="1"/>
    <row r="482" s="402" customFormat="1" ht="15.75" customHeight="1"/>
    <row r="483" s="402" customFormat="1" ht="15.75" customHeight="1"/>
    <row r="484" s="402" customFormat="1" ht="15.75" customHeight="1"/>
    <row r="485" s="402" customFormat="1" ht="15.75" customHeight="1"/>
    <row r="486" s="402" customFormat="1" ht="15.75" customHeight="1"/>
    <row r="487" s="402" customFormat="1" ht="15.75" customHeight="1"/>
    <row r="488" s="402" customFormat="1" ht="15.75" customHeight="1"/>
    <row r="489" s="402" customFormat="1" ht="15.75" customHeight="1"/>
    <row r="490" s="402" customFormat="1" ht="15.75" customHeight="1"/>
    <row r="491" s="402" customFormat="1" ht="15.75" customHeight="1"/>
    <row r="492" s="402" customFormat="1" ht="15.75" customHeight="1"/>
    <row r="493" s="402" customFormat="1" ht="15.75" customHeight="1"/>
    <row r="494" s="402" customFormat="1" ht="15.75" customHeight="1"/>
    <row r="495" s="402" customFormat="1" ht="15.75" customHeight="1"/>
    <row r="496" s="402" customFormat="1" ht="15.75" customHeight="1"/>
    <row r="497" s="402" customFormat="1" ht="15.75" customHeight="1"/>
    <row r="498" s="402" customFormat="1" ht="15.75" customHeight="1"/>
    <row r="499" s="402" customFormat="1" ht="15.75" customHeight="1"/>
    <row r="500" s="402" customFormat="1" ht="15.75" customHeight="1"/>
    <row r="501" s="402" customFormat="1" ht="15.75" customHeight="1"/>
    <row r="502" s="402" customFormat="1" ht="15.75" customHeight="1"/>
    <row r="503" s="402" customFormat="1" ht="15.75" customHeight="1"/>
    <row r="504" s="402" customFormat="1" ht="15.75" customHeight="1"/>
    <row r="505" s="402" customFormat="1" ht="15.75" customHeight="1"/>
    <row r="506" s="402" customFormat="1" ht="15.75" customHeight="1"/>
    <row r="507" s="402" customFormat="1" ht="15.75" customHeight="1"/>
    <row r="508" s="402" customFormat="1" ht="15.75" customHeight="1"/>
    <row r="509" s="402" customFormat="1" ht="15.75" customHeight="1"/>
    <row r="510" s="402" customFormat="1" ht="15.75" customHeight="1"/>
    <row r="511" s="402" customFormat="1" ht="15.75" customHeight="1"/>
    <row r="512" s="402" customFormat="1" ht="15.75" customHeight="1"/>
    <row r="513" s="402" customFormat="1" ht="15.75" customHeight="1"/>
    <row r="514" s="402" customFormat="1" ht="15.75" customHeight="1"/>
    <row r="515" s="402" customFormat="1" ht="15.75" customHeight="1"/>
    <row r="516" s="402" customFormat="1" ht="15.75" customHeight="1"/>
    <row r="517" s="402" customFormat="1" ht="15.75" customHeight="1"/>
    <row r="518" s="402" customFormat="1" ht="15.75" customHeight="1"/>
    <row r="519" s="402" customFormat="1" ht="15.75" customHeight="1"/>
    <row r="520" s="402" customFormat="1" ht="15.75" customHeight="1"/>
    <row r="521" s="402" customFormat="1" ht="15.75" customHeight="1"/>
    <row r="522" s="402" customFormat="1" ht="15.75" customHeight="1"/>
    <row r="523" s="402" customFormat="1" ht="15.75" customHeight="1"/>
    <row r="524" s="402" customFormat="1" ht="15.75" customHeight="1"/>
    <row r="525" s="402" customFormat="1" ht="15.75" customHeight="1"/>
    <row r="526" s="402" customFormat="1" ht="15.75" customHeight="1"/>
    <row r="527" s="402" customFormat="1" ht="15.75" customHeight="1"/>
    <row r="528" s="402" customFormat="1" ht="15.75" customHeight="1"/>
    <row r="529" s="402" customFormat="1" ht="15.75" customHeight="1"/>
    <row r="530" s="402" customFormat="1" ht="15.75" customHeight="1"/>
    <row r="531" s="402" customFormat="1" ht="15.75" customHeight="1"/>
    <row r="532" s="402" customFormat="1" ht="15.75" customHeight="1"/>
    <row r="533" s="402" customFormat="1" ht="15.75" customHeight="1"/>
    <row r="534" s="402" customFormat="1" ht="15.75" customHeight="1"/>
    <row r="535" s="402" customFormat="1" ht="15.75" customHeight="1"/>
    <row r="536" s="402" customFormat="1" ht="15.75" customHeight="1"/>
    <row r="537" s="402" customFormat="1" ht="15.75" customHeight="1"/>
    <row r="538" s="402" customFormat="1" ht="15.75" customHeight="1"/>
    <row r="539" s="402" customFormat="1" ht="15.75" customHeight="1"/>
    <row r="540" s="402" customFormat="1" ht="15.75" customHeight="1"/>
    <row r="541" s="402" customFormat="1" ht="15.75" customHeight="1"/>
    <row r="542" s="402" customFormat="1" ht="15.75" customHeight="1"/>
    <row r="543" s="402" customFormat="1" ht="15.75" customHeight="1"/>
    <row r="544" s="402" customFormat="1" ht="15.75" customHeight="1"/>
    <row r="545" s="402" customFormat="1" ht="15.75" customHeight="1"/>
    <row r="546" s="402" customFormat="1" ht="15.75" customHeight="1"/>
    <row r="547" s="402" customFormat="1" ht="15.75" customHeight="1"/>
    <row r="548" s="402" customFormat="1" ht="15.75" customHeight="1"/>
    <row r="549" s="402" customFormat="1" ht="15.75" customHeight="1"/>
    <row r="550" s="402" customFormat="1" ht="15.75" customHeight="1"/>
    <row r="551" s="402" customFormat="1" ht="15.75" customHeight="1"/>
    <row r="552" s="402" customFormat="1" ht="15.75" customHeight="1"/>
    <row r="553" s="402" customFormat="1" ht="15.75" customHeight="1"/>
    <row r="554" s="402" customFormat="1" ht="15.75" customHeight="1"/>
    <row r="555" s="402" customFormat="1" ht="15.75" customHeight="1"/>
    <row r="556" s="402" customFormat="1" ht="15.75" customHeight="1"/>
    <row r="557" s="402" customFormat="1" ht="15.75" customHeight="1"/>
    <row r="558" s="402" customFormat="1" ht="15.75" customHeight="1"/>
    <row r="559" s="402" customFormat="1" ht="15.75" customHeight="1"/>
    <row r="560" s="402" customFormat="1" ht="15.75" customHeight="1"/>
    <row r="561" s="402" customFormat="1" ht="15.75" customHeight="1"/>
    <row r="562" s="402" customFormat="1" ht="15.75" customHeight="1"/>
    <row r="563" s="402" customFormat="1" ht="15.75" customHeight="1"/>
    <row r="564" s="402" customFormat="1" ht="15.75" customHeight="1"/>
    <row r="565" s="402" customFormat="1" ht="15.75" customHeight="1"/>
    <row r="566" s="402" customFormat="1" ht="15.75" customHeight="1"/>
    <row r="567" s="402" customFormat="1" ht="15.75" customHeight="1"/>
    <row r="568" s="402" customFormat="1" ht="15.75" customHeight="1"/>
    <row r="569" s="402" customFormat="1" ht="15.75" customHeight="1"/>
    <row r="570" s="402" customFormat="1" ht="15.75" customHeight="1"/>
    <row r="571" s="402" customFormat="1" ht="15.75" customHeight="1"/>
    <row r="572" s="402" customFormat="1" ht="15.75" customHeight="1"/>
    <row r="573" s="402" customFormat="1" ht="15.75" customHeight="1"/>
    <row r="574" s="402" customFormat="1" ht="15.75" customHeight="1"/>
    <row r="575" s="402" customFormat="1" ht="15.75" customHeight="1"/>
    <row r="576" s="402" customFormat="1" ht="15.75" customHeight="1"/>
    <row r="577" s="402" customFormat="1" ht="15.75" customHeight="1"/>
    <row r="578" s="402" customFormat="1" ht="15.75" customHeight="1"/>
    <row r="579" s="402" customFormat="1" ht="15.75" customHeight="1"/>
    <row r="580" s="402" customFormat="1" ht="15.75" customHeight="1"/>
    <row r="581" s="402" customFormat="1" ht="15.75" customHeight="1"/>
    <row r="582" s="402" customFormat="1" ht="15.75" customHeight="1"/>
    <row r="583" s="402" customFormat="1" ht="15.75" customHeight="1"/>
    <row r="584" s="402" customFormat="1" ht="15.75" customHeight="1"/>
    <row r="585" s="402" customFormat="1" ht="15.75" customHeight="1"/>
    <row r="586" s="402" customFormat="1" ht="15.75" customHeight="1"/>
    <row r="587" s="402" customFormat="1" ht="15.75" customHeight="1"/>
    <row r="588" s="402" customFormat="1" ht="15.75" customHeight="1"/>
    <row r="589" s="402" customFormat="1" ht="15.75" customHeight="1"/>
    <row r="590" s="402" customFormat="1" ht="15.75" customHeight="1"/>
    <row r="591" s="402" customFormat="1" ht="15.75" customHeight="1"/>
    <row r="592" s="402" customFormat="1" ht="15.75" customHeight="1"/>
    <row r="593" s="402" customFormat="1" ht="15.75" customHeight="1"/>
    <row r="594" s="402" customFormat="1" ht="15.75" customHeight="1"/>
    <row r="595" s="402" customFormat="1" ht="15.75" customHeight="1"/>
    <row r="596" s="402" customFormat="1" ht="15.75" customHeight="1"/>
    <row r="597" s="402" customFormat="1" ht="15.75" customHeight="1"/>
    <row r="598" s="402" customFormat="1" ht="15.75" customHeight="1"/>
    <row r="599" s="402" customFormat="1" ht="15.75" customHeight="1"/>
    <row r="600" s="402" customFormat="1" ht="15.75" customHeight="1"/>
    <row r="601" s="402" customFormat="1" ht="15.75" customHeight="1"/>
    <row r="602" s="402" customFormat="1" ht="15.75" customHeight="1"/>
    <row r="603" s="402" customFormat="1" ht="15.75" customHeight="1"/>
    <row r="604" s="402" customFormat="1" ht="15.75" customHeight="1"/>
    <row r="605" s="402" customFormat="1" ht="15.75" customHeight="1"/>
    <row r="606" s="402" customFormat="1" ht="15.75" customHeight="1"/>
    <row r="607" s="402" customFormat="1" ht="15.75" customHeight="1"/>
    <row r="608" s="402" customFormat="1" ht="15.75" customHeight="1"/>
    <row r="609" s="402" customFormat="1" ht="15.75" customHeight="1"/>
    <row r="610" s="402" customFormat="1" ht="15.75" customHeight="1"/>
    <row r="611" s="402" customFormat="1" ht="15.75" customHeight="1"/>
    <row r="612" s="402" customFormat="1" ht="15.75" customHeight="1"/>
    <row r="613" s="402" customFormat="1" ht="15.75" customHeight="1"/>
    <row r="614" s="402" customFormat="1" ht="15.75" customHeight="1"/>
    <row r="615" s="402" customFormat="1" ht="15.75" customHeight="1"/>
    <row r="616" s="402" customFormat="1" ht="15.75" customHeight="1"/>
    <row r="617" s="402" customFormat="1" ht="15.75" customHeight="1"/>
    <row r="618" s="402" customFormat="1" ht="15.75" customHeight="1"/>
    <row r="619" s="402" customFormat="1" ht="15.75" customHeight="1"/>
    <row r="620" s="402" customFormat="1" ht="15.75" customHeight="1"/>
    <row r="621" s="402" customFormat="1" ht="15.75" customHeight="1"/>
    <row r="622" s="402" customFormat="1" ht="15.75" customHeight="1"/>
    <row r="623" s="402" customFormat="1" ht="15.75" customHeight="1"/>
    <row r="624" s="402" customFormat="1" ht="15.75" customHeight="1"/>
    <row r="625" s="402" customFormat="1" ht="15.75" customHeight="1"/>
    <row r="626" s="402" customFormat="1" ht="15.75" customHeight="1"/>
    <row r="627" s="402" customFormat="1" ht="15.75" customHeight="1"/>
    <row r="628" s="402" customFormat="1" ht="15.75" customHeight="1"/>
    <row r="629" s="402" customFormat="1" ht="15.75" customHeight="1"/>
    <row r="630" s="402" customFormat="1" ht="15.75" customHeight="1"/>
    <row r="631" s="402" customFormat="1" ht="15.75" customHeight="1"/>
    <row r="632" s="402" customFormat="1" ht="15.75" customHeight="1"/>
    <row r="633" s="402" customFormat="1" ht="15.75" customHeight="1"/>
    <row r="634" s="402" customFormat="1" ht="15.75" customHeight="1"/>
    <row r="635" s="402" customFormat="1" ht="15.75" customHeight="1"/>
    <row r="636" s="402" customFormat="1" ht="15.75" customHeight="1"/>
    <row r="637" s="402" customFormat="1" ht="15.75" customHeight="1"/>
    <row r="638" s="402" customFormat="1" ht="15.75" customHeight="1"/>
    <row r="639" s="402" customFormat="1" ht="15.75" customHeight="1"/>
    <row r="640" s="402" customFormat="1" ht="15.75" customHeight="1"/>
    <row r="641" s="402" customFormat="1" ht="15.75" customHeight="1"/>
    <row r="642" s="402" customFormat="1" ht="15.75" customHeight="1"/>
    <row r="643" s="402" customFormat="1" ht="15.75" customHeight="1"/>
    <row r="644" s="402" customFormat="1" ht="15.75" customHeight="1"/>
    <row r="645" s="402" customFormat="1" ht="15.75" customHeight="1"/>
    <row r="646" s="402" customFormat="1" ht="15.75" customHeight="1"/>
    <row r="647" s="402" customFormat="1" ht="15.75" customHeight="1"/>
    <row r="648" s="402" customFormat="1" ht="15.75" customHeight="1"/>
    <row r="649" s="402" customFormat="1" ht="15.75" customHeight="1"/>
    <row r="650" s="402" customFormat="1" ht="15.75" customHeight="1"/>
    <row r="651" s="402" customFormat="1" ht="15.75" customHeight="1"/>
    <row r="652" s="402" customFormat="1" ht="15.75" customHeight="1"/>
    <row r="653" s="402" customFormat="1" ht="15.75" customHeight="1"/>
    <row r="654" s="402" customFormat="1" ht="15.75" customHeight="1"/>
    <row r="655" s="402" customFormat="1" ht="15.75" customHeight="1"/>
    <row r="656" s="402" customFormat="1" ht="15.75" customHeight="1"/>
    <row r="657" s="402" customFormat="1" ht="15.75" customHeight="1"/>
    <row r="658" s="402" customFormat="1" ht="15.75" customHeight="1"/>
    <row r="659" s="402" customFormat="1" ht="15.75" customHeight="1"/>
    <row r="660" s="402" customFormat="1" ht="15.75" customHeight="1"/>
    <row r="661" s="402" customFormat="1" ht="15.75" customHeight="1"/>
    <row r="662" s="402" customFormat="1" ht="15.75" customHeight="1"/>
    <row r="663" s="402" customFormat="1" ht="15.75" customHeight="1"/>
    <row r="664" s="402" customFormat="1" ht="15.75" customHeight="1"/>
    <row r="665" s="402" customFormat="1" ht="15.75" customHeight="1"/>
    <row r="666" s="402" customFormat="1" ht="15.75" customHeight="1"/>
    <row r="667" s="402" customFormat="1" ht="15.75" customHeight="1"/>
    <row r="668" s="402" customFormat="1" ht="15.75" customHeight="1"/>
    <row r="669" s="402" customFormat="1" ht="15.75" customHeight="1"/>
    <row r="670" s="402" customFormat="1" ht="15.75" customHeight="1"/>
    <row r="671" s="402" customFormat="1" ht="15.75" customHeight="1"/>
    <row r="672" s="402" customFormat="1" ht="15.75" customHeight="1"/>
    <row r="673" s="402" customFormat="1" ht="15.75" customHeight="1"/>
    <row r="674" s="402" customFormat="1" ht="15.75" customHeight="1"/>
    <row r="675" s="402" customFormat="1" ht="15.75" customHeight="1"/>
    <row r="676" s="402" customFormat="1" ht="15.75" customHeight="1"/>
    <row r="677" s="402" customFormat="1" ht="15.75" customHeight="1"/>
    <row r="678" s="402" customFormat="1" ht="15.75" customHeight="1"/>
    <row r="679" s="402" customFormat="1" ht="15.75" customHeight="1"/>
    <row r="680" s="402" customFormat="1" ht="15.75" customHeight="1"/>
    <row r="681" s="402" customFormat="1" ht="15.75" customHeight="1"/>
    <row r="682" s="402" customFormat="1" ht="15.75" customHeight="1"/>
    <row r="683" s="402" customFormat="1" ht="15.75" customHeight="1"/>
    <row r="684" s="402" customFormat="1" ht="15.75" customHeight="1"/>
    <row r="685" s="402" customFormat="1" ht="15.75" customHeight="1"/>
    <row r="686" s="402" customFormat="1" ht="15.75" customHeight="1"/>
    <row r="687" s="402" customFormat="1" ht="15.75" customHeight="1"/>
    <row r="688" s="402" customFormat="1" ht="15.75" customHeight="1"/>
    <row r="689" s="402" customFormat="1" ht="15.75" customHeight="1"/>
    <row r="690" s="402" customFormat="1" ht="15.75" customHeight="1"/>
    <row r="691" s="402" customFormat="1" ht="15.75" customHeight="1"/>
    <row r="692" s="402" customFormat="1" ht="15.75" customHeight="1"/>
    <row r="693" s="402" customFormat="1" ht="15.75" customHeight="1"/>
    <row r="694" s="402" customFormat="1" ht="15.75" customHeight="1"/>
    <row r="695" s="402" customFormat="1" ht="15.75" customHeight="1"/>
    <row r="696" s="402" customFormat="1" ht="15.75" customHeight="1"/>
    <row r="697" s="402" customFormat="1" ht="15.75" customHeight="1"/>
    <row r="698" s="402" customFormat="1" ht="15.75" customHeight="1"/>
    <row r="699" s="402" customFormat="1" ht="15.75" customHeight="1"/>
    <row r="700" s="402" customFormat="1" ht="15.75" customHeight="1"/>
    <row r="701" s="402" customFormat="1" ht="15.75" customHeight="1"/>
    <row r="702" s="402" customFormat="1" ht="15.75" customHeight="1"/>
    <row r="703" s="402" customFormat="1" ht="15.75" customHeight="1"/>
    <row r="704" s="402" customFormat="1" ht="15.75" customHeight="1"/>
    <row r="705" s="402" customFormat="1" ht="15.75" customHeight="1"/>
    <row r="706" s="402" customFormat="1" ht="15.75" customHeight="1"/>
    <row r="707" s="402" customFormat="1" ht="15.75" customHeight="1"/>
    <row r="708" s="402" customFormat="1" ht="15.75" customHeight="1"/>
    <row r="709" s="402" customFormat="1" ht="15.75" customHeight="1"/>
    <row r="710" s="402" customFormat="1" ht="15.75" customHeight="1"/>
    <row r="711" s="402" customFormat="1" ht="15.75" customHeight="1"/>
    <row r="712" s="402" customFormat="1" ht="15.75" customHeight="1"/>
    <row r="713" s="402" customFormat="1" ht="15.75" customHeight="1"/>
    <row r="714" s="402" customFormat="1" ht="15.75" customHeight="1"/>
    <row r="715" s="402" customFormat="1" ht="15.75" customHeight="1"/>
    <row r="716" s="402" customFormat="1" ht="15.75" customHeight="1"/>
    <row r="717" s="402" customFormat="1" ht="15.75" customHeight="1"/>
    <row r="718" s="402" customFormat="1" ht="15.75" customHeight="1"/>
    <row r="719" s="402" customFormat="1" ht="15.75" customHeight="1"/>
    <row r="720" s="402" customFormat="1" ht="15.75" customHeight="1"/>
    <row r="721" s="402" customFormat="1" ht="15.75" customHeight="1"/>
    <row r="722" s="402" customFormat="1" ht="15.75" customHeight="1"/>
    <row r="723" s="402" customFormat="1" ht="15.75" customHeight="1"/>
    <row r="724" s="402" customFormat="1" ht="15.75" customHeight="1"/>
    <row r="725" s="402" customFormat="1" ht="15.75" customHeight="1"/>
    <row r="726" s="402" customFormat="1" ht="15.75" customHeight="1"/>
    <row r="727" s="402" customFormat="1" ht="15.75" customHeight="1"/>
    <row r="728" s="402" customFormat="1" ht="15.75" customHeight="1"/>
    <row r="729" s="402" customFormat="1" ht="15.75" customHeight="1"/>
    <row r="730" s="402" customFormat="1" ht="15.75" customHeight="1"/>
    <row r="731" s="402" customFormat="1" ht="15.75" customHeight="1"/>
    <row r="732" s="402" customFormat="1" ht="15.75" customHeight="1"/>
    <row r="733" s="402" customFormat="1" ht="15.75" customHeight="1"/>
    <row r="734" s="402" customFormat="1" ht="15.75" customHeight="1"/>
    <row r="735" s="402" customFormat="1" ht="15.75" customHeight="1"/>
    <row r="736" s="402" customFormat="1" ht="15.75" customHeight="1"/>
    <row r="737" s="402" customFormat="1" ht="15.75" customHeight="1"/>
    <row r="738" s="402" customFormat="1" ht="15.75" customHeight="1"/>
    <row r="739" s="402" customFormat="1" ht="15.75" customHeight="1"/>
    <row r="740" s="402" customFormat="1" ht="15.75" customHeight="1"/>
    <row r="741" s="402" customFormat="1" ht="15.75" customHeight="1"/>
    <row r="742" s="402" customFormat="1" ht="15.75" customHeight="1"/>
    <row r="743" s="402" customFormat="1" ht="15.75" customHeight="1"/>
    <row r="744" s="402" customFormat="1" ht="15.75" customHeight="1"/>
    <row r="745" s="402" customFormat="1" ht="15.75" customHeight="1"/>
    <row r="746" s="402" customFormat="1" ht="15.75" customHeight="1"/>
    <row r="747" s="402" customFormat="1" ht="15.75" customHeight="1"/>
    <row r="748" s="402" customFormat="1" ht="15.75" customHeight="1"/>
    <row r="749" s="402" customFormat="1" ht="15.75" customHeight="1"/>
    <row r="750" s="402" customFormat="1" ht="15.75" customHeight="1"/>
    <row r="751" s="402" customFormat="1" ht="15.75" customHeight="1"/>
    <row r="752" s="402" customFormat="1" ht="15.75" customHeight="1"/>
    <row r="753" s="402" customFormat="1" ht="15.75" customHeight="1"/>
    <row r="754" s="402" customFormat="1" ht="15.75" customHeight="1"/>
    <row r="755" s="402" customFormat="1" ht="15.75" customHeight="1"/>
    <row r="756" s="402" customFormat="1" ht="15.75" customHeight="1"/>
    <row r="757" s="402" customFormat="1" ht="15.75" customHeight="1"/>
    <row r="758" s="402" customFormat="1" ht="15.75" customHeight="1"/>
    <row r="759" s="402" customFormat="1" ht="15.75" customHeight="1"/>
    <row r="760" s="402" customFormat="1" ht="15.75" customHeight="1"/>
    <row r="761" s="402" customFormat="1" ht="15.75" customHeight="1"/>
    <row r="762" s="402" customFormat="1" ht="15.75" customHeight="1"/>
    <row r="763" s="402" customFormat="1" ht="15.75" customHeight="1"/>
    <row r="764" s="402" customFormat="1" ht="15.75" customHeight="1"/>
    <row r="765" s="402" customFormat="1" ht="15.75" customHeight="1"/>
    <row r="766" s="402" customFormat="1" ht="15.75" customHeight="1"/>
    <row r="767" s="402" customFormat="1" ht="15.75" customHeight="1"/>
    <row r="768" s="402" customFormat="1" ht="15.75" customHeight="1"/>
    <row r="769" s="402" customFormat="1" ht="15.75" customHeight="1"/>
    <row r="770" s="402" customFormat="1" ht="15.75" customHeight="1"/>
    <row r="771" s="402" customFormat="1" ht="15.75" customHeight="1"/>
    <row r="772" s="402" customFormat="1" ht="15.75" customHeight="1"/>
    <row r="773" s="402" customFormat="1" ht="15.75" customHeight="1"/>
    <row r="774" s="402" customFormat="1" ht="15.75" customHeight="1"/>
    <row r="775" s="402" customFormat="1" ht="15.75" customHeight="1"/>
    <row r="776" s="402" customFormat="1" ht="15.75" customHeight="1"/>
    <row r="777" s="402" customFormat="1" ht="15.75" customHeight="1"/>
    <row r="778" s="402" customFormat="1" ht="15.75" customHeight="1"/>
    <row r="779" s="402" customFormat="1" ht="15.75" customHeight="1"/>
    <row r="780" s="402" customFormat="1" ht="15.75" customHeight="1"/>
    <row r="781" s="402" customFormat="1" ht="15.75" customHeight="1"/>
    <row r="782" s="402" customFormat="1" ht="15.75" customHeight="1"/>
    <row r="783" s="402" customFormat="1" ht="15.75" customHeight="1"/>
    <row r="784" s="402" customFormat="1" ht="15.75" customHeight="1"/>
    <row r="785" s="402" customFormat="1" ht="15.75" customHeight="1"/>
    <row r="786" s="402" customFormat="1" ht="15.75" customHeight="1"/>
    <row r="787" s="402" customFormat="1" ht="15.75" customHeight="1"/>
    <row r="788" s="402" customFormat="1" ht="15.75" customHeight="1"/>
    <row r="789" s="402" customFormat="1" ht="15.75" customHeight="1"/>
    <row r="790" s="402" customFormat="1" ht="15.75" customHeight="1"/>
    <row r="791" s="402" customFormat="1" ht="15.75" customHeight="1"/>
    <row r="792" s="402" customFormat="1" ht="15.75" customHeight="1"/>
    <row r="793" s="402" customFormat="1" ht="15.75" customHeight="1"/>
    <row r="794" s="402" customFormat="1" ht="15.75" customHeight="1"/>
    <row r="795" s="402" customFormat="1" ht="15.75" customHeight="1"/>
    <row r="796" s="402" customFormat="1" ht="15.75" customHeight="1"/>
    <row r="797" s="402" customFormat="1" ht="15.75" customHeight="1"/>
    <row r="798" s="402" customFormat="1" ht="15.75" customHeight="1"/>
    <row r="799" s="402" customFormat="1" ht="15.75" customHeight="1"/>
    <row r="800" s="402" customFormat="1" ht="15.75" customHeight="1"/>
    <row r="801" s="402" customFormat="1" ht="15.75" customHeight="1"/>
    <row r="802" s="402" customFormat="1" ht="15.75" customHeight="1"/>
    <row r="803" s="402" customFormat="1" ht="15.75" customHeight="1"/>
    <row r="804" s="402" customFormat="1" ht="15.75" customHeight="1"/>
    <row r="805" s="402" customFormat="1" ht="15.75" customHeight="1"/>
    <row r="806" s="402" customFormat="1" ht="15.75" customHeight="1"/>
    <row r="807" s="402" customFormat="1" ht="15.75" customHeight="1"/>
    <row r="808" s="402" customFormat="1" ht="15.75" customHeight="1"/>
    <row r="809" s="402" customFormat="1" ht="15.75" customHeight="1"/>
    <row r="810" s="402" customFormat="1" ht="15.75" customHeight="1"/>
    <row r="811" s="402" customFormat="1" ht="15.75" customHeight="1"/>
    <row r="812" s="402" customFormat="1" ht="15.75" customHeight="1"/>
    <row r="813" s="402" customFormat="1" ht="15.75" customHeight="1"/>
    <row r="814" s="402" customFormat="1" ht="15.75" customHeight="1"/>
    <row r="815" s="402" customFormat="1" ht="15.75" customHeight="1"/>
    <row r="816" s="402" customFormat="1" ht="15.75" customHeight="1"/>
    <row r="817" s="402" customFormat="1" ht="15.75" customHeight="1"/>
    <row r="818" s="402" customFormat="1" ht="15.75" customHeight="1"/>
    <row r="819" s="402" customFormat="1" ht="15.75" customHeight="1"/>
    <row r="820" s="402" customFormat="1" ht="15.75" customHeight="1"/>
    <row r="821" s="402" customFormat="1" ht="15.75" customHeight="1"/>
    <row r="822" s="402" customFormat="1" ht="15.75" customHeight="1"/>
    <row r="823" s="402" customFormat="1" ht="15.75" customHeight="1"/>
    <row r="824" s="402" customFormat="1" ht="15.75" customHeight="1"/>
    <row r="825" s="402" customFormat="1" ht="15.75" customHeight="1"/>
    <row r="826" s="402" customFormat="1" ht="15.75" customHeight="1"/>
    <row r="827" s="402" customFormat="1" ht="15.75" customHeight="1"/>
    <row r="828" s="402" customFormat="1" ht="15.75" customHeight="1"/>
    <row r="829" s="402" customFormat="1" ht="15.75" customHeight="1"/>
    <row r="830" s="402" customFormat="1" ht="15.75" customHeight="1"/>
    <row r="831" s="402" customFormat="1" ht="15.75" customHeight="1"/>
    <row r="832" s="402" customFormat="1" ht="15.75" customHeight="1"/>
    <row r="833" s="402" customFormat="1" ht="15.75" customHeight="1"/>
    <row r="834" s="402" customFormat="1" ht="15.75" customHeight="1"/>
    <row r="835" s="402" customFormat="1" ht="15.75" customHeight="1"/>
    <row r="836" s="402" customFormat="1" ht="15.75" customHeight="1"/>
    <row r="837" s="402" customFormat="1" ht="15.75" customHeight="1"/>
    <row r="838" s="402" customFormat="1" ht="15.75" customHeight="1"/>
    <row r="839" s="402" customFormat="1" ht="15.75" customHeight="1"/>
    <row r="840" s="402" customFormat="1" ht="15.75" customHeight="1"/>
    <row r="841" s="402" customFormat="1" ht="15.75" customHeight="1"/>
    <row r="842" s="402" customFormat="1" ht="15.75" customHeight="1"/>
    <row r="843" s="402" customFormat="1" ht="15.75" customHeight="1"/>
    <row r="844" s="402" customFormat="1" ht="15.75" customHeight="1"/>
    <row r="845" s="402" customFormat="1" ht="15.75" customHeight="1"/>
    <row r="846" s="402" customFormat="1" ht="15.75" customHeight="1"/>
    <row r="847" s="402" customFormat="1" ht="15.75" customHeight="1"/>
    <row r="848" s="402" customFormat="1" ht="15.75" customHeight="1"/>
    <row r="849" s="402" customFormat="1" ht="15.75" customHeight="1"/>
    <row r="850" s="402" customFormat="1" ht="15.75" customHeight="1"/>
    <row r="851" s="402" customFormat="1" ht="15.75" customHeight="1"/>
    <row r="852" s="402" customFormat="1" ht="15.75" customHeight="1"/>
    <row r="853" s="402" customFormat="1" ht="15.75" customHeight="1"/>
    <row r="854" s="402" customFormat="1" ht="15.75" customHeight="1"/>
    <row r="855" s="402" customFormat="1" ht="15.75" customHeight="1"/>
    <row r="856" s="402" customFormat="1" ht="15.75" customHeight="1"/>
    <row r="857" s="402" customFormat="1" ht="15.75" customHeight="1"/>
    <row r="858" s="402" customFormat="1" ht="15.75" customHeight="1"/>
    <row r="859" s="402" customFormat="1" ht="15.75" customHeight="1"/>
    <row r="860" s="402" customFormat="1" ht="15.75" customHeight="1"/>
    <row r="861" s="402" customFormat="1" ht="15.75" customHeight="1"/>
    <row r="862" s="402" customFormat="1" ht="15.75" customHeight="1"/>
    <row r="863" s="402" customFormat="1" ht="15.75" customHeight="1"/>
    <row r="864" s="402" customFormat="1" ht="15.75" customHeight="1"/>
    <row r="865" s="402" customFormat="1" ht="15.75" customHeight="1"/>
    <row r="866" s="402" customFormat="1" ht="15.75" customHeight="1"/>
    <row r="867" s="402" customFormat="1" ht="15.75" customHeight="1"/>
    <row r="868" s="402" customFormat="1" ht="15.75" customHeight="1"/>
    <row r="869" s="402" customFormat="1" ht="15.75" customHeight="1"/>
    <row r="870" s="402" customFormat="1" ht="15.75" customHeight="1"/>
    <row r="871" s="402" customFormat="1" ht="15.75" customHeight="1"/>
    <row r="872" s="402" customFormat="1" ht="15.75" customHeight="1"/>
    <row r="873" s="402" customFormat="1" ht="15.75" customHeight="1"/>
    <row r="874" s="402" customFormat="1" ht="15.75" customHeight="1"/>
    <row r="875" s="402" customFormat="1" ht="15.75" customHeight="1"/>
    <row r="876" s="402" customFormat="1" ht="15.75" customHeight="1"/>
    <row r="877" s="402" customFormat="1" ht="15.75" customHeight="1"/>
    <row r="878" s="402" customFormat="1" ht="15.75" customHeight="1"/>
    <row r="879" s="402" customFormat="1" ht="15.75" customHeight="1"/>
    <row r="880" s="402" customFormat="1" ht="15.75" customHeight="1"/>
    <row r="881" s="402" customFormat="1" ht="15.75" customHeight="1"/>
    <row r="882" s="402" customFormat="1" ht="15.75" customHeight="1"/>
    <row r="883" s="402" customFormat="1" ht="15.75" customHeight="1"/>
    <row r="884" s="402" customFormat="1" ht="15.75" customHeight="1"/>
    <row r="885" s="402" customFormat="1" ht="15.75" customHeight="1"/>
    <row r="886" s="402" customFormat="1" ht="15.75" customHeight="1"/>
    <row r="887" s="402" customFormat="1" ht="15.75" customHeight="1"/>
    <row r="888" s="402" customFormat="1" ht="15.75" customHeight="1"/>
    <row r="889" s="402" customFormat="1" ht="15.75" customHeight="1"/>
    <row r="890" s="402" customFormat="1" ht="15.75" customHeight="1"/>
    <row r="891" s="402" customFormat="1" ht="15.75" customHeight="1"/>
    <row r="892" s="402" customFormat="1" ht="15.75" customHeight="1"/>
    <row r="893" s="402" customFormat="1" ht="15.75" customHeight="1"/>
    <row r="894" s="402" customFormat="1" ht="15.75" customHeight="1"/>
    <row r="895" s="402" customFormat="1" ht="15.75" customHeight="1"/>
    <row r="896" s="402" customFormat="1" ht="15.75" customHeight="1"/>
    <row r="897" s="402" customFormat="1" ht="15.75" customHeight="1"/>
    <row r="898" s="402" customFormat="1" ht="15.75" customHeight="1"/>
    <row r="899" s="402" customFormat="1" ht="15.75" customHeight="1"/>
    <row r="900" s="402" customFormat="1" ht="15.75" customHeight="1"/>
    <row r="901" s="402" customFormat="1" ht="15.75" customHeight="1"/>
    <row r="902" s="402" customFormat="1" ht="15.75" customHeight="1"/>
    <row r="903" s="402" customFormat="1" ht="15.75" customHeight="1"/>
    <row r="904" s="402" customFormat="1" ht="15.75" customHeight="1"/>
    <row r="905" s="402" customFormat="1" ht="15.75" customHeight="1"/>
    <row r="906" s="402" customFormat="1" ht="15.75" customHeight="1"/>
    <row r="907" s="402" customFormat="1" ht="15.75" customHeight="1"/>
    <row r="908" s="402" customFormat="1" ht="15.75" customHeight="1"/>
    <row r="909" s="402" customFormat="1" ht="15.75" customHeight="1"/>
    <row r="910" s="402" customFormat="1" ht="15.75" customHeight="1"/>
    <row r="911" s="402" customFormat="1" ht="15.75" customHeight="1"/>
    <row r="912" s="402" customFormat="1" ht="15.75" customHeight="1"/>
    <row r="913" s="402" customFormat="1" ht="15.75" customHeight="1"/>
    <row r="914" s="402" customFormat="1" ht="15.75" customHeight="1"/>
    <row r="915" s="402" customFormat="1" ht="15.75" customHeight="1"/>
    <row r="916" s="402" customFormat="1" ht="15.75" customHeight="1"/>
    <row r="917" s="402" customFormat="1" ht="15.75" customHeight="1"/>
    <row r="918" s="402" customFormat="1" ht="15.75" customHeight="1"/>
    <row r="919" s="402" customFormat="1" ht="15.75" customHeight="1"/>
    <row r="920" s="402" customFormat="1" ht="15.75" customHeight="1"/>
    <row r="921" s="402" customFormat="1" ht="15.75" customHeight="1"/>
    <row r="922" s="402" customFormat="1" ht="15.75" customHeight="1"/>
    <row r="923" s="402" customFormat="1" ht="15.75" customHeight="1"/>
    <row r="924" s="402" customFormat="1" ht="15.75" customHeight="1"/>
    <row r="925" s="402" customFormat="1" ht="15.75" customHeight="1"/>
    <row r="926" s="402" customFormat="1" ht="15.75" customHeight="1"/>
    <row r="927" s="402" customFormat="1" ht="15.75" customHeight="1"/>
    <row r="928" s="402" customFormat="1" ht="15.75" customHeight="1"/>
    <row r="929" s="402" customFormat="1" ht="15.75" customHeight="1"/>
    <row r="930" s="402" customFormat="1" ht="15.75" customHeight="1"/>
    <row r="931" s="402" customFormat="1" ht="15.75" customHeight="1"/>
    <row r="932" s="402" customFormat="1" ht="15.75" customHeight="1"/>
    <row r="933" s="402" customFormat="1" ht="15.75" customHeight="1"/>
    <row r="934" s="402" customFormat="1" ht="15.75" customHeight="1"/>
    <row r="935" s="402" customFormat="1" ht="15.75" customHeight="1"/>
    <row r="936" s="402" customFormat="1" ht="15.75" customHeight="1"/>
  </sheetData>
  <mergeCells count="47">
    <mergeCell ref="A1:D1"/>
    <mergeCell ref="G1:K1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B39:E39"/>
    <mergeCell ref="B40:E40"/>
    <mergeCell ref="B41:E41"/>
    <mergeCell ref="B42:E42"/>
    <mergeCell ref="B43:E43"/>
    <mergeCell ref="G7:G8"/>
    <mergeCell ref="H7:H8"/>
    <mergeCell ref="I7:I8"/>
    <mergeCell ref="J7:J8"/>
    <mergeCell ref="K7:K8"/>
    <mergeCell ref="I2:K6"/>
    <mergeCell ref="A7:E8"/>
  </mergeCells>
  <pageMargins left="0.75" right="0.75" top="1" bottom="1" header="0.5" footer="0.5"/>
  <pageSetup paperSize="9" scale="77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36"/>
  <sheetViews>
    <sheetView tabSelected="1" view="pageBreakPreview" zoomScaleNormal="100" topLeftCell="A13" workbookViewId="0">
      <selection activeCell="I38" sqref="I38"/>
    </sheetView>
  </sheetViews>
  <sheetFormatPr defaultColWidth="9.02654867256637" defaultRowHeight="12.75"/>
  <cols>
    <col min="1" max="1" width="1.7787610619469" style="402" customWidth="1"/>
    <col min="2" max="2" width="9.44247787610619" style="402" customWidth="1"/>
    <col min="3" max="3" width="14.7787610619469" style="402" customWidth="1"/>
    <col min="4" max="4" width="11.3362831858407" style="402" customWidth="1"/>
    <col min="5" max="5" width="9.33628318584071" style="402" customWidth="1"/>
    <col min="6" max="6" width="32.3362831858407" style="402" customWidth="1"/>
    <col min="7" max="7" width="6.19469026548673" style="402" customWidth="1"/>
    <col min="8" max="8" width="14.2389380530973" style="402" hidden="1" customWidth="1"/>
    <col min="9" max="9" width="14.9469026548673" style="402" customWidth="1"/>
    <col min="10" max="10" width="13.8141592920354" style="402" customWidth="1"/>
    <col min="11" max="11" width="12.9646017699115" style="402" customWidth="1"/>
    <col min="12" max="12" width="6.28318584070797" style="402" customWidth="1"/>
    <col min="13" max="13" width="9.84955752212389" style="402" customWidth="1"/>
    <col min="14" max="15" width="9.71681415929203" style="402" customWidth="1"/>
    <col min="16" max="16" width="7.42477876106195" style="402" customWidth="1"/>
    <col min="17" max="17" width="11.4247787610619" style="402" customWidth="1"/>
    <col min="18" max="18" width="32.716814159292" style="402" customWidth="1"/>
    <col min="19" max="25" width="13.716814159292" style="402" customWidth="1"/>
    <col min="26" max="16384" width="14.4247787610619" style="402"/>
  </cols>
  <sheetData>
    <row r="1" s="402" customFormat="1" ht="30" customHeight="1" spans="1:11">
      <c r="A1" s="403" t="s">
        <v>6</v>
      </c>
      <c r="B1" s="404"/>
      <c r="C1" s="404"/>
      <c r="D1" s="405"/>
      <c r="E1" s="406" t="s">
        <v>83</v>
      </c>
      <c r="F1" s="407"/>
      <c r="G1" s="408"/>
      <c r="H1" s="409"/>
      <c r="I1" s="404"/>
      <c r="J1" s="404"/>
      <c r="K1" s="405"/>
    </row>
    <row r="2" s="402" customFormat="1" ht="15.75" customHeight="1" spans="1:11">
      <c r="A2" s="410"/>
      <c r="B2" s="410" t="s">
        <v>7</v>
      </c>
      <c r="C2" s="411" t="s">
        <v>84</v>
      </c>
      <c r="D2" s="412" t="s">
        <v>14</v>
      </c>
      <c r="E2" s="413" t="s">
        <v>85</v>
      </c>
      <c r="F2" s="413"/>
      <c r="G2" s="413"/>
      <c r="H2" s="414"/>
      <c r="I2" s="480"/>
      <c r="J2" s="414"/>
      <c r="K2" s="481"/>
    </row>
    <row r="3" s="402" customFormat="1" ht="15.75" customHeight="1" spans="1:11">
      <c r="A3" s="410"/>
      <c r="B3" s="410" t="s">
        <v>13</v>
      </c>
      <c r="C3" s="411" t="s">
        <v>86</v>
      </c>
      <c r="D3" s="412" t="s">
        <v>17</v>
      </c>
      <c r="E3" s="413" t="s">
        <v>18</v>
      </c>
      <c r="F3" s="413"/>
      <c r="G3" s="413"/>
      <c r="H3" s="415"/>
      <c r="I3" s="482"/>
      <c r="J3" s="483"/>
      <c r="K3" s="484"/>
    </row>
    <row r="4" s="402" customFormat="1" ht="15.75" customHeight="1" spans="1:11">
      <c r="A4" s="410"/>
      <c r="B4" s="410" t="s">
        <v>16</v>
      </c>
      <c r="C4" s="411" t="s">
        <v>86</v>
      </c>
      <c r="D4" s="412" t="s">
        <v>21</v>
      </c>
      <c r="E4" s="413" t="s">
        <v>87</v>
      </c>
      <c r="F4" s="413"/>
      <c r="G4" s="413"/>
      <c r="H4" s="415"/>
      <c r="I4" s="482"/>
      <c r="J4" s="483"/>
      <c r="K4" s="484"/>
    </row>
    <row r="5" s="402" customFormat="1" ht="15.75" customHeight="1" spans="1:11">
      <c r="A5" s="416" t="s">
        <v>16</v>
      </c>
      <c r="B5" s="404"/>
      <c r="C5" s="417"/>
      <c r="D5" s="418"/>
      <c r="E5" s="419"/>
      <c r="F5" s="420"/>
      <c r="G5" s="405"/>
      <c r="H5" s="415"/>
      <c r="I5" s="482"/>
      <c r="J5" s="483"/>
      <c r="K5" s="484"/>
    </row>
    <row r="6" s="402" customFormat="1" ht="15.75" customHeight="1" spans="1:11">
      <c r="A6" s="416" t="s">
        <v>19</v>
      </c>
      <c r="B6" s="404"/>
      <c r="C6" s="421" t="s">
        <v>88</v>
      </c>
      <c r="D6" s="418"/>
      <c r="E6" s="419"/>
      <c r="F6" s="420"/>
      <c r="G6" s="405"/>
      <c r="H6" s="422"/>
      <c r="I6" s="485"/>
      <c r="J6" s="422"/>
      <c r="K6" s="477"/>
    </row>
    <row r="7" s="402" customFormat="1" ht="15.75" customHeight="1" spans="1:11">
      <c r="A7" s="423" t="s">
        <v>23</v>
      </c>
      <c r="B7" s="423"/>
      <c r="C7" s="423"/>
      <c r="D7" s="423"/>
      <c r="E7" s="424"/>
      <c r="F7" s="425"/>
      <c r="G7" s="426" t="s">
        <v>24</v>
      </c>
      <c r="H7" s="427" t="s">
        <v>89</v>
      </c>
      <c r="I7" s="486" t="s">
        <v>87</v>
      </c>
      <c r="J7" s="426" t="s">
        <v>90</v>
      </c>
      <c r="K7" s="487" t="s">
        <v>91</v>
      </c>
    </row>
    <row r="8" s="402" customFormat="1" ht="15" customHeight="1" spans="1:11">
      <c r="A8" s="428"/>
      <c r="B8" s="428"/>
      <c r="C8" s="428"/>
      <c r="D8" s="428"/>
      <c r="E8" s="429"/>
      <c r="F8" s="429"/>
      <c r="G8" s="430"/>
      <c r="H8" s="431"/>
      <c r="I8" s="430"/>
      <c r="J8" s="430"/>
      <c r="K8" s="430"/>
    </row>
    <row r="9" s="402" customFormat="1" ht="15.75" hidden="1" customHeight="1" spans="1:11">
      <c r="A9" s="432">
        <v>1</v>
      </c>
      <c r="B9" s="433"/>
      <c r="C9" s="433"/>
      <c r="D9" s="433"/>
      <c r="E9" s="434"/>
      <c r="F9" s="434"/>
      <c r="G9" s="435">
        <v>44934</v>
      </c>
      <c r="H9" s="435"/>
      <c r="I9" s="488"/>
      <c r="J9" s="488"/>
      <c r="K9" s="489"/>
    </row>
    <row r="10" s="402" customFormat="1" ht="15.75" hidden="1" customHeight="1" spans="1:11">
      <c r="A10" s="432">
        <v>2</v>
      </c>
      <c r="B10" s="433"/>
      <c r="C10" s="433"/>
      <c r="D10" s="433"/>
      <c r="E10" s="434"/>
      <c r="F10" s="436"/>
      <c r="G10" s="437">
        <v>44930</v>
      </c>
      <c r="H10" s="437"/>
      <c r="I10" s="488"/>
      <c r="J10" s="488"/>
      <c r="K10" s="489"/>
    </row>
    <row r="11" s="402" customFormat="1" ht="15.75" hidden="1" customHeight="1" spans="1:11">
      <c r="A11" s="432">
        <v>3</v>
      </c>
      <c r="B11" s="433"/>
      <c r="C11" s="433"/>
      <c r="D11" s="433"/>
      <c r="E11" s="434"/>
      <c r="F11" s="436"/>
      <c r="G11" s="437">
        <v>44930</v>
      </c>
      <c r="H11" s="437"/>
      <c r="I11" s="490"/>
      <c r="J11" s="488"/>
      <c r="K11" s="489"/>
    </row>
    <row r="12" s="402" customFormat="1" ht="15.75" hidden="1" customHeight="1" spans="1:11">
      <c r="A12" s="432">
        <v>4</v>
      </c>
      <c r="B12" s="433"/>
      <c r="C12" s="433"/>
      <c r="D12" s="433"/>
      <c r="E12" s="434"/>
      <c r="F12" s="436"/>
      <c r="G12" s="437">
        <v>44930</v>
      </c>
      <c r="H12" s="437"/>
      <c r="I12" s="488"/>
      <c r="J12" s="488"/>
      <c r="K12" s="489"/>
    </row>
    <row r="13" s="402" customFormat="1" ht="15.75" customHeight="1" spans="1:11">
      <c r="A13" s="438"/>
      <c r="B13" s="439"/>
      <c r="C13" s="439"/>
      <c r="D13" s="439"/>
      <c r="E13" s="440"/>
      <c r="F13" s="441"/>
      <c r="G13" s="442"/>
      <c r="H13" s="442"/>
      <c r="I13" s="491"/>
      <c r="J13" s="492"/>
      <c r="K13" s="492"/>
    </row>
    <row r="14" s="402" customFormat="1" ht="15.75" customHeight="1" spans="1:11">
      <c r="A14" s="443" t="s">
        <v>92</v>
      </c>
      <c r="B14" s="444"/>
      <c r="C14" s="444"/>
      <c r="D14" s="444"/>
      <c r="E14" s="445"/>
      <c r="F14" s="446" t="s">
        <v>93</v>
      </c>
      <c r="G14" s="447">
        <v>0.5</v>
      </c>
      <c r="H14" s="448">
        <v>55.5</v>
      </c>
      <c r="I14" s="493">
        <f>'1X-3X'!I14*2.54</f>
        <v>142.24</v>
      </c>
      <c r="J14" s="493">
        <f>'1X-3X'!J14*2.54</f>
        <v>143.51</v>
      </c>
      <c r="K14" s="493">
        <f>'1X-3X'!K14*2.54</f>
        <v>144.78</v>
      </c>
    </row>
    <row r="15" s="402" customFormat="1" ht="35" customHeight="1" spans="1:11">
      <c r="A15" s="449" t="s">
        <v>94</v>
      </c>
      <c r="B15" s="450"/>
      <c r="C15" s="450"/>
      <c r="D15" s="450"/>
      <c r="E15" s="451"/>
      <c r="F15" s="452" t="s">
        <v>95</v>
      </c>
      <c r="G15" s="453">
        <v>0.25</v>
      </c>
      <c r="H15" s="454">
        <v>11.25</v>
      </c>
      <c r="I15" s="493">
        <f>'1X-3X'!I15*2.54</f>
        <v>29.21</v>
      </c>
      <c r="J15" s="493">
        <f>'1X-3X'!J15*2.54</f>
        <v>29.845</v>
      </c>
      <c r="K15" s="493">
        <f>'1X-3X'!K15*2.54</f>
        <v>30.48</v>
      </c>
    </row>
    <row r="16" s="402" customFormat="1" ht="15.75" customHeight="1" spans="1:11">
      <c r="A16" s="455" t="s">
        <v>96</v>
      </c>
      <c r="B16" s="456"/>
      <c r="C16" s="456"/>
      <c r="D16" s="456"/>
      <c r="E16" s="457"/>
      <c r="F16" s="458" t="s">
        <v>97</v>
      </c>
      <c r="G16" s="447">
        <v>0.5</v>
      </c>
      <c r="H16" s="454">
        <v>44.25</v>
      </c>
      <c r="I16" s="493">
        <f>'1X-3X'!I16*2.54</f>
        <v>113.03</v>
      </c>
      <c r="J16" s="493">
        <f>'1X-3X'!J16*2.54</f>
        <v>113.665</v>
      </c>
      <c r="K16" s="493">
        <f>'1X-3X'!K16*2.54</f>
        <v>114.3</v>
      </c>
    </row>
    <row r="17" s="402" customFormat="1" ht="15.75" hidden="1" customHeight="1" spans="1:11">
      <c r="A17" s="455" t="s">
        <v>98</v>
      </c>
      <c r="B17" s="456"/>
      <c r="C17" s="456"/>
      <c r="D17" s="456"/>
      <c r="E17" s="457"/>
      <c r="F17" s="459"/>
      <c r="G17" s="460">
        <v>44930</v>
      </c>
      <c r="H17" s="461"/>
      <c r="I17" s="493">
        <f>'1X-3X'!I17*2.54</f>
        <v>0</v>
      </c>
      <c r="J17" s="493">
        <f>'1X-3X'!J17*2.54</f>
        <v>0</v>
      </c>
      <c r="K17" s="493">
        <f>'1X-3X'!K17*2.54</f>
        <v>0</v>
      </c>
    </row>
    <row r="18" s="402" customFormat="1" ht="15.75" hidden="1" customHeight="1" spans="1:11">
      <c r="A18" s="455" t="s">
        <v>99</v>
      </c>
      <c r="B18" s="456"/>
      <c r="C18" s="456"/>
      <c r="D18" s="456"/>
      <c r="E18" s="457"/>
      <c r="F18" s="459"/>
      <c r="G18" s="460">
        <v>44930</v>
      </c>
      <c r="H18" s="461"/>
      <c r="I18" s="493">
        <f>'1X-3X'!I18*2.54</f>
        <v>0</v>
      </c>
      <c r="J18" s="493">
        <f>'1X-3X'!J18*2.54</f>
        <v>0</v>
      </c>
      <c r="K18" s="493">
        <f>'1X-3X'!K18*2.54</f>
        <v>0</v>
      </c>
    </row>
    <row r="19" s="402" customFormat="1" ht="15.75" hidden="1" customHeight="1" spans="1:11">
      <c r="A19" s="455" t="s">
        <v>100</v>
      </c>
      <c r="B19" s="456"/>
      <c r="C19" s="456"/>
      <c r="D19" s="456"/>
      <c r="E19" s="457"/>
      <c r="F19" s="459"/>
      <c r="G19" s="460">
        <v>44930</v>
      </c>
      <c r="H19" s="461"/>
      <c r="I19" s="493">
        <f>'1X-3X'!I19*2.54</f>
        <v>0</v>
      </c>
      <c r="J19" s="493">
        <f>'1X-3X'!J19*2.54</f>
        <v>0</v>
      </c>
      <c r="K19" s="493">
        <f>'1X-3X'!K19*2.54</f>
        <v>0</v>
      </c>
    </row>
    <row r="20" s="402" customFormat="1" ht="15.75" customHeight="1" spans="1:11">
      <c r="A20" s="455" t="s">
        <v>101</v>
      </c>
      <c r="B20" s="456"/>
      <c r="C20" s="456"/>
      <c r="D20" s="456"/>
      <c r="E20" s="457"/>
      <c r="F20" s="462" t="s">
        <v>102</v>
      </c>
      <c r="G20" s="463">
        <v>44930</v>
      </c>
      <c r="H20" s="464">
        <v>4.875</v>
      </c>
      <c r="I20" s="493">
        <f>'1X-3X'!I20*2.54</f>
        <v>12.7</v>
      </c>
      <c r="J20" s="493">
        <f>'1X-3X'!J20*2.54</f>
        <v>13.0175</v>
      </c>
      <c r="K20" s="493">
        <f>'1X-3X'!K20*2.54</f>
        <v>13.335</v>
      </c>
    </row>
    <row r="21" s="402" customFormat="1" ht="15.75" customHeight="1" spans="1:11">
      <c r="A21" s="455" t="s">
        <v>103</v>
      </c>
      <c r="B21" s="456"/>
      <c r="C21" s="456"/>
      <c r="D21" s="456"/>
      <c r="E21" s="457"/>
      <c r="F21" s="458" t="s">
        <v>104</v>
      </c>
      <c r="G21" s="447">
        <v>0.5</v>
      </c>
      <c r="H21" s="448">
        <v>45.75</v>
      </c>
      <c r="I21" s="493">
        <f>'1X-3X'!I21*2.54</f>
        <v>116.84</v>
      </c>
      <c r="J21" s="493">
        <f>'1X-3X'!J21*2.54</f>
        <v>117.475</v>
      </c>
      <c r="K21" s="493">
        <f>'1X-3X'!K21*2.54</f>
        <v>118.11</v>
      </c>
    </row>
    <row r="22" s="402" customFormat="1" ht="15.75" customHeight="1" spans="1:11">
      <c r="A22" s="455" t="s">
        <v>61</v>
      </c>
      <c r="B22" s="456"/>
      <c r="C22" s="456"/>
      <c r="D22" s="456"/>
      <c r="E22" s="457"/>
      <c r="F22" s="462" t="s">
        <v>105</v>
      </c>
      <c r="G22" s="453">
        <v>0.25</v>
      </c>
      <c r="H22" s="454">
        <v>31</v>
      </c>
      <c r="I22" s="493">
        <f>'1X-3X'!I22*2.54</f>
        <v>78.74</v>
      </c>
      <c r="J22" s="493">
        <f>'1X-3X'!J22*2.54</f>
        <v>78.74</v>
      </c>
      <c r="K22" s="493">
        <f>'1X-3X'!K22*2.54</f>
        <v>78.74</v>
      </c>
    </row>
    <row r="23" s="402" customFormat="1" ht="15.75" customHeight="1" spans="1:11">
      <c r="A23" s="455" t="s">
        <v>106</v>
      </c>
      <c r="B23" s="456"/>
      <c r="C23" s="456"/>
      <c r="D23" s="456"/>
      <c r="E23" s="457"/>
      <c r="F23" s="462" t="s">
        <v>107</v>
      </c>
      <c r="G23" s="453">
        <v>0.25</v>
      </c>
      <c r="H23" s="454">
        <v>11</v>
      </c>
      <c r="I23" s="493">
        <f>'1X-3X'!I23*2.54</f>
        <v>27.94</v>
      </c>
      <c r="J23" s="493">
        <f>'1X-3X'!J23*2.54</f>
        <v>29.21</v>
      </c>
      <c r="K23" s="493">
        <f>'1X-3X'!K23*2.54</f>
        <v>29.21</v>
      </c>
    </row>
    <row r="24" s="402" customFormat="1" ht="15.75" customHeight="1" spans="1:11">
      <c r="A24" s="432"/>
      <c r="B24" s="433"/>
      <c r="C24" s="433"/>
      <c r="D24" s="433"/>
      <c r="E24" s="434"/>
      <c r="F24" s="465"/>
      <c r="G24" s="466"/>
      <c r="H24" s="467"/>
      <c r="I24" s="493">
        <f>'1X-3X'!I24*2.54</f>
        <v>0</v>
      </c>
      <c r="J24" s="493">
        <f>'1X-3X'!J24*2.54</f>
        <v>0</v>
      </c>
      <c r="K24" s="493">
        <f>'1X-3X'!K24*2.54</f>
        <v>0</v>
      </c>
    </row>
    <row r="25" s="402" customFormat="1" ht="33" customHeight="1" spans="1:11">
      <c r="A25" s="443" t="s">
        <v>108</v>
      </c>
      <c r="B25" s="444"/>
      <c r="C25" s="444"/>
      <c r="D25" s="444"/>
      <c r="E25" s="445"/>
      <c r="F25" s="468" t="s">
        <v>109</v>
      </c>
      <c r="G25" s="453">
        <v>0.25</v>
      </c>
      <c r="H25" s="454">
        <v>2.5</v>
      </c>
      <c r="I25" s="493">
        <f>'1X-3X'!I25*2.54</f>
        <v>6.35</v>
      </c>
      <c r="J25" s="493">
        <f>'1X-3X'!J25*2.54</f>
        <v>6.35</v>
      </c>
      <c r="K25" s="493">
        <f>'1X-3X'!K25*2.54</f>
        <v>6.35</v>
      </c>
    </row>
    <row r="26" s="402" customFormat="1" ht="21" customHeight="1" spans="1:11">
      <c r="A26" s="443" t="s">
        <v>110</v>
      </c>
      <c r="B26" s="444"/>
      <c r="C26" s="444"/>
      <c r="D26" s="444"/>
      <c r="E26" s="445"/>
      <c r="F26" s="468" t="s">
        <v>111</v>
      </c>
      <c r="G26" s="453">
        <v>0.25</v>
      </c>
      <c r="H26" s="454">
        <v>0.375</v>
      </c>
      <c r="I26" s="493">
        <f>'1X-3X'!I26*2.54</f>
        <v>0.9525</v>
      </c>
      <c r="J26" s="493">
        <f>'1X-3X'!J26*2.54</f>
        <v>0.9525</v>
      </c>
      <c r="K26" s="493">
        <f>'1X-3X'!K26*2.54</f>
        <v>0.9525</v>
      </c>
    </row>
    <row r="27" s="402" customFormat="1" ht="21" customHeight="1" spans="1:11">
      <c r="A27" s="444" t="s">
        <v>112</v>
      </c>
      <c r="B27" s="444"/>
      <c r="C27" s="444"/>
      <c r="D27" s="444"/>
      <c r="E27" s="445"/>
      <c r="F27" s="468" t="s">
        <v>69</v>
      </c>
      <c r="G27" s="453">
        <v>0.25</v>
      </c>
      <c r="H27" s="469">
        <v>4</v>
      </c>
      <c r="I27" s="493">
        <f>'1X-3X'!I27*2.54</f>
        <v>10.16</v>
      </c>
      <c r="J27" s="493">
        <f>'1X-3X'!J27*2.54</f>
        <v>10.16</v>
      </c>
      <c r="K27" s="493">
        <f>'1X-3X'!K27*2.54</f>
        <v>10.16</v>
      </c>
    </row>
    <row r="28" s="402" customFormat="1" ht="21" customHeight="1" spans="1:11">
      <c r="A28" s="470" t="s">
        <v>113</v>
      </c>
      <c r="B28" s="471"/>
      <c r="C28" s="471"/>
      <c r="D28" s="471"/>
      <c r="E28" s="472"/>
      <c r="F28" s="468" t="s">
        <v>114</v>
      </c>
      <c r="G28" s="466">
        <v>0.125</v>
      </c>
      <c r="H28" s="467">
        <v>18.375</v>
      </c>
      <c r="I28" s="493">
        <f>'1X-3X'!I28*2.54</f>
        <v>47.625</v>
      </c>
      <c r="J28" s="493">
        <f>'1X-3X'!J28*2.54</f>
        <v>48.5775</v>
      </c>
      <c r="K28" s="493">
        <f>'1X-3X'!K28*2.54</f>
        <v>49.53</v>
      </c>
    </row>
    <row r="29" s="402" customFormat="1" ht="21" customHeight="1" spans="1:11">
      <c r="A29" s="455" t="s">
        <v>115</v>
      </c>
      <c r="B29" s="456"/>
      <c r="C29" s="456"/>
      <c r="D29" s="456"/>
      <c r="E29" s="457"/>
      <c r="F29" s="462" t="s">
        <v>116</v>
      </c>
      <c r="G29" s="466">
        <v>0.125</v>
      </c>
      <c r="H29" s="467">
        <v>13.125</v>
      </c>
      <c r="I29" s="493">
        <f>'1X-3X'!I29*2.54</f>
        <v>34.29</v>
      </c>
      <c r="J29" s="493">
        <f>'1X-3X'!J29*2.54</f>
        <v>35.2425</v>
      </c>
      <c r="K29" s="493">
        <f>'1X-3X'!K29*2.54</f>
        <v>36.195</v>
      </c>
    </row>
    <row r="30" s="402" customFormat="1" ht="15.75" customHeight="1" spans="1:11">
      <c r="A30" s="432"/>
      <c r="B30" s="433"/>
      <c r="C30" s="433"/>
      <c r="D30" s="433"/>
      <c r="E30" s="434"/>
      <c r="F30" s="465"/>
      <c r="G30" s="466"/>
      <c r="H30" s="467"/>
      <c r="I30" s="493">
        <f>'1X-3X'!I30*2.54</f>
        <v>0</v>
      </c>
      <c r="J30" s="493">
        <f>'1X-3X'!J30*2.54</f>
        <v>0</v>
      </c>
      <c r="K30" s="493">
        <f>'1X-3X'!K30*2.54</f>
        <v>0</v>
      </c>
    </row>
    <row r="31" s="402" customFormat="1" ht="37" customHeight="1" spans="1:11">
      <c r="A31" s="449" t="s">
        <v>117</v>
      </c>
      <c r="B31" s="450"/>
      <c r="C31" s="450"/>
      <c r="D31" s="450"/>
      <c r="E31" s="451"/>
      <c r="F31" s="458" t="s">
        <v>118</v>
      </c>
      <c r="G31" s="447">
        <v>0.5</v>
      </c>
      <c r="H31" s="448">
        <v>16.875</v>
      </c>
      <c r="I31" s="493">
        <f>'1X-3X'!I31*2.54</f>
        <v>44.45</v>
      </c>
      <c r="J31" s="493">
        <f>'1X-3X'!J31*2.54</f>
        <v>46.51375</v>
      </c>
      <c r="K31" s="493">
        <f>'1X-3X'!K31*2.54</f>
        <v>48.5775</v>
      </c>
    </row>
    <row r="32" s="402" customFormat="1" ht="34" customHeight="1" spans="1:11">
      <c r="A32" s="455" t="s">
        <v>119</v>
      </c>
      <c r="B32" s="456"/>
      <c r="C32" s="456"/>
      <c r="D32" s="456"/>
      <c r="E32" s="457"/>
      <c r="F32" s="458" t="s">
        <v>120</v>
      </c>
      <c r="G32" s="447">
        <v>0.5</v>
      </c>
      <c r="H32" s="448">
        <v>19.5</v>
      </c>
      <c r="I32" s="493">
        <f>'1X-3X'!I32*2.54</f>
        <v>50.8</v>
      </c>
      <c r="J32" s="493">
        <f>'1X-3X'!J32*2.54</f>
        <v>52.3875</v>
      </c>
      <c r="K32" s="493">
        <f>'1X-3X'!K32*2.54</f>
        <v>53.975</v>
      </c>
    </row>
    <row r="33" s="402" customFormat="1" ht="34" customHeight="1" spans="1:11">
      <c r="A33" s="449" t="s">
        <v>121</v>
      </c>
      <c r="B33" s="450"/>
      <c r="C33" s="450"/>
      <c r="D33" s="450"/>
      <c r="E33" s="451"/>
      <c r="F33" s="458" t="s">
        <v>122</v>
      </c>
      <c r="G33" s="447">
        <v>0.5</v>
      </c>
      <c r="H33" s="448">
        <v>43</v>
      </c>
      <c r="I33" s="493">
        <f>'1X-3X'!I33*2.54</f>
        <v>114.3</v>
      </c>
      <c r="J33" s="493">
        <f>'1X-3X'!J33*2.54</f>
        <v>120.65</v>
      </c>
      <c r="K33" s="493">
        <f>'1X-3X'!K33*2.54</f>
        <v>127</v>
      </c>
    </row>
    <row r="34" s="402" customFormat="1" ht="15.75" customHeight="1" spans="1:11">
      <c r="A34" s="455" t="s">
        <v>123</v>
      </c>
      <c r="B34" s="456"/>
      <c r="C34" s="456"/>
      <c r="D34" s="456"/>
      <c r="E34" s="457"/>
      <c r="F34" s="458" t="s">
        <v>124</v>
      </c>
      <c r="G34" s="447">
        <v>0.5</v>
      </c>
      <c r="H34" s="448">
        <v>38.5</v>
      </c>
      <c r="I34" s="493">
        <f>'1X-3X'!I34*2.54</f>
        <v>102.87</v>
      </c>
      <c r="J34" s="493">
        <f>'1X-3X'!J34*2.54</f>
        <v>109.22</v>
      </c>
      <c r="K34" s="493">
        <f>'1X-3X'!K34*2.54</f>
        <v>115.57</v>
      </c>
    </row>
    <row r="35" s="402" customFormat="1" ht="15.75" hidden="1" customHeight="1" spans="1:11">
      <c r="A35" s="455" t="s">
        <v>125</v>
      </c>
      <c r="B35" s="456"/>
      <c r="C35" s="456"/>
      <c r="D35" s="456"/>
      <c r="E35" s="457"/>
      <c r="F35" s="473"/>
      <c r="G35" s="447">
        <v>0.5</v>
      </c>
      <c r="H35" s="448">
        <v>-2</v>
      </c>
      <c r="I35" s="493">
        <f>'1X-3X'!I35*2.54</f>
        <v>0</v>
      </c>
      <c r="J35" s="493">
        <f>'1X-3X'!J35*2.54</f>
        <v>6.35</v>
      </c>
      <c r="K35" s="493">
        <f>'1X-3X'!K35*2.54</f>
        <v>12.7</v>
      </c>
    </row>
    <row r="36" s="402" customFormat="1" ht="15.75" customHeight="1" spans="1:11">
      <c r="A36" s="455" t="s">
        <v>126</v>
      </c>
      <c r="B36" s="456"/>
      <c r="C36" s="456"/>
      <c r="D36" s="456"/>
      <c r="E36" s="457"/>
      <c r="F36" s="458" t="s">
        <v>127</v>
      </c>
      <c r="G36" s="447">
        <v>0.5</v>
      </c>
      <c r="H36" s="448">
        <v>50</v>
      </c>
      <c r="I36" s="493">
        <f>'1X-3X'!I36*2.54</f>
        <v>132.08</v>
      </c>
      <c r="J36" s="493">
        <f>'1X-3X'!J36*2.54</f>
        <v>138.43</v>
      </c>
      <c r="K36" s="493">
        <f>'1X-3X'!K36*2.54</f>
        <v>144.78</v>
      </c>
    </row>
    <row r="37" s="402" customFormat="1" ht="15.75" customHeight="1" spans="1:11">
      <c r="A37" s="455" t="s">
        <v>128</v>
      </c>
      <c r="B37" s="456"/>
      <c r="C37" s="456"/>
      <c r="D37" s="456"/>
      <c r="E37" s="457"/>
      <c r="F37" s="458" t="s">
        <v>129</v>
      </c>
      <c r="G37" s="447">
        <v>0.5</v>
      </c>
      <c r="H37" s="448">
        <v>92</v>
      </c>
      <c r="I37" s="493">
        <f>'1X-3X'!I37*2.54</f>
        <v>238.76</v>
      </c>
      <c r="J37" s="493">
        <f>'1X-3X'!J37*2.54</f>
        <v>245.11</v>
      </c>
      <c r="K37" s="493">
        <f>'1X-3X'!K37*2.54</f>
        <v>251.46</v>
      </c>
    </row>
    <row r="38" s="402" customFormat="1" ht="15.75" customHeight="1" spans="1:11">
      <c r="A38" s="432"/>
      <c r="B38" s="433"/>
      <c r="C38" s="433"/>
      <c r="D38" s="433"/>
      <c r="E38" s="434"/>
      <c r="F38" s="465"/>
      <c r="G38" s="437"/>
      <c r="H38" s="474"/>
      <c r="I38" s="494"/>
      <c r="J38" s="495"/>
      <c r="K38" s="495"/>
    </row>
    <row r="39" s="402" customFormat="1" ht="15.75" hidden="1" customHeight="1" spans="1:11">
      <c r="A39" s="475"/>
      <c r="B39" s="476" t="s">
        <v>130</v>
      </c>
      <c r="C39" s="422"/>
      <c r="D39" s="422"/>
      <c r="E39" s="477"/>
      <c r="F39" s="477"/>
      <c r="G39" s="478">
        <v>44930</v>
      </c>
      <c r="H39" s="479"/>
      <c r="I39" s="496">
        <v>0</v>
      </c>
      <c r="J39" s="497"/>
      <c r="K39" s="498"/>
    </row>
    <row r="40" s="402" customFormat="1" ht="15.75" hidden="1" customHeight="1" spans="1:11">
      <c r="A40" s="475"/>
      <c r="B40" s="476" t="s">
        <v>131</v>
      </c>
      <c r="C40" s="422"/>
      <c r="D40" s="422"/>
      <c r="E40" s="477"/>
      <c r="F40" s="477"/>
      <c r="G40" s="478">
        <v>44934</v>
      </c>
      <c r="H40" s="479"/>
      <c r="I40" s="496">
        <v>0</v>
      </c>
      <c r="J40" s="497"/>
      <c r="K40" s="498"/>
    </row>
    <row r="41" s="402" customFormat="1" ht="15.75" hidden="1" customHeight="1" spans="1:11">
      <c r="A41" s="475"/>
      <c r="B41" s="476"/>
      <c r="C41" s="422"/>
      <c r="D41" s="422"/>
      <c r="E41" s="477"/>
      <c r="F41" s="477"/>
      <c r="G41" s="478"/>
      <c r="H41" s="479"/>
      <c r="I41" s="496">
        <v>0</v>
      </c>
      <c r="J41" s="497"/>
      <c r="K41" s="498"/>
    </row>
    <row r="42" s="402" customFormat="1" ht="15.75" hidden="1" customHeight="1" spans="1:11">
      <c r="A42" s="475"/>
      <c r="B42" s="476" t="s">
        <v>132</v>
      </c>
      <c r="C42" s="422"/>
      <c r="D42" s="422"/>
      <c r="E42" s="477"/>
      <c r="F42" s="477"/>
      <c r="G42" s="478">
        <v>44934</v>
      </c>
      <c r="H42" s="479"/>
      <c r="I42" s="496">
        <v>0</v>
      </c>
      <c r="J42" s="497"/>
      <c r="K42" s="498"/>
    </row>
    <row r="43" s="402" customFormat="1" ht="15.75" hidden="1" customHeight="1" spans="1:11">
      <c r="A43" s="475">
        <v>62.4</v>
      </c>
      <c r="B43" s="476" t="s">
        <v>133</v>
      </c>
      <c r="C43" s="422"/>
      <c r="D43" s="422"/>
      <c r="E43" s="477"/>
      <c r="F43" s="477"/>
      <c r="G43" s="478">
        <v>44934</v>
      </c>
      <c r="H43" s="479"/>
      <c r="I43" s="496">
        <v>0</v>
      </c>
      <c r="J43" s="497"/>
      <c r="K43" s="498"/>
    </row>
    <row r="44" s="402" customFormat="1" ht="15.75" customHeight="1"/>
    <row r="45" s="402" customFormat="1" ht="15.75" customHeight="1"/>
    <row r="46" s="402" customFormat="1" ht="15.75" customHeight="1"/>
    <row r="47" s="402" customFormat="1" ht="15.75" customHeight="1"/>
    <row r="48" s="402" customFormat="1" ht="15.75" customHeight="1"/>
    <row r="49" s="402" customFormat="1" ht="15.75" customHeight="1"/>
    <row r="50" s="402" customFormat="1" ht="15.75" customHeight="1"/>
    <row r="51" s="402" customFormat="1" ht="15.75" customHeight="1"/>
    <row r="52" s="402" customFormat="1" ht="15.75" customHeight="1"/>
    <row r="53" s="402" customFormat="1" ht="15.75" customHeight="1"/>
    <row r="54" s="402" customFormat="1" ht="15.75" customHeight="1"/>
    <row r="55" s="402" customFormat="1" ht="15.75" customHeight="1"/>
    <row r="56" s="402" customFormat="1" ht="15.75" customHeight="1"/>
    <row r="57" s="402" customFormat="1" ht="15.75" customHeight="1"/>
    <row r="58" s="402" customFormat="1" ht="15.75" customHeight="1"/>
    <row r="59" s="402" customFormat="1" ht="15.75" customHeight="1"/>
    <row r="60" s="402" customFormat="1" ht="15.75" customHeight="1"/>
    <row r="61" s="402" customFormat="1" ht="15.75" customHeight="1"/>
    <row r="62" s="402" customFormat="1" ht="15.75" customHeight="1"/>
    <row r="63" s="402" customFormat="1" ht="15.75" customHeight="1"/>
    <row r="64" s="402" customFormat="1" ht="15.75" customHeight="1"/>
    <row r="65" s="402" customFormat="1" ht="15.75" customHeight="1"/>
    <row r="66" s="402" customFormat="1" ht="15.75" customHeight="1"/>
    <row r="67" s="402" customFormat="1" ht="15.75" customHeight="1"/>
    <row r="68" s="402" customFormat="1" ht="15.75" customHeight="1"/>
    <row r="69" s="402" customFormat="1" ht="15.75" customHeight="1"/>
    <row r="70" s="402" customFormat="1" ht="15.75" customHeight="1"/>
    <row r="71" s="402" customFormat="1" ht="15.75" customHeight="1"/>
    <row r="72" s="402" customFormat="1" ht="15.75" customHeight="1"/>
    <row r="73" s="402" customFormat="1" ht="15.75" customHeight="1"/>
    <row r="74" s="402" customFormat="1" ht="15.75" customHeight="1"/>
    <row r="75" s="402" customFormat="1" ht="15.75" customHeight="1"/>
    <row r="76" s="402" customFormat="1" ht="15.75" customHeight="1"/>
    <row r="77" s="402" customFormat="1" ht="15.75" customHeight="1"/>
    <row r="78" s="402" customFormat="1" ht="15.75" customHeight="1"/>
    <row r="79" s="402" customFormat="1" ht="15.75" customHeight="1"/>
    <row r="80" s="402" customFormat="1" ht="15.75" customHeight="1"/>
    <row r="81" s="402" customFormat="1" ht="15.75" customHeight="1"/>
    <row r="82" s="402" customFormat="1" ht="15.75" customHeight="1"/>
    <row r="83" s="402" customFormat="1" ht="15.75" customHeight="1"/>
    <row r="84" s="402" customFormat="1" ht="15.75" customHeight="1"/>
    <row r="85" s="402" customFormat="1" ht="15.75" customHeight="1"/>
    <row r="86" s="402" customFormat="1" ht="15.75" customHeight="1"/>
    <row r="87" s="402" customFormat="1" ht="15.75" customHeight="1"/>
    <row r="88" s="402" customFormat="1" ht="15.75" customHeight="1"/>
    <row r="89" s="402" customFormat="1" ht="15.75" customHeight="1"/>
    <row r="90" s="402" customFormat="1" ht="15.75" customHeight="1"/>
    <row r="91" s="402" customFormat="1" ht="15.75" customHeight="1"/>
    <row r="92" s="402" customFormat="1" ht="15.75" customHeight="1"/>
    <row r="93" s="402" customFormat="1" ht="15.75" customHeight="1"/>
    <row r="94" s="402" customFormat="1" ht="15.75" customHeight="1"/>
    <row r="95" s="402" customFormat="1" ht="15.75" customHeight="1"/>
    <row r="96" s="402" customFormat="1" ht="15.75" customHeight="1"/>
    <row r="97" s="402" customFormat="1" ht="15.75" customHeight="1"/>
    <row r="98" s="402" customFormat="1" ht="15.75" customHeight="1"/>
    <row r="99" s="402" customFormat="1" ht="15.75" customHeight="1"/>
    <row r="100" s="402" customFormat="1" ht="15.75" customHeight="1"/>
    <row r="101" s="402" customFormat="1" ht="15.75" customHeight="1"/>
    <row r="102" s="402" customFormat="1" ht="15.75" customHeight="1"/>
    <row r="103" s="402" customFormat="1" ht="15.75" customHeight="1"/>
    <row r="104" s="402" customFormat="1" ht="15.75" customHeight="1"/>
    <row r="105" s="402" customFormat="1" ht="15.75" customHeight="1"/>
    <row r="106" s="402" customFormat="1" ht="15.75" customHeight="1"/>
    <row r="107" s="402" customFormat="1" ht="15.75" customHeight="1"/>
    <row r="108" s="402" customFormat="1" ht="15.75" customHeight="1"/>
    <row r="109" s="402" customFormat="1" ht="15.75" customHeight="1"/>
    <row r="110" s="402" customFormat="1" ht="15.75" customHeight="1"/>
    <row r="111" s="402" customFormat="1" ht="15.75" customHeight="1"/>
    <row r="112" s="402" customFormat="1" ht="15.75" customHeight="1"/>
    <row r="113" s="402" customFormat="1" ht="15.75" customHeight="1"/>
    <row r="114" s="402" customFormat="1" ht="15.75" customHeight="1"/>
    <row r="115" s="402" customFormat="1" ht="15.75" customHeight="1"/>
    <row r="116" s="402" customFormat="1" ht="15.75" customHeight="1"/>
    <row r="117" s="402" customFormat="1" ht="15.75" customHeight="1"/>
    <row r="118" s="402" customFormat="1" ht="15.75" customHeight="1"/>
    <row r="119" s="402" customFormat="1" ht="15.75" customHeight="1"/>
    <row r="120" s="402" customFormat="1" ht="15.75" customHeight="1"/>
    <row r="121" s="402" customFormat="1" ht="15.75" customHeight="1"/>
    <row r="122" s="402" customFormat="1" ht="15.75" customHeight="1"/>
    <row r="123" s="402" customFormat="1" ht="15.75" customHeight="1"/>
    <row r="124" s="402" customFormat="1" ht="15.75" customHeight="1"/>
    <row r="125" s="402" customFormat="1" ht="15.75" customHeight="1"/>
    <row r="126" s="402" customFormat="1" ht="15.75" customHeight="1"/>
    <row r="127" s="402" customFormat="1" ht="15.75" customHeight="1"/>
    <row r="128" s="402" customFormat="1" ht="15.75" customHeight="1"/>
    <row r="129" s="402" customFormat="1" ht="15.75" customHeight="1"/>
    <row r="130" s="402" customFormat="1" ht="15.75" customHeight="1"/>
    <row r="131" s="402" customFormat="1" ht="15.75" customHeight="1"/>
    <row r="132" s="402" customFormat="1" ht="15.75" customHeight="1"/>
    <row r="133" s="402" customFormat="1" ht="15.75" customHeight="1"/>
    <row r="134" s="402" customFormat="1" ht="15.75" customHeight="1"/>
    <row r="135" s="402" customFormat="1" ht="15.75" customHeight="1"/>
    <row r="136" s="402" customFormat="1" ht="15.75" customHeight="1"/>
    <row r="137" s="402" customFormat="1" ht="15.75" customHeight="1"/>
    <row r="138" s="402" customFormat="1" ht="15.75" customHeight="1"/>
    <row r="139" s="402" customFormat="1" ht="15.75" customHeight="1"/>
    <row r="140" s="402" customFormat="1" ht="15.75" customHeight="1"/>
    <row r="141" s="402" customFormat="1" ht="15.75" customHeight="1"/>
    <row r="142" s="402" customFormat="1" ht="15.75" customHeight="1"/>
    <row r="143" s="402" customFormat="1" ht="15.75" customHeight="1"/>
    <row r="144" s="402" customFormat="1" ht="15.75" customHeight="1"/>
    <row r="145" s="402" customFormat="1" ht="15.75" customHeight="1"/>
    <row r="146" s="402" customFormat="1" ht="15.75" customHeight="1"/>
    <row r="147" s="402" customFormat="1" ht="15.75" customHeight="1"/>
    <row r="148" s="402" customFormat="1" ht="15.75" customHeight="1"/>
    <row r="149" s="402" customFormat="1" ht="15.75" customHeight="1"/>
    <row r="150" s="402" customFormat="1" ht="15.75" customHeight="1"/>
    <row r="151" s="402" customFormat="1" ht="15.75" customHeight="1"/>
    <row r="152" s="402" customFormat="1" ht="15.75" customHeight="1"/>
    <row r="153" s="402" customFormat="1" ht="15.75" customHeight="1"/>
    <row r="154" s="402" customFormat="1" ht="15.75" customHeight="1"/>
    <row r="155" s="402" customFormat="1" ht="15.75" customHeight="1"/>
    <row r="156" s="402" customFormat="1" ht="15.75" customHeight="1"/>
    <row r="157" s="402" customFormat="1" ht="15.75" customHeight="1"/>
    <row r="158" s="402" customFormat="1" ht="15.75" customHeight="1"/>
    <row r="159" s="402" customFormat="1" ht="15.75" customHeight="1"/>
    <row r="160" s="402" customFormat="1" ht="15.75" customHeight="1"/>
    <row r="161" s="402" customFormat="1" ht="15.75" customHeight="1"/>
    <row r="162" s="402" customFormat="1" ht="15.75" customHeight="1"/>
    <row r="163" s="402" customFormat="1" ht="15.75" customHeight="1"/>
    <row r="164" s="402" customFormat="1" ht="15.75" customHeight="1"/>
    <row r="165" s="402" customFormat="1" ht="15.75" customHeight="1"/>
    <row r="166" s="402" customFormat="1" ht="15.75" customHeight="1"/>
    <row r="167" s="402" customFormat="1" ht="15.75" customHeight="1"/>
    <row r="168" s="402" customFormat="1" ht="15.75" customHeight="1"/>
    <row r="169" s="402" customFormat="1" ht="15.75" customHeight="1"/>
    <row r="170" s="402" customFormat="1" ht="15.75" customHeight="1"/>
    <row r="171" s="402" customFormat="1" ht="15.75" customHeight="1"/>
    <row r="172" s="402" customFormat="1" ht="15.75" customHeight="1"/>
    <row r="173" s="402" customFormat="1" ht="15.75" customHeight="1"/>
    <row r="174" s="402" customFormat="1" ht="15.75" customHeight="1"/>
    <row r="175" s="402" customFormat="1" ht="15.75" customHeight="1"/>
    <row r="176" s="402" customFormat="1" ht="15.75" customHeight="1"/>
    <row r="177" s="402" customFormat="1" ht="15.75" customHeight="1"/>
    <row r="178" s="402" customFormat="1" ht="15.75" customHeight="1"/>
    <row r="179" s="402" customFormat="1" ht="15.75" customHeight="1"/>
    <row r="180" s="402" customFormat="1" ht="15.75" customHeight="1"/>
    <row r="181" s="402" customFormat="1" ht="15.75" customHeight="1"/>
    <row r="182" s="402" customFormat="1" ht="15.75" customHeight="1"/>
    <row r="183" s="402" customFormat="1" ht="15.75" customHeight="1"/>
    <row r="184" s="402" customFormat="1" ht="15.75" customHeight="1"/>
    <row r="185" s="402" customFormat="1" ht="15.75" customHeight="1"/>
    <row r="186" s="402" customFormat="1" ht="15.75" customHeight="1"/>
    <row r="187" s="402" customFormat="1" ht="15.75" customHeight="1"/>
    <row r="188" s="402" customFormat="1" ht="15.75" customHeight="1"/>
    <row r="189" s="402" customFormat="1" ht="15.75" customHeight="1"/>
    <row r="190" s="402" customFormat="1" ht="15.75" customHeight="1"/>
    <row r="191" s="402" customFormat="1" ht="15.75" customHeight="1"/>
    <row r="192" s="402" customFormat="1" ht="15.75" customHeight="1"/>
    <row r="193" s="402" customFormat="1" ht="15.75" customHeight="1"/>
    <row r="194" s="402" customFormat="1" ht="15.75" customHeight="1"/>
    <row r="195" s="402" customFormat="1" ht="15.75" customHeight="1"/>
    <row r="196" s="402" customFormat="1" ht="15.75" customHeight="1"/>
    <row r="197" s="402" customFormat="1" ht="15.75" customHeight="1"/>
    <row r="198" s="402" customFormat="1" ht="15.75" customHeight="1"/>
    <row r="199" s="402" customFormat="1" ht="15.75" customHeight="1"/>
    <row r="200" s="402" customFormat="1" ht="15.75" customHeight="1"/>
    <row r="201" s="402" customFormat="1" ht="15.75" customHeight="1"/>
    <row r="202" s="402" customFormat="1" ht="15.75" customHeight="1"/>
    <row r="203" s="402" customFormat="1" ht="15.75" customHeight="1"/>
    <row r="204" s="402" customFormat="1" ht="15.75" customHeight="1"/>
    <row r="205" s="402" customFormat="1" ht="15.75" customHeight="1"/>
    <row r="206" s="402" customFormat="1" ht="15.75" customHeight="1"/>
    <row r="207" s="402" customFormat="1" ht="15.75" customHeight="1"/>
    <row r="208" s="402" customFormat="1" ht="15.75" customHeight="1"/>
    <row r="209" s="402" customFormat="1" ht="15.75" customHeight="1"/>
    <row r="210" s="402" customFormat="1" ht="15.75" customHeight="1"/>
    <row r="211" s="402" customFormat="1" ht="15.75" customHeight="1"/>
    <row r="212" s="402" customFormat="1" ht="15.75" customHeight="1"/>
    <row r="213" s="402" customFormat="1" ht="15.75" customHeight="1"/>
    <row r="214" s="402" customFormat="1" ht="15.75" customHeight="1"/>
    <row r="215" s="402" customFormat="1" ht="15.75" customHeight="1"/>
    <row r="216" s="402" customFormat="1" ht="15.75" customHeight="1"/>
    <row r="217" s="402" customFormat="1" ht="15.75" customHeight="1"/>
    <row r="218" s="402" customFormat="1" ht="15.75" customHeight="1"/>
    <row r="219" s="402" customFormat="1" ht="15.75" customHeight="1"/>
    <row r="220" s="402" customFormat="1" ht="15.75" customHeight="1"/>
    <row r="221" s="402" customFormat="1" ht="15.75" customHeight="1"/>
    <row r="222" s="402" customFormat="1" ht="15.75" customHeight="1"/>
    <row r="223" s="402" customFormat="1" ht="15.75" customHeight="1"/>
    <row r="224" s="402" customFormat="1" ht="15.75" customHeight="1"/>
    <row r="225" s="402" customFormat="1" ht="15.75" customHeight="1"/>
    <row r="226" s="402" customFormat="1" ht="15.75" customHeight="1"/>
    <row r="227" s="402" customFormat="1" ht="15.75" customHeight="1"/>
    <row r="228" s="402" customFormat="1" ht="15.75" customHeight="1"/>
    <row r="229" s="402" customFormat="1" ht="15.75" customHeight="1"/>
    <row r="230" s="402" customFormat="1" ht="15.75" customHeight="1"/>
    <row r="231" s="402" customFormat="1" ht="15.75" customHeight="1"/>
    <row r="232" s="402" customFormat="1" ht="15.75" customHeight="1"/>
    <row r="233" s="402" customFormat="1" ht="15.75" customHeight="1"/>
    <row r="234" s="402" customFormat="1" ht="15.75" customHeight="1"/>
    <row r="235" s="402" customFormat="1" ht="15.75" customHeight="1"/>
    <row r="236" s="402" customFormat="1" ht="15.75" customHeight="1"/>
    <row r="237" s="402" customFormat="1" ht="15.75" customHeight="1"/>
    <row r="238" s="402" customFormat="1" ht="15.75" customHeight="1"/>
    <row r="239" s="402" customFormat="1" ht="15.75" customHeight="1"/>
    <row r="240" s="402" customFormat="1" ht="15.75" customHeight="1"/>
    <row r="241" s="402" customFormat="1" ht="15.75" customHeight="1"/>
    <row r="242" s="402" customFormat="1" ht="15.75" customHeight="1"/>
    <row r="243" s="402" customFormat="1" ht="15.75" customHeight="1"/>
    <row r="244" s="402" customFormat="1" ht="15.75" customHeight="1"/>
    <row r="245" s="402" customFormat="1" ht="15.75" customHeight="1"/>
    <row r="246" s="402" customFormat="1" ht="15.75" customHeight="1"/>
    <row r="247" s="402" customFormat="1" ht="15.75" customHeight="1"/>
    <row r="248" s="402" customFormat="1" ht="15.75" customHeight="1"/>
    <row r="249" s="402" customFormat="1" ht="15.75" customHeight="1"/>
    <row r="250" s="402" customFormat="1" ht="15.75" customHeight="1"/>
    <row r="251" s="402" customFormat="1" ht="15.75" customHeight="1"/>
    <row r="252" s="402" customFormat="1" ht="15.75" customHeight="1"/>
    <row r="253" s="402" customFormat="1" ht="15.75" customHeight="1"/>
    <row r="254" s="402" customFormat="1" ht="15.75" customHeight="1"/>
    <row r="255" s="402" customFormat="1" ht="15.75" customHeight="1"/>
    <row r="256" s="402" customFormat="1" ht="15.75" customHeight="1"/>
    <row r="257" s="402" customFormat="1" ht="15.75" customHeight="1"/>
    <row r="258" s="402" customFormat="1" ht="15.75" customHeight="1"/>
    <row r="259" s="402" customFormat="1" ht="15.75" customHeight="1"/>
    <row r="260" s="402" customFormat="1" ht="15.75" customHeight="1"/>
    <row r="261" s="402" customFormat="1" ht="15.75" customHeight="1"/>
    <row r="262" s="402" customFormat="1" ht="15.75" customHeight="1"/>
    <row r="263" s="402" customFormat="1" ht="15.75" customHeight="1"/>
    <row r="264" s="402" customFormat="1" ht="15.75" customHeight="1"/>
    <row r="265" s="402" customFormat="1" ht="15.75" customHeight="1"/>
    <row r="266" s="402" customFormat="1" ht="15.75" customHeight="1"/>
    <row r="267" s="402" customFormat="1" ht="15.75" customHeight="1"/>
    <row r="268" s="402" customFormat="1" ht="15.75" customHeight="1"/>
    <row r="269" s="402" customFormat="1" ht="15.75" customHeight="1"/>
    <row r="270" s="402" customFormat="1" ht="15.75" customHeight="1"/>
    <row r="271" s="402" customFormat="1" ht="15.75" customHeight="1"/>
    <row r="272" s="402" customFormat="1" ht="15.75" customHeight="1"/>
    <row r="273" s="402" customFormat="1" ht="15.75" customHeight="1"/>
    <row r="274" s="402" customFormat="1" ht="15.75" customHeight="1"/>
    <row r="275" s="402" customFormat="1" ht="15.75" customHeight="1"/>
    <row r="276" s="402" customFormat="1" ht="15.75" customHeight="1"/>
    <row r="277" s="402" customFormat="1" ht="15.75" customHeight="1"/>
    <row r="278" s="402" customFormat="1" ht="15.75" customHeight="1"/>
    <row r="279" s="402" customFormat="1" ht="15.75" customHeight="1"/>
    <row r="280" s="402" customFormat="1" ht="15.75" customHeight="1"/>
    <row r="281" s="402" customFormat="1" ht="15.75" customHeight="1"/>
    <row r="282" s="402" customFormat="1" ht="15.75" customHeight="1"/>
    <row r="283" s="402" customFormat="1" ht="15.75" customHeight="1"/>
    <row r="284" s="402" customFormat="1" ht="15.75" customHeight="1"/>
    <row r="285" s="402" customFormat="1" ht="15.75" customHeight="1"/>
    <row r="286" s="402" customFormat="1" ht="15.75" customHeight="1"/>
    <row r="287" s="402" customFormat="1" ht="15.75" customHeight="1"/>
    <row r="288" s="402" customFormat="1" ht="15.75" customHeight="1"/>
    <row r="289" s="402" customFormat="1" ht="15.75" customHeight="1"/>
    <row r="290" s="402" customFormat="1" ht="15.75" customHeight="1"/>
    <row r="291" s="402" customFormat="1" ht="15.75" customHeight="1"/>
    <row r="292" s="402" customFormat="1" ht="15.75" customHeight="1"/>
    <row r="293" s="402" customFormat="1" ht="15.75" customHeight="1"/>
    <row r="294" s="402" customFormat="1" ht="15.75" customHeight="1"/>
    <row r="295" s="402" customFormat="1" ht="15.75" customHeight="1"/>
    <row r="296" s="402" customFormat="1" ht="15.75" customHeight="1"/>
    <row r="297" s="402" customFormat="1" ht="15.75" customHeight="1"/>
    <row r="298" s="402" customFormat="1" ht="15.75" customHeight="1"/>
    <row r="299" s="402" customFormat="1" ht="15.75" customHeight="1"/>
    <row r="300" s="402" customFormat="1" ht="15.75" customHeight="1"/>
    <row r="301" s="402" customFormat="1" ht="15.75" customHeight="1"/>
    <row r="302" s="402" customFormat="1" ht="15.75" customHeight="1"/>
    <row r="303" s="402" customFormat="1" ht="15.75" customHeight="1"/>
    <row r="304" s="402" customFormat="1" ht="15.75" customHeight="1"/>
    <row r="305" s="402" customFormat="1" ht="15.75" customHeight="1"/>
    <row r="306" s="402" customFormat="1" ht="15.75" customHeight="1"/>
    <row r="307" s="402" customFormat="1" ht="15.75" customHeight="1"/>
    <row r="308" s="402" customFormat="1" ht="15.75" customHeight="1"/>
    <row r="309" s="402" customFormat="1" ht="15.75" customHeight="1"/>
    <row r="310" s="402" customFormat="1" ht="15.75" customHeight="1"/>
    <row r="311" s="402" customFormat="1" ht="15.75" customHeight="1"/>
    <row r="312" s="402" customFormat="1" ht="15.75" customHeight="1"/>
    <row r="313" s="402" customFormat="1" ht="15.75" customHeight="1"/>
    <row r="314" s="402" customFormat="1" ht="15.75" customHeight="1"/>
    <row r="315" s="402" customFormat="1" ht="15.75" customHeight="1"/>
    <row r="316" s="402" customFormat="1" ht="15.75" customHeight="1"/>
    <row r="317" s="402" customFormat="1" ht="15.75" customHeight="1"/>
    <row r="318" s="402" customFormat="1" ht="15.75" customHeight="1"/>
    <row r="319" s="402" customFormat="1" ht="15.75" customHeight="1"/>
    <row r="320" s="402" customFormat="1" ht="15.75" customHeight="1"/>
    <row r="321" s="402" customFormat="1" ht="15.75" customHeight="1"/>
    <row r="322" s="402" customFormat="1" ht="15.75" customHeight="1"/>
    <row r="323" s="402" customFormat="1" ht="15.75" customHeight="1"/>
    <row r="324" s="402" customFormat="1" ht="15.75" customHeight="1"/>
    <row r="325" s="402" customFormat="1" ht="15.75" customHeight="1"/>
    <row r="326" s="402" customFormat="1" ht="15.75" customHeight="1"/>
    <row r="327" s="402" customFormat="1" ht="15.75" customHeight="1"/>
    <row r="328" s="402" customFormat="1" ht="15.75" customHeight="1"/>
    <row r="329" s="402" customFormat="1" ht="15.75" customHeight="1"/>
    <row r="330" s="402" customFormat="1" ht="15.75" customHeight="1"/>
    <row r="331" s="402" customFormat="1" ht="15.75" customHeight="1"/>
    <row r="332" s="402" customFormat="1" ht="15.75" customHeight="1"/>
    <row r="333" s="402" customFormat="1" ht="15.75" customHeight="1"/>
    <row r="334" s="402" customFormat="1" ht="15.75" customHeight="1"/>
    <row r="335" s="402" customFormat="1" ht="15.75" customHeight="1"/>
    <row r="336" s="402" customFormat="1" ht="15.75" customHeight="1"/>
    <row r="337" s="402" customFormat="1" ht="15.75" customHeight="1"/>
    <row r="338" s="402" customFormat="1" ht="15.75" customHeight="1"/>
    <row r="339" s="402" customFormat="1" ht="15.75" customHeight="1"/>
    <row r="340" s="402" customFormat="1" ht="15.75" customHeight="1"/>
    <row r="341" s="402" customFormat="1" ht="15.75" customHeight="1"/>
    <row r="342" s="402" customFormat="1" ht="15.75" customHeight="1"/>
    <row r="343" s="402" customFormat="1" ht="15.75" customHeight="1"/>
    <row r="344" s="402" customFormat="1" ht="15.75" customHeight="1"/>
    <row r="345" s="402" customFormat="1" ht="15.75" customHeight="1"/>
    <row r="346" s="402" customFormat="1" ht="15.75" customHeight="1"/>
    <row r="347" s="402" customFormat="1" ht="15.75" customHeight="1"/>
    <row r="348" s="402" customFormat="1" ht="15.75" customHeight="1"/>
    <row r="349" s="402" customFormat="1" ht="15.75" customHeight="1"/>
    <row r="350" s="402" customFormat="1" ht="15.75" customHeight="1"/>
    <row r="351" s="402" customFormat="1" ht="15.75" customHeight="1"/>
    <row r="352" s="402" customFormat="1" ht="15.75" customHeight="1"/>
    <row r="353" s="402" customFormat="1" ht="15.75" customHeight="1"/>
    <row r="354" s="402" customFormat="1" ht="15.75" customHeight="1"/>
    <row r="355" s="402" customFormat="1" ht="15.75" customHeight="1"/>
    <row r="356" s="402" customFormat="1" ht="15.75" customHeight="1"/>
    <row r="357" s="402" customFormat="1" ht="15.75" customHeight="1"/>
    <row r="358" s="402" customFormat="1" ht="15.75" customHeight="1"/>
    <row r="359" s="402" customFormat="1" ht="15.75" customHeight="1"/>
    <row r="360" s="402" customFormat="1" ht="15.75" customHeight="1"/>
    <row r="361" s="402" customFormat="1" ht="15.75" customHeight="1"/>
    <row r="362" s="402" customFormat="1" ht="15.75" customHeight="1"/>
    <row r="363" s="402" customFormat="1" ht="15.75" customHeight="1"/>
    <row r="364" s="402" customFormat="1" ht="15.75" customHeight="1"/>
    <row r="365" s="402" customFormat="1" ht="15.75" customHeight="1"/>
    <row r="366" s="402" customFormat="1" ht="15.75" customHeight="1"/>
    <row r="367" s="402" customFormat="1" ht="15.75" customHeight="1"/>
    <row r="368" s="402" customFormat="1" ht="15.75" customHeight="1"/>
    <row r="369" s="402" customFormat="1" ht="15.75" customHeight="1"/>
    <row r="370" s="402" customFormat="1" ht="15.75" customHeight="1"/>
    <row r="371" s="402" customFormat="1" ht="15.75" customHeight="1"/>
    <row r="372" s="402" customFormat="1" ht="15.75" customHeight="1"/>
    <row r="373" s="402" customFormat="1" ht="15.75" customHeight="1"/>
    <row r="374" s="402" customFormat="1" ht="15.75" customHeight="1"/>
    <row r="375" s="402" customFormat="1" ht="15.75" customHeight="1"/>
    <row r="376" s="402" customFormat="1" ht="15.75" customHeight="1"/>
    <row r="377" s="402" customFormat="1" ht="15.75" customHeight="1"/>
    <row r="378" s="402" customFormat="1" ht="15.75" customHeight="1"/>
    <row r="379" s="402" customFormat="1" ht="15.75" customHeight="1"/>
    <row r="380" s="402" customFormat="1" ht="15.75" customHeight="1"/>
    <row r="381" s="402" customFormat="1" ht="15.75" customHeight="1"/>
    <row r="382" s="402" customFormat="1" ht="15.75" customHeight="1"/>
    <row r="383" s="402" customFormat="1" ht="15.75" customHeight="1"/>
    <row r="384" s="402" customFormat="1" ht="15.75" customHeight="1"/>
    <row r="385" s="402" customFormat="1" ht="15.75" customHeight="1"/>
    <row r="386" s="402" customFormat="1" ht="15.75" customHeight="1"/>
    <row r="387" s="402" customFormat="1" ht="15.75" customHeight="1"/>
    <row r="388" s="402" customFormat="1" ht="15.75" customHeight="1"/>
    <row r="389" s="402" customFormat="1" ht="15.75" customHeight="1"/>
    <row r="390" s="402" customFormat="1" ht="15.75" customHeight="1"/>
    <row r="391" s="402" customFormat="1" ht="15.75" customHeight="1"/>
    <row r="392" s="402" customFormat="1" ht="15.75" customHeight="1"/>
    <row r="393" s="402" customFormat="1" ht="15.75" customHeight="1"/>
    <row r="394" s="402" customFormat="1" ht="15.75" customHeight="1"/>
    <row r="395" s="402" customFormat="1" ht="15.75" customHeight="1"/>
    <row r="396" s="402" customFormat="1" ht="15.75" customHeight="1"/>
    <row r="397" s="402" customFormat="1" ht="15.75" customHeight="1"/>
    <row r="398" s="402" customFormat="1" ht="15.75" customHeight="1"/>
    <row r="399" s="402" customFormat="1" ht="15.75" customHeight="1"/>
    <row r="400" s="402" customFormat="1" ht="15.75" customHeight="1"/>
    <row r="401" s="402" customFormat="1" ht="15.75" customHeight="1"/>
    <row r="402" s="402" customFormat="1" ht="15.75" customHeight="1"/>
    <row r="403" s="402" customFormat="1" ht="15.75" customHeight="1"/>
    <row r="404" s="402" customFormat="1" ht="15.75" customHeight="1"/>
    <row r="405" s="402" customFormat="1" ht="15.75" customHeight="1"/>
    <row r="406" s="402" customFormat="1" ht="15.75" customHeight="1"/>
    <row r="407" s="402" customFormat="1" ht="15.75" customHeight="1"/>
    <row r="408" s="402" customFormat="1" ht="15.75" customHeight="1"/>
    <row r="409" s="402" customFormat="1" ht="15.75" customHeight="1"/>
    <row r="410" s="402" customFormat="1" ht="15.75" customHeight="1"/>
    <row r="411" s="402" customFormat="1" ht="15.75" customHeight="1"/>
    <row r="412" s="402" customFormat="1" ht="15.75" customHeight="1"/>
    <row r="413" s="402" customFormat="1" ht="15.75" customHeight="1"/>
    <row r="414" s="402" customFormat="1" ht="15.75" customHeight="1"/>
    <row r="415" s="402" customFormat="1" ht="15.75" customHeight="1"/>
    <row r="416" s="402" customFormat="1" ht="15.75" customHeight="1"/>
    <row r="417" s="402" customFormat="1" ht="15.75" customHeight="1"/>
    <row r="418" s="402" customFormat="1" ht="15.75" customHeight="1"/>
    <row r="419" s="402" customFormat="1" ht="15.75" customHeight="1"/>
    <row r="420" s="402" customFormat="1" ht="15.75" customHeight="1"/>
    <row r="421" s="402" customFormat="1" ht="15.75" customHeight="1"/>
    <row r="422" s="402" customFormat="1" ht="15.75" customHeight="1"/>
    <row r="423" s="402" customFormat="1" ht="15.75" customHeight="1"/>
    <row r="424" s="402" customFormat="1" ht="15.75" customHeight="1"/>
    <row r="425" s="402" customFormat="1" ht="15.75" customHeight="1"/>
    <row r="426" s="402" customFormat="1" ht="15.75" customHeight="1"/>
    <row r="427" s="402" customFormat="1" ht="15.75" customHeight="1"/>
    <row r="428" s="402" customFormat="1" ht="15.75" customHeight="1"/>
    <row r="429" s="402" customFormat="1" ht="15.75" customHeight="1"/>
    <row r="430" s="402" customFormat="1" ht="15.75" customHeight="1"/>
    <row r="431" s="402" customFormat="1" ht="15.75" customHeight="1"/>
    <row r="432" s="402" customFormat="1" ht="15.75" customHeight="1"/>
    <row r="433" s="402" customFormat="1" ht="15.75" customHeight="1"/>
    <row r="434" s="402" customFormat="1" ht="15.75" customHeight="1"/>
    <row r="435" s="402" customFormat="1" ht="15.75" customHeight="1"/>
    <row r="436" s="402" customFormat="1" ht="15.75" customHeight="1"/>
    <row r="437" s="402" customFormat="1" ht="15.75" customHeight="1"/>
    <row r="438" s="402" customFormat="1" ht="15.75" customHeight="1"/>
    <row r="439" s="402" customFormat="1" ht="15.75" customHeight="1"/>
    <row r="440" s="402" customFormat="1" ht="15.75" customHeight="1"/>
    <row r="441" s="402" customFormat="1" ht="15.75" customHeight="1"/>
    <row r="442" s="402" customFormat="1" ht="15.75" customHeight="1"/>
    <row r="443" s="402" customFormat="1" ht="15.75" customHeight="1"/>
    <row r="444" s="402" customFormat="1" ht="15.75" customHeight="1"/>
    <row r="445" s="402" customFormat="1" ht="15.75" customHeight="1"/>
    <row r="446" s="402" customFormat="1" ht="15.75" customHeight="1"/>
    <row r="447" s="402" customFormat="1" ht="15.75" customHeight="1"/>
    <row r="448" s="402" customFormat="1" ht="15.75" customHeight="1"/>
    <row r="449" s="402" customFormat="1" ht="15.75" customHeight="1"/>
    <row r="450" s="402" customFormat="1" ht="15.75" customHeight="1"/>
    <row r="451" s="402" customFormat="1" ht="15.75" customHeight="1"/>
    <row r="452" s="402" customFormat="1" ht="15.75" customHeight="1"/>
    <row r="453" s="402" customFormat="1" ht="15.75" customHeight="1"/>
    <row r="454" s="402" customFormat="1" ht="15.75" customHeight="1"/>
    <row r="455" s="402" customFormat="1" ht="15.75" customHeight="1"/>
    <row r="456" s="402" customFormat="1" ht="15.75" customHeight="1"/>
    <row r="457" s="402" customFormat="1" ht="15.75" customHeight="1"/>
    <row r="458" s="402" customFormat="1" ht="15.75" customHeight="1"/>
    <row r="459" s="402" customFormat="1" ht="15.75" customHeight="1"/>
    <row r="460" s="402" customFormat="1" ht="15.75" customHeight="1"/>
    <row r="461" s="402" customFormat="1" ht="15.75" customHeight="1"/>
    <row r="462" s="402" customFormat="1" ht="15.75" customHeight="1"/>
    <row r="463" s="402" customFormat="1" ht="15.75" customHeight="1"/>
    <row r="464" s="402" customFormat="1" ht="15.75" customHeight="1"/>
    <row r="465" s="402" customFormat="1" ht="15.75" customHeight="1"/>
    <row r="466" s="402" customFormat="1" ht="15.75" customHeight="1"/>
    <row r="467" s="402" customFormat="1" ht="15.75" customHeight="1"/>
    <row r="468" s="402" customFormat="1" ht="15.75" customHeight="1"/>
    <row r="469" s="402" customFormat="1" ht="15.75" customHeight="1"/>
    <row r="470" s="402" customFormat="1" ht="15.75" customHeight="1"/>
    <row r="471" s="402" customFormat="1" ht="15.75" customHeight="1"/>
    <row r="472" s="402" customFormat="1" ht="15.75" customHeight="1"/>
    <row r="473" s="402" customFormat="1" ht="15.75" customHeight="1"/>
    <row r="474" s="402" customFormat="1" ht="15.75" customHeight="1"/>
    <row r="475" s="402" customFormat="1" ht="15.75" customHeight="1"/>
    <row r="476" s="402" customFormat="1" ht="15.75" customHeight="1"/>
    <row r="477" s="402" customFormat="1" ht="15.75" customHeight="1"/>
    <row r="478" s="402" customFormat="1" ht="15.75" customHeight="1"/>
    <row r="479" s="402" customFormat="1" ht="15.75" customHeight="1"/>
    <row r="480" s="402" customFormat="1" ht="15.75" customHeight="1"/>
    <row r="481" s="402" customFormat="1" ht="15.75" customHeight="1"/>
    <row r="482" s="402" customFormat="1" ht="15.75" customHeight="1"/>
    <row r="483" s="402" customFormat="1" ht="15.75" customHeight="1"/>
    <row r="484" s="402" customFormat="1" ht="15.75" customHeight="1"/>
    <row r="485" s="402" customFormat="1" ht="15.75" customHeight="1"/>
    <row r="486" s="402" customFormat="1" ht="15.75" customHeight="1"/>
    <row r="487" s="402" customFormat="1" ht="15.75" customHeight="1"/>
    <row r="488" s="402" customFormat="1" ht="15.75" customHeight="1"/>
    <row r="489" s="402" customFormat="1" ht="15.75" customHeight="1"/>
    <row r="490" s="402" customFormat="1" ht="15.75" customHeight="1"/>
    <row r="491" s="402" customFormat="1" ht="15.75" customHeight="1"/>
    <row r="492" s="402" customFormat="1" ht="15.75" customHeight="1"/>
    <row r="493" s="402" customFormat="1" ht="15.75" customHeight="1"/>
    <row r="494" s="402" customFormat="1" ht="15.75" customHeight="1"/>
    <row r="495" s="402" customFormat="1" ht="15.75" customHeight="1"/>
    <row r="496" s="402" customFormat="1" ht="15.75" customHeight="1"/>
    <row r="497" s="402" customFormat="1" ht="15.75" customHeight="1"/>
    <row r="498" s="402" customFormat="1" ht="15.75" customHeight="1"/>
    <row r="499" s="402" customFormat="1" ht="15.75" customHeight="1"/>
    <row r="500" s="402" customFormat="1" ht="15.75" customHeight="1"/>
    <row r="501" s="402" customFormat="1" ht="15.75" customHeight="1"/>
    <row r="502" s="402" customFormat="1" ht="15.75" customHeight="1"/>
    <row r="503" s="402" customFormat="1" ht="15.75" customHeight="1"/>
    <row r="504" s="402" customFormat="1" ht="15.75" customHeight="1"/>
    <row r="505" s="402" customFormat="1" ht="15.75" customHeight="1"/>
    <row r="506" s="402" customFormat="1" ht="15.75" customHeight="1"/>
    <row r="507" s="402" customFormat="1" ht="15.75" customHeight="1"/>
    <row r="508" s="402" customFormat="1" ht="15.75" customHeight="1"/>
    <row r="509" s="402" customFormat="1" ht="15.75" customHeight="1"/>
    <row r="510" s="402" customFormat="1" ht="15.75" customHeight="1"/>
    <row r="511" s="402" customFormat="1" ht="15.75" customHeight="1"/>
    <row r="512" s="402" customFormat="1" ht="15.75" customHeight="1"/>
    <row r="513" s="402" customFormat="1" ht="15.75" customHeight="1"/>
    <row r="514" s="402" customFormat="1" ht="15.75" customHeight="1"/>
    <row r="515" s="402" customFormat="1" ht="15.75" customHeight="1"/>
    <row r="516" s="402" customFormat="1" ht="15.75" customHeight="1"/>
    <row r="517" s="402" customFormat="1" ht="15.75" customHeight="1"/>
    <row r="518" s="402" customFormat="1" ht="15.75" customHeight="1"/>
    <row r="519" s="402" customFormat="1" ht="15.75" customHeight="1"/>
    <row r="520" s="402" customFormat="1" ht="15.75" customHeight="1"/>
    <row r="521" s="402" customFormat="1" ht="15.75" customHeight="1"/>
    <row r="522" s="402" customFormat="1" ht="15.75" customHeight="1"/>
    <row r="523" s="402" customFormat="1" ht="15.75" customHeight="1"/>
    <row r="524" s="402" customFormat="1" ht="15.75" customHeight="1"/>
    <row r="525" s="402" customFormat="1" ht="15.75" customHeight="1"/>
    <row r="526" s="402" customFormat="1" ht="15.75" customHeight="1"/>
    <row r="527" s="402" customFormat="1" ht="15.75" customHeight="1"/>
    <row r="528" s="402" customFormat="1" ht="15.75" customHeight="1"/>
    <row r="529" s="402" customFormat="1" ht="15.75" customHeight="1"/>
    <row r="530" s="402" customFormat="1" ht="15.75" customHeight="1"/>
    <row r="531" s="402" customFormat="1" ht="15.75" customHeight="1"/>
    <row r="532" s="402" customFormat="1" ht="15.75" customHeight="1"/>
    <row r="533" s="402" customFormat="1" ht="15.75" customHeight="1"/>
    <row r="534" s="402" customFormat="1" ht="15.75" customHeight="1"/>
    <row r="535" s="402" customFormat="1" ht="15.75" customHeight="1"/>
    <row r="536" s="402" customFormat="1" ht="15.75" customHeight="1"/>
    <row r="537" s="402" customFormat="1" ht="15.75" customHeight="1"/>
    <row r="538" s="402" customFormat="1" ht="15.75" customHeight="1"/>
    <row r="539" s="402" customFormat="1" ht="15.75" customHeight="1"/>
    <row r="540" s="402" customFormat="1" ht="15.75" customHeight="1"/>
    <row r="541" s="402" customFormat="1" ht="15.75" customHeight="1"/>
    <row r="542" s="402" customFormat="1" ht="15.75" customHeight="1"/>
    <row r="543" s="402" customFormat="1" ht="15.75" customHeight="1"/>
    <row r="544" s="402" customFormat="1" ht="15.75" customHeight="1"/>
    <row r="545" s="402" customFormat="1" ht="15.75" customHeight="1"/>
    <row r="546" s="402" customFormat="1" ht="15.75" customHeight="1"/>
    <row r="547" s="402" customFormat="1" ht="15.75" customHeight="1"/>
    <row r="548" s="402" customFormat="1" ht="15.75" customHeight="1"/>
    <row r="549" s="402" customFormat="1" ht="15.75" customHeight="1"/>
    <row r="550" s="402" customFormat="1" ht="15.75" customHeight="1"/>
    <row r="551" s="402" customFormat="1" ht="15.75" customHeight="1"/>
    <row r="552" s="402" customFormat="1" ht="15.75" customHeight="1"/>
    <row r="553" s="402" customFormat="1" ht="15.75" customHeight="1"/>
    <row r="554" s="402" customFormat="1" ht="15.75" customHeight="1"/>
    <row r="555" s="402" customFormat="1" ht="15.75" customHeight="1"/>
    <row r="556" s="402" customFormat="1" ht="15.75" customHeight="1"/>
    <row r="557" s="402" customFormat="1" ht="15.75" customHeight="1"/>
    <row r="558" s="402" customFormat="1" ht="15.75" customHeight="1"/>
    <row r="559" s="402" customFormat="1" ht="15.75" customHeight="1"/>
    <row r="560" s="402" customFormat="1" ht="15.75" customHeight="1"/>
    <row r="561" s="402" customFormat="1" ht="15.75" customHeight="1"/>
    <row r="562" s="402" customFormat="1" ht="15.75" customHeight="1"/>
    <row r="563" s="402" customFormat="1" ht="15.75" customHeight="1"/>
    <row r="564" s="402" customFormat="1" ht="15.75" customHeight="1"/>
    <row r="565" s="402" customFormat="1" ht="15.75" customHeight="1"/>
    <row r="566" s="402" customFormat="1" ht="15.75" customHeight="1"/>
    <row r="567" s="402" customFormat="1" ht="15.75" customHeight="1"/>
    <row r="568" s="402" customFormat="1" ht="15.75" customHeight="1"/>
    <row r="569" s="402" customFormat="1" ht="15.75" customHeight="1"/>
    <row r="570" s="402" customFormat="1" ht="15.75" customHeight="1"/>
    <row r="571" s="402" customFormat="1" ht="15.75" customHeight="1"/>
    <row r="572" s="402" customFormat="1" ht="15.75" customHeight="1"/>
    <row r="573" s="402" customFormat="1" ht="15.75" customHeight="1"/>
    <row r="574" s="402" customFormat="1" ht="15.75" customHeight="1"/>
    <row r="575" s="402" customFormat="1" ht="15.75" customHeight="1"/>
    <row r="576" s="402" customFormat="1" ht="15.75" customHeight="1"/>
    <row r="577" s="402" customFormat="1" ht="15.75" customHeight="1"/>
    <row r="578" s="402" customFormat="1" ht="15.75" customHeight="1"/>
    <row r="579" s="402" customFormat="1" ht="15.75" customHeight="1"/>
    <row r="580" s="402" customFormat="1" ht="15.75" customHeight="1"/>
    <row r="581" s="402" customFormat="1" ht="15.75" customHeight="1"/>
    <row r="582" s="402" customFormat="1" ht="15.75" customHeight="1"/>
    <row r="583" s="402" customFormat="1" ht="15.75" customHeight="1"/>
    <row r="584" s="402" customFormat="1" ht="15.75" customHeight="1"/>
    <row r="585" s="402" customFormat="1" ht="15.75" customHeight="1"/>
    <row r="586" s="402" customFormat="1" ht="15.75" customHeight="1"/>
    <row r="587" s="402" customFormat="1" ht="15.75" customHeight="1"/>
    <row r="588" s="402" customFormat="1" ht="15.75" customHeight="1"/>
    <row r="589" s="402" customFormat="1" ht="15.75" customHeight="1"/>
    <row r="590" s="402" customFormat="1" ht="15.75" customHeight="1"/>
    <row r="591" s="402" customFormat="1" ht="15.75" customHeight="1"/>
    <row r="592" s="402" customFormat="1" ht="15.75" customHeight="1"/>
    <row r="593" s="402" customFormat="1" ht="15.75" customHeight="1"/>
    <row r="594" s="402" customFormat="1" ht="15.75" customHeight="1"/>
    <row r="595" s="402" customFormat="1" ht="15.75" customHeight="1"/>
    <row r="596" s="402" customFormat="1" ht="15.75" customHeight="1"/>
    <row r="597" s="402" customFormat="1" ht="15.75" customHeight="1"/>
    <row r="598" s="402" customFormat="1" ht="15.75" customHeight="1"/>
    <row r="599" s="402" customFormat="1" ht="15.75" customHeight="1"/>
    <row r="600" s="402" customFormat="1" ht="15.75" customHeight="1"/>
    <row r="601" s="402" customFormat="1" ht="15.75" customHeight="1"/>
    <row r="602" s="402" customFormat="1" ht="15.75" customHeight="1"/>
    <row r="603" s="402" customFormat="1" ht="15.75" customHeight="1"/>
    <row r="604" s="402" customFormat="1" ht="15.75" customHeight="1"/>
    <row r="605" s="402" customFormat="1" ht="15.75" customHeight="1"/>
    <row r="606" s="402" customFormat="1" ht="15.75" customHeight="1"/>
    <row r="607" s="402" customFormat="1" ht="15.75" customHeight="1"/>
    <row r="608" s="402" customFormat="1" ht="15.75" customHeight="1"/>
    <row r="609" s="402" customFormat="1" ht="15.75" customHeight="1"/>
    <row r="610" s="402" customFormat="1" ht="15.75" customHeight="1"/>
    <row r="611" s="402" customFormat="1" ht="15.75" customHeight="1"/>
    <row r="612" s="402" customFormat="1" ht="15.75" customHeight="1"/>
    <row r="613" s="402" customFormat="1" ht="15.75" customHeight="1"/>
    <row r="614" s="402" customFormat="1" ht="15.75" customHeight="1"/>
    <row r="615" s="402" customFormat="1" ht="15.75" customHeight="1"/>
    <row r="616" s="402" customFormat="1" ht="15.75" customHeight="1"/>
    <row r="617" s="402" customFormat="1" ht="15.75" customHeight="1"/>
    <row r="618" s="402" customFormat="1" ht="15.75" customHeight="1"/>
    <row r="619" s="402" customFormat="1" ht="15.75" customHeight="1"/>
    <row r="620" s="402" customFormat="1" ht="15.75" customHeight="1"/>
    <row r="621" s="402" customFormat="1" ht="15.75" customHeight="1"/>
    <row r="622" s="402" customFormat="1" ht="15.75" customHeight="1"/>
    <row r="623" s="402" customFormat="1" ht="15.75" customHeight="1"/>
    <row r="624" s="402" customFormat="1" ht="15.75" customHeight="1"/>
    <row r="625" s="402" customFormat="1" ht="15.75" customHeight="1"/>
    <row r="626" s="402" customFormat="1" ht="15.75" customHeight="1"/>
    <row r="627" s="402" customFormat="1" ht="15.75" customHeight="1"/>
    <row r="628" s="402" customFormat="1" ht="15.75" customHeight="1"/>
    <row r="629" s="402" customFormat="1" ht="15.75" customHeight="1"/>
    <row r="630" s="402" customFormat="1" ht="15.75" customHeight="1"/>
    <row r="631" s="402" customFormat="1" ht="15.75" customHeight="1"/>
    <row r="632" s="402" customFormat="1" ht="15.75" customHeight="1"/>
    <row r="633" s="402" customFormat="1" ht="15.75" customHeight="1"/>
    <row r="634" s="402" customFormat="1" ht="15.75" customHeight="1"/>
    <row r="635" s="402" customFormat="1" ht="15.75" customHeight="1"/>
    <row r="636" s="402" customFormat="1" ht="15.75" customHeight="1"/>
    <row r="637" s="402" customFormat="1" ht="15.75" customHeight="1"/>
    <row r="638" s="402" customFormat="1" ht="15.75" customHeight="1"/>
    <row r="639" s="402" customFormat="1" ht="15.75" customHeight="1"/>
    <row r="640" s="402" customFormat="1" ht="15.75" customHeight="1"/>
    <row r="641" s="402" customFormat="1" ht="15.75" customHeight="1"/>
    <row r="642" s="402" customFormat="1" ht="15.75" customHeight="1"/>
    <row r="643" s="402" customFormat="1" ht="15.75" customHeight="1"/>
    <row r="644" s="402" customFormat="1" ht="15.75" customHeight="1"/>
    <row r="645" s="402" customFormat="1" ht="15.75" customHeight="1"/>
    <row r="646" s="402" customFormat="1" ht="15.75" customHeight="1"/>
    <row r="647" s="402" customFormat="1" ht="15.75" customHeight="1"/>
    <row r="648" s="402" customFormat="1" ht="15.75" customHeight="1"/>
    <row r="649" s="402" customFormat="1" ht="15.75" customHeight="1"/>
    <row r="650" s="402" customFormat="1" ht="15.75" customHeight="1"/>
    <row r="651" s="402" customFormat="1" ht="15.75" customHeight="1"/>
    <row r="652" s="402" customFormat="1" ht="15.75" customHeight="1"/>
    <row r="653" s="402" customFormat="1" ht="15.75" customHeight="1"/>
    <row r="654" s="402" customFormat="1" ht="15.75" customHeight="1"/>
    <row r="655" s="402" customFormat="1" ht="15.75" customHeight="1"/>
    <row r="656" s="402" customFormat="1" ht="15.75" customHeight="1"/>
    <row r="657" s="402" customFormat="1" ht="15.75" customHeight="1"/>
    <row r="658" s="402" customFormat="1" ht="15.75" customHeight="1"/>
    <row r="659" s="402" customFormat="1" ht="15.75" customHeight="1"/>
    <row r="660" s="402" customFormat="1" ht="15.75" customHeight="1"/>
    <row r="661" s="402" customFormat="1" ht="15.75" customHeight="1"/>
    <row r="662" s="402" customFormat="1" ht="15.75" customHeight="1"/>
    <row r="663" s="402" customFormat="1" ht="15.75" customHeight="1"/>
    <row r="664" s="402" customFormat="1" ht="15.75" customHeight="1"/>
    <row r="665" s="402" customFormat="1" ht="15.75" customHeight="1"/>
    <row r="666" s="402" customFormat="1" ht="15.75" customHeight="1"/>
    <row r="667" s="402" customFormat="1" ht="15.75" customHeight="1"/>
    <row r="668" s="402" customFormat="1" ht="15.75" customHeight="1"/>
    <row r="669" s="402" customFormat="1" ht="15.75" customHeight="1"/>
    <row r="670" s="402" customFormat="1" ht="15.75" customHeight="1"/>
    <row r="671" s="402" customFormat="1" ht="15.75" customHeight="1"/>
    <row r="672" s="402" customFormat="1" ht="15.75" customHeight="1"/>
    <row r="673" s="402" customFormat="1" ht="15.75" customHeight="1"/>
    <row r="674" s="402" customFormat="1" ht="15.75" customHeight="1"/>
    <row r="675" s="402" customFormat="1" ht="15.75" customHeight="1"/>
    <row r="676" s="402" customFormat="1" ht="15.75" customHeight="1"/>
    <row r="677" s="402" customFormat="1" ht="15.75" customHeight="1"/>
    <row r="678" s="402" customFormat="1" ht="15.75" customHeight="1"/>
    <row r="679" s="402" customFormat="1" ht="15.75" customHeight="1"/>
    <row r="680" s="402" customFormat="1" ht="15.75" customHeight="1"/>
    <row r="681" s="402" customFormat="1" ht="15.75" customHeight="1"/>
    <row r="682" s="402" customFormat="1" ht="15.75" customHeight="1"/>
    <row r="683" s="402" customFormat="1" ht="15.75" customHeight="1"/>
    <row r="684" s="402" customFormat="1" ht="15.75" customHeight="1"/>
    <row r="685" s="402" customFormat="1" ht="15.75" customHeight="1"/>
    <row r="686" s="402" customFormat="1" ht="15.75" customHeight="1"/>
    <row r="687" s="402" customFormat="1" ht="15.75" customHeight="1"/>
    <row r="688" s="402" customFormat="1" ht="15.75" customHeight="1"/>
    <row r="689" s="402" customFormat="1" ht="15.75" customHeight="1"/>
    <row r="690" s="402" customFormat="1" ht="15.75" customHeight="1"/>
    <row r="691" s="402" customFormat="1" ht="15.75" customHeight="1"/>
    <row r="692" s="402" customFormat="1" ht="15.75" customHeight="1"/>
    <row r="693" s="402" customFormat="1" ht="15.75" customHeight="1"/>
    <row r="694" s="402" customFormat="1" ht="15.75" customHeight="1"/>
    <row r="695" s="402" customFormat="1" ht="15.75" customHeight="1"/>
    <row r="696" s="402" customFormat="1" ht="15.75" customHeight="1"/>
    <row r="697" s="402" customFormat="1" ht="15.75" customHeight="1"/>
    <row r="698" s="402" customFormat="1" ht="15.75" customHeight="1"/>
    <row r="699" s="402" customFormat="1" ht="15.75" customHeight="1"/>
    <row r="700" s="402" customFormat="1" ht="15.75" customHeight="1"/>
    <row r="701" s="402" customFormat="1" ht="15.75" customHeight="1"/>
    <row r="702" s="402" customFormat="1" ht="15.75" customHeight="1"/>
    <row r="703" s="402" customFormat="1" ht="15.75" customHeight="1"/>
    <row r="704" s="402" customFormat="1" ht="15.75" customHeight="1"/>
    <row r="705" s="402" customFormat="1" ht="15.75" customHeight="1"/>
    <row r="706" s="402" customFormat="1" ht="15.75" customHeight="1"/>
    <row r="707" s="402" customFormat="1" ht="15.75" customHeight="1"/>
    <row r="708" s="402" customFormat="1" ht="15.75" customHeight="1"/>
    <row r="709" s="402" customFormat="1" ht="15.75" customHeight="1"/>
    <row r="710" s="402" customFormat="1" ht="15.75" customHeight="1"/>
    <row r="711" s="402" customFormat="1" ht="15.75" customHeight="1"/>
    <row r="712" s="402" customFormat="1" ht="15.75" customHeight="1"/>
    <row r="713" s="402" customFormat="1" ht="15.75" customHeight="1"/>
    <row r="714" s="402" customFormat="1" ht="15.75" customHeight="1"/>
    <row r="715" s="402" customFormat="1" ht="15.75" customHeight="1"/>
    <row r="716" s="402" customFormat="1" ht="15.75" customHeight="1"/>
    <row r="717" s="402" customFormat="1" ht="15.75" customHeight="1"/>
    <row r="718" s="402" customFormat="1" ht="15.75" customHeight="1"/>
    <row r="719" s="402" customFormat="1" ht="15.75" customHeight="1"/>
    <row r="720" s="402" customFormat="1" ht="15.75" customHeight="1"/>
    <row r="721" s="402" customFormat="1" ht="15.75" customHeight="1"/>
    <row r="722" s="402" customFormat="1" ht="15.75" customHeight="1"/>
    <row r="723" s="402" customFormat="1" ht="15.75" customHeight="1"/>
    <row r="724" s="402" customFormat="1" ht="15.75" customHeight="1"/>
    <row r="725" s="402" customFormat="1" ht="15.75" customHeight="1"/>
    <row r="726" s="402" customFormat="1" ht="15.75" customHeight="1"/>
    <row r="727" s="402" customFormat="1" ht="15.75" customHeight="1"/>
    <row r="728" s="402" customFormat="1" ht="15.75" customHeight="1"/>
    <row r="729" s="402" customFormat="1" ht="15.75" customHeight="1"/>
    <row r="730" s="402" customFormat="1" ht="15.75" customHeight="1"/>
    <row r="731" s="402" customFormat="1" ht="15.75" customHeight="1"/>
    <row r="732" s="402" customFormat="1" ht="15.75" customHeight="1"/>
    <row r="733" s="402" customFormat="1" ht="15.75" customHeight="1"/>
    <row r="734" s="402" customFormat="1" ht="15.75" customHeight="1"/>
    <row r="735" s="402" customFormat="1" ht="15.75" customHeight="1"/>
    <row r="736" s="402" customFormat="1" ht="15.75" customHeight="1"/>
    <row r="737" s="402" customFormat="1" ht="15.75" customHeight="1"/>
    <row r="738" s="402" customFormat="1" ht="15.75" customHeight="1"/>
    <row r="739" s="402" customFormat="1" ht="15.75" customHeight="1"/>
    <row r="740" s="402" customFormat="1" ht="15.75" customHeight="1"/>
    <row r="741" s="402" customFormat="1" ht="15.75" customHeight="1"/>
    <row r="742" s="402" customFormat="1" ht="15.75" customHeight="1"/>
    <row r="743" s="402" customFormat="1" ht="15.75" customHeight="1"/>
    <row r="744" s="402" customFormat="1" ht="15.75" customHeight="1"/>
    <row r="745" s="402" customFormat="1" ht="15.75" customHeight="1"/>
    <row r="746" s="402" customFormat="1" ht="15.75" customHeight="1"/>
    <row r="747" s="402" customFormat="1" ht="15.75" customHeight="1"/>
    <row r="748" s="402" customFormat="1" ht="15.75" customHeight="1"/>
    <row r="749" s="402" customFormat="1" ht="15.75" customHeight="1"/>
    <row r="750" s="402" customFormat="1" ht="15.75" customHeight="1"/>
    <row r="751" s="402" customFormat="1" ht="15.75" customHeight="1"/>
    <row r="752" s="402" customFormat="1" ht="15.75" customHeight="1"/>
    <row r="753" s="402" customFormat="1" ht="15.75" customHeight="1"/>
    <row r="754" s="402" customFormat="1" ht="15.75" customHeight="1"/>
    <row r="755" s="402" customFormat="1" ht="15.75" customHeight="1"/>
    <row r="756" s="402" customFormat="1" ht="15.75" customHeight="1"/>
    <row r="757" s="402" customFormat="1" ht="15.75" customHeight="1"/>
    <row r="758" s="402" customFormat="1" ht="15.75" customHeight="1"/>
    <row r="759" s="402" customFormat="1" ht="15.75" customHeight="1"/>
    <row r="760" s="402" customFormat="1" ht="15.75" customHeight="1"/>
    <row r="761" s="402" customFormat="1" ht="15.75" customHeight="1"/>
    <row r="762" s="402" customFormat="1" ht="15.75" customHeight="1"/>
    <row r="763" s="402" customFormat="1" ht="15.75" customHeight="1"/>
    <row r="764" s="402" customFormat="1" ht="15.75" customHeight="1"/>
    <row r="765" s="402" customFormat="1" ht="15.75" customHeight="1"/>
    <row r="766" s="402" customFormat="1" ht="15.75" customHeight="1"/>
    <row r="767" s="402" customFormat="1" ht="15.75" customHeight="1"/>
    <row r="768" s="402" customFormat="1" ht="15.75" customHeight="1"/>
    <row r="769" s="402" customFormat="1" ht="15.75" customHeight="1"/>
    <row r="770" s="402" customFormat="1" ht="15.75" customHeight="1"/>
    <row r="771" s="402" customFormat="1" ht="15.75" customHeight="1"/>
    <row r="772" s="402" customFormat="1" ht="15.75" customHeight="1"/>
    <row r="773" s="402" customFormat="1" ht="15.75" customHeight="1"/>
    <row r="774" s="402" customFormat="1" ht="15.75" customHeight="1"/>
    <row r="775" s="402" customFormat="1" ht="15.75" customHeight="1"/>
    <row r="776" s="402" customFormat="1" ht="15.75" customHeight="1"/>
    <row r="777" s="402" customFormat="1" ht="15.75" customHeight="1"/>
    <row r="778" s="402" customFormat="1" ht="15.75" customHeight="1"/>
    <row r="779" s="402" customFormat="1" ht="15.75" customHeight="1"/>
    <row r="780" s="402" customFormat="1" ht="15.75" customHeight="1"/>
    <row r="781" s="402" customFormat="1" ht="15.75" customHeight="1"/>
    <row r="782" s="402" customFormat="1" ht="15.75" customHeight="1"/>
    <row r="783" s="402" customFormat="1" ht="15.75" customHeight="1"/>
    <row r="784" s="402" customFormat="1" ht="15.75" customHeight="1"/>
    <row r="785" s="402" customFormat="1" ht="15.75" customHeight="1"/>
    <row r="786" s="402" customFormat="1" ht="15.75" customHeight="1"/>
    <row r="787" s="402" customFormat="1" ht="15.75" customHeight="1"/>
    <row r="788" s="402" customFormat="1" ht="15.75" customHeight="1"/>
    <row r="789" s="402" customFormat="1" ht="15.75" customHeight="1"/>
    <row r="790" s="402" customFormat="1" ht="15.75" customHeight="1"/>
    <row r="791" s="402" customFormat="1" ht="15.75" customHeight="1"/>
    <row r="792" s="402" customFormat="1" ht="15.75" customHeight="1"/>
    <row r="793" s="402" customFormat="1" ht="15.75" customHeight="1"/>
    <row r="794" s="402" customFormat="1" ht="15.75" customHeight="1"/>
    <row r="795" s="402" customFormat="1" ht="15.75" customHeight="1"/>
    <row r="796" s="402" customFormat="1" ht="15.75" customHeight="1"/>
    <row r="797" s="402" customFormat="1" ht="15.75" customHeight="1"/>
    <row r="798" s="402" customFormat="1" ht="15.75" customHeight="1"/>
    <row r="799" s="402" customFormat="1" ht="15.75" customHeight="1"/>
    <row r="800" s="402" customFormat="1" ht="15.75" customHeight="1"/>
    <row r="801" s="402" customFormat="1" ht="15.75" customHeight="1"/>
    <row r="802" s="402" customFormat="1" ht="15.75" customHeight="1"/>
    <row r="803" s="402" customFormat="1" ht="15.75" customHeight="1"/>
    <row r="804" s="402" customFormat="1" ht="15.75" customHeight="1"/>
    <row r="805" s="402" customFormat="1" ht="15.75" customHeight="1"/>
    <row r="806" s="402" customFormat="1" ht="15.75" customHeight="1"/>
    <row r="807" s="402" customFormat="1" ht="15.75" customHeight="1"/>
    <row r="808" s="402" customFormat="1" ht="15.75" customHeight="1"/>
    <row r="809" s="402" customFormat="1" ht="15.75" customHeight="1"/>
    <row r="810" s="402" customFormat="1" ht="15.75" customHeight="1"/>
    <row r="811" s="402" customFormat="1" ht="15.75" customHeight="1"/>
    <row r="812" s="402" customFormat="1" ht="15.75" customHeight="1"/>
    <row r="813" s="402" customFormat="1" ht="15.75" customHeight="1"/>
    <row r="814" s="402" customFormat="1" ht="15.75" customHeight="1"/>
    <row r="815" s="402" customFormat="1" ht="15.75" customHeight="1"/>
    <row r="816" s="402" customFormat="1" ht="15.75" customHeight="1"/>
    <row r="817" s="402" customFormat="1" ht="15.75" customHeight="1"/>
    <row r="818" s="402" customFormat="1" ht="15.75" customHeight="1"/>
    <row r="819" s="402" customFormat="1" ht="15.75" customHeight="1"/>
    <row r="820" s="402" customFormat="1" ht="15.75" customHeight="1"/>
    <row r="821" s="402" customFormat="1" ht="15.75" customHeight="1"/>
    <row r="822" s="402" customFormat="1" ht="15.75" customHeight="1"/>
    <row r="823" s="402" customFormat="1" ht="15.75" customHeight="1"/>
    <row r="824" s="402" customFormat="1" ht="15.75" customHeight="1"/>
    <row r="825" s="402" customFormat="1" ht="15.75" customHeight="1"/>
    <row r="826" s="402" customFormat="1" ht="15.75" customHeight="1"/>
    <row r="827" s="402" customFormat="1" ht="15.75" customHeight="1"/>
    <row r="828" s="402" customFormat="1" ht="15.75" customHeight="1"/>
    <row r="829" s="402" customFormat="1" ht="15.75" customHeight="1"/>
    <row r="830" s="402" customFormat="1" ht="15.75" customHeight="1"/>
    <row r="831" s="402" customFormat="1" ht="15.75" customHeight="1"/>
    <row r="832" s="402" customFormat="1" ht="15.75" customHeight="1"/>
    <row r="833" s="402" customFormat="1" ht="15.75" customHeight="1"/>
    <row r="834" s="402" customFormat="1" ht="15.75" customHeight="1"/>
    <row r="835" s="402" customFormat="1" ht="15.75" customHeight="1"/>
    <row r="836" s="402" customFormat="1" ht="15.75" customHeight="1"/>
    <row r="837" s="402" customFormat="1" ht="15.75" customHeight="1"/>
    <row r="838" s="402" customFormat="1" ht="15.75" customHeight="1"/>
    <row r="839" s="402" customFormat="1" ht="15.75" customHeight="1"/>
    <row r="840" s="402" customFormat="1" ht="15.75" customHeight="1"/>
    <row r="841" s="402" customFormat="1" ht="15.75" customHeight="1"/>
    <row r="842" s="402" customFormat="1" ht="15.75" customHeight="1"/>
    <row r="843" s="402" customFormat="1" ht="15.75" customHeight="1"/>
    <row r="844" s="402" customFormat="1" ht="15.75" customHeight="1"/>
    <row r="845" s="402" customFormat="1" ht="15.75" customHeight="1"/>
    <row r="846" s="402" customFormat="1" ht="15.75" customHeight="1"/>
    <row r="847" s="402" customFormat="1" ht="15.75" customHeight="1"/>
    <row r="848" s="402" customFormat="1" ht="15.75" customHeight="1"/>
    <row r="849" s="402" customFormat="1" ht="15.75" customHeight="1"/>
    <row r="850" s="402" customFormat="1" ht="15.75" customHeight="1"/>
    <row r="851" s="402" customFormat="1" ht="15.75" customHeight="1"/>
    <row r="852" s="402" customFormat="1" ht="15.75" customHeight="1"/>
    <row r="853" s="402" customFormat="1" ht="15.75" customHeight="1"/>
    <row r="854" s="402" customFormat="1" ht="15.75" customHeight="1"/>
    <row r="855" s="402" customFormat="1" ht="15.75" customHeight="1"/>
    <row r="856" s="402" customFormat="1" ht="15.75" customHeight="1"/>
    <row r="857" s="402" customFormat="1" ht="15.75" customHeight="1"/>
    <row r="858" s="402" customFormat="1" ht="15.75" customHeight="1"/>
    <row r="859" s="402" customFormat="1" ht="15.75" customHeight="1"/>
    <row r="860" s="402" customFormat="1" ht="15.75" customHeight="1"/>
    <row r="861" s="402" customFormat="1" ht="15.75" customHeight="1"/>
    <row r="862" s="402" customFormat="1" ht="15.75" customHeight="1"/>
    <row r="863" s="402" customFormat="1" ht="15.75" customHeight="1"/>
    <row r="864" s="402" customFormat="1" ht="15.75" customHeight="1"/>
    <row r="865" s="402" customFormat="1" ht="15.75" customHeight="1"/>
    <row r="866" s="402" customFormat="1" ht="15.75" customHeight="1"/>
    <row r="867" s="402" customFormat="1" ht="15.75" customHeight="1"/>
    <row r="868" s="402" customFormat="1" ht="15.75" customHeight="1"/>
    <row r="869" s="402" customFormat="1" ht="15.75" customHeight="1"/>
    <row r="870" s="402" customFormat="1" ht="15.75" customHeight="1"/>
    <row r="871" s="402" customFormat="1" ht="15.75" customHeight="1"/>
    <row r="872" s="402" customFormat="1" ht="15.75" customHeight="1"/>
    <row r="873" s="402" customFormat="1" ht="15.75" customHeight="1"/>
    <row r="874" s="402" customFormat="1" ht="15.75" customHeight="1"/>
    <row r="875" s="402" customFormat="1" ht="15.75" customHeight="1"/>
    <row r="876" s="402" customFormat="1" ht="15.75" customHeight="1"/>
    <row r="877" s="402" customFormat="1" ht="15.75" customHeight="1"/>
    <row r="878" s="402" customFormat="1" ht="15.75" customHeight="1"/>
    <row r="879" s="402" customFormat="1" ht="15.75" customHeight="1"/>
    <row r="880" s="402" customFormat="1" ht="15.75" customHeight="1"/>
    <row r="881" s="402" customFormat="1" ht="15.75" customHeight="1"/>
    <row r="882" s="402" customFormat="1" ht="15.75" customHeight="1"/>
    <row r="883" s="402" customFormat="1" ht="15.75" customHeight="1"/>
    <row r="884" s="402" customFormat="1" ht="15.75" customHeight="1"/>
    <row r="885" s="402" customFormat="1" ht="15.75" customHeight="1"/>
    <row r="886" s="402" customFormat="1" ht="15.75" customHeight="1"/>
    <row r="887" s="402" customFormat="1" ht="15.75" customHeight="1"/>
    <row r="888" s="402" customFormat="1" ht="15.75" customHeight="1"/>
    <row r="889" s="402" customFormat="1" ht="15.75" customHeight="1"/>
    <row r="890" s="402" customFormat="1" ht="15.75" customHeight="1"/>
    <row r="891" s="402" customFormat="1" ht="15.75" customHeight="1"/>
    <row r="892" s="402" customFormat="1" ht="15.75" customHeight="1"/>
    <row r="893" s="402" customFormat="1" ht="15.75" customHeight="1"/>
    <row r="894" s="402" customFormat="1" ht="15.75" customHeight="1"/>
    <row r="895" s="402" customFormat="1" ht="15.75" customHeight="1"/>
    <row r="896" s="402" customFormat="1" ht="15.75" customHeight="1"/>
    <row r="897" s="402" customFormat="1" ht="15.75" customHeight="1"/>
    <row r="898" s="402" customFormat="1" ht="15.75" customHeight="1"/>
    <row r="899" s="402" customFormat="1" ht="15.75" customHeight="1"/>
    <row r="900" s="402" customFormat="1" ht="15.75" customHeight="1"/>
    <row r="901" s="402" customFormat="1" ht="15.75" customHeight="1"/>
    <row r="902" s="402" customFormat="1" ht="15.75" customHeight="1"/>
    <row r="903" s="402" customFormat="1" ht="15.75" customHeight="1"/>
    <row r="904" s="402" customFormat="1" ht="15.75" customHeight="1"/>
    <row r="905" s="402" customFormat="1" ht="15.75" customHeight="1"/>
    <row r="906" s="402" customFormat="1" ht="15.75" customHeight="1"/>
    <row r="907" s="402" customFormat="1" ht="15.75" customHeight="1"/>
    <row r="908" s="402" customFormat="1" ht="15.75" customHeight="1"/>
    <row r="909" s="402" customFormat="1" ht="15.75" customHeight="1"/>
    <row r="910" s="402" customFormat="1" ht="15.75" customHeight="1"/>
    <row r="911" s="402" customFormat="1" ht="15.75" customHeight="1"/>
    <row r="912" s="402" customFormat="1" ht="15.75" customHeight="1"/>
    <row r="913" s="402" customFormat="1" ht="15.75" customHeight="1"/>
    <row r="914" s="402" customFormat="1" ht="15.75" customHeight="1"/>
    <row r="915" s="402" customFormat="1" ht="15.75" customHeight="1"/>
    <row r="916" s="402" customFormat="1" ht="15.75" customHeight="1"/>
    <row r="917" s="402" customFormat="1" ht="15.75" customHeight="1"/>
    <row r="918" s="402" customFormat="1" ht="15.75" customHeight="1"/>
    <row r="919" s="402" customFormat="1" ht="15.75" customHeight="1"/>
    <row r="920" s="402" customFormat="1" ht="15.75" customHeight="1"/>
    <row r="921" s="402" customFormat="1" ht="15.75" customHeight="1"/>
    <row r="922" s="402" customFormat="1" ht="15.75" customHeight="1"/>
    <row r="923" s="402" customFormat="1" ht="15.75" customHeight="1"/>
    <row r="924" s="402" customFormat="1" ht="15.75" customHeight="1"/>
    <row r="925" s="402" customFormat="1" ht="15.75" customHeight="1"/>
    <row r="926" s="402" customFormat="1" ht="15.75" customHeight="1"/>
    <row r="927" s="402" customFormat="1" ht="15.75" customHeight="1"/>
    <row r="928" s="402" customFormat="1" ht="15.75" customHeight="1"/>
    <row r="929" s="402" customFormat="1" ht="15.75" customHeight="1"/>
    <row r="930" s="402" customFormat="1" ht="15.75" customHeight="1"/>
    <row r="931" s="402" customFormat="1" ht="15.75" customHeight="1"/>
    <row r="932" s="402" customFormat="1" ht="15.75" customHeight="1"/>
    <row r="933" s="402" customFormat="1" ht="15.75" customHeight="1"/>
    <row r="934" s="402" customFormat="1" ht="15.75" customHeight="1"/>
    <row r="935" s="402" customFormat="1" ht="15.75" customHeight="1"/>
    <row r="936" s="402" customFormat="1" ht="15.75" customHeight="1"/>
  </sheetData>
  <mergeCells count="47">
    <mergeCell ref="A1:D1"/>
    <mergeCell ref="G1:K1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B39:E39"/>
    <mergeCell ref="B40:E40"/>
    <mergeCell ref="B41:E41"/>
    <mergeCell ref="B42:E42"/>
    <mergeCell ref="B43:E43"/>
    <mergeCell ref="G7:G8"/>
    <mergeCell ref="H7:H8"/>
    <mergeCell ref="I7:I8"/>
    <mergeCell ref="J7:J8"/>
    <mergeCell ref="K7:K8"/>
    <mergeCell ref="I2:K6"/>
    <mergeCell ref="A7:E8"/>
  </mergeCells>
  <pageMargins left="0.75" right="0.75" top="1" bottom="1" header="0.5" footer="0.5"/>
  <pageSetup paperSize="9" scale="77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  <pageSetUpPr fitToPage="1"/>
  </sheetPr>
  <dimension ref="A1:M1029"/>
  <sheetViews>
    <sheetView showGridLines="0" workbookViewId="0">
      <selection activeCell="A2" sqref="A2:B2"/>
    </sheetView>
  </sheetViews>
  <sheetFormatPr defaultColWidth="14.4247787610619" defaultRowHeight="15" customHeight="1"/>
  <cols>
    <col min="1" max="1" width="4.70796460176991" style="289" customWidth="1"/>
    <col min="2" max="2" width="18.7079646017699" style="289" customWidth="1"/>
    <col min="3" max="3" width="28.7079646017699" style="289" customWidth="1"/>
    <col min="4" max="4" width="23.283185840708" style="289" customWidth="1"/>
    <col min="5" max="5" width="21.858407079646" style="289" customWidth="1"/>
    <col min="6" max="6" width="10.283185840708" style="289" customWidth="1"/>
    <col min="7" max="7" width="10" style="289" hidden="1" customWidth="1"/>
    <col min="8" max="13" width="10" style="289" customWidth="1"/>
    <col min="14" max="14" width="6.42477876106195" style="289" customWidth="1"/>
    <col min="15" max="17" width="9.85840707964602" style="289" customWidth="1"/>
    <col min="18" max="18" width="6.28318584070797" style="289" customWidth="1"/>
    <col min="19" max="19" width="9.85840707964602" style="289" customWidth="1"/>
    <col min="20" max="21" width="9.70796460176991" style="289" customWidth="1"/>
    <col min="22" max="22" width="7.42477876106195" style="289" customWidth="1"/>
    <col min="23" max="23" width="11.4247787610619" style="289" customWidth="1"/>
    <col min="24" max="24" width="32.7079646017699" style="289" customWidth="1"/>
    <col min="25" max="26" width="13.7079646017699" style="289" customWidth="1"/>
    <col min="27" max="16384" width="14.4247787610619" style="289"/>
  </cols>
  <sheetData>
    <row r="1" ht="30" customHeight="1" spans="1:13">
      <c r="A1" s="290" t="s">
        <v>6</v>
      </c>
      <c r="B1" s="291"/>
      <c r="C1" s="291"/>
      <c r="D1" s="291"/>
      <c r="E1" s="291"/>
      <c r="F1" s="291"/>
      <c r="G1" s="292"/>
      <c r="H1" s="293"/>
      <c r="I1" s="291"/>
      <c r="J1" s="291"/>
      <c r="K1" s="291"/>
      <c r="L1" s="291"/>
      <c r="M1" s="292"/>
    </row>
    <row r="2" ht="15.75" customHeight="1" spans="1:13">
      <c r="A2" s="294" t="s">
        <v>7</v>
      </c>
      <c r="B2" s="295"/>
      <c r="C2" s="296"/>
      <c r="D2" s="297" t="s">
        <v>9</v>
      </c>
      <c r="E2" s="298"/>
      <c r="F2" s="299"/>
      <c r="G2" s="300"/>
      <c r="H2" s="301"/>
      <c r="I2" s="301"/>
      <c r="J2" s="301"/>
      <c r="K2" s="301"/>
      <c r="L2" s="301"/>
      <c r="M2" s="350"/>
    </row>
    <row r="3" ht="15.75" customHeight="1" spans="1:13">
      <c r="A3" s="302" t="s">
        <v>11</v>
      </c>
      <c r="B3" s="291"/>
      <c r="C3" s="303"/>
      <c r="D3" s="304" t="s">
        <v>12</v>
      </c>
      <c r="E3" s="305"/>
      <c r="F3" s="306"/>
      <c r="G3" s="307"/>
      <c r="M3" s="350"/>
    </row>
    <row r="4" ht="15.75" customHeight="1" spans="1:13">
      <c r="A4" s="302" t="s">
        <v>13</v>
      </c>
      <c r="B4" s="291"/>
      <c r="C4" s="303"/>
      <c r="D4" s="304" t="s">
        <v>14</v>
      </c>
      <c r="E4" s="305"/>
      <c r="F4" s="306"/>
      <c r="G4" s="307"/>
      <c r="M4" s="350"/>
    </row>
    <row r="5" ht="15.75" customHeight="1" spans="1:13">
      <c r="A5" s="302" t="s">
        <v>16</v>
      </c>
      <c r="B5" s="291"/>
      <c r="C5" s="303"/>
      <c r="D5" s="304" t="s">
        <v>17</v>
      </c>
      <c r="E5" s="305"/>
      <c r="F5" s="306"/>
      <c r="G5" s="307"/>
      <c r="M5" s="350"/>
    </row>
    <row r="6" ht="15.75" customHeight="1" spans="1:13">
      <c r="A6" s="302" t="s">
        <v>19</v>
      </c>
      <c r="B6" s="291"/>
      <c r="C6" s="303" t="s">
        <v>20</v>
      </c>
      <c r="D6" s="304" t="s">
        <v>21</v>
      </c>
      <c r="E6" s="305"/>
      <c r="F6" s="306"/>
      <c r="G6" s="308"/>
      <c r="H6" s="295"/>
      <c r="I6" s="295"/>
      <c r="J6" s="295"/>
      <c r="K6" s="295"/>
      <c r="L6" s="295"/>
      <c r="M6" s="351"/>
    </row>
    <row r="7" ht="15.75" customHeight="1" spans="1:13">
      <c r="A7" s="309" t="s">
        <v>23</v>
      </c>
      <c r="B7" s="309"/>
      <c r="C7" s="309"/>
      <c r="D7" s="309"/>
      <c r="E7" s="310"/>
      <c r="F7" s="311" t="s">
        <v>24</v>
      </c>
      <c r="G7" s="311" t="s">
        <v>25</v>
      </c>
      <c r="H7" s="311" t="s">
        <v>26</v>
      </c>
      <c r="I7" s="352" t="s">
        <v>27</v>
      </c>
      <c r="J7" s="353" t="s">
        <v>28</v>
      </c>
      <c r="K7" s="311" t="s">
        <v>29</v>
      </c>
      <c r="L7" s="311" t="s">
        <v>30</v>
      </c>
      <c r="M7" s="311" t="s">
        <v>31</v>
      </c>
    </row>
    <row r="8" customHeight="1" spans="1:13">
      <c r="A8" s="312"/>
      <c r="B8" s="312"/>
      <c r="C8" s="312"/>
      <c r="D8" s="312"/>
      <c r="E8" s="313"/>
      <c r="F8" s="314"/>
      <c r="G8" s="314"/>
      <c r="H8" s="314"/>
      <c r="I8" s="314"/>
      <c r="J8" s="314"/>
      <c r="K8" s="314"/>
      <c r="L8" s="314"/>
      <c r="M8" s="314"/>
    </row>
    <row r="9" ht="15.75" hidden="1" customHeight="1" spans="1:13">
      <c r="A9" s="315">
        <v>1</v>
      </c>
      <c r="B9" s="316"/>
      <c r="C9" s="316"/>
      <c r="D9" s="316"/>
      <c r="E9" s="317"/>
      <c r="F9" s="318">
        <v>44934</v>
      </c>
      <c r="G9" s="319"/>
      <c r="H9" s="319"/>
      <c r="I9" s="354"/>
      <c r="J9" s="319"/>
      <c r="K9" s="319"/>
      <c r="L9" s="319"/>
      <c r="M9" s="319"/>
    </row>
    <row r="10" ht="15.75" hidden="1" customHeight="1" spans="1:13">
      <c r="A10" s="315">
        <f t="shared" ref="A10:A12" si="0">A9+1</f>
        <v>2</v>
      </c>
      <c r="B10" s="316"/>
      <c r="C10" s="316"/>
      <c r="D10" s="316"/>
      <c r="E10" s="317"/>
      <c r="F10" s="318">
        <v>44930</v>
      </c>
      <c r="G10" s="319"/>
      <c r="H10" s="319"/>
      <c r="I10" s="354"/>
      <c r="J10" s="319"/>
      <c r="K10" s="319"/>
      <c r="L10" s="319"/>
      <c r="M10" s="319"/>
    </row>
    <row r="11" ht="15.75" hidden="1" customHeight="1" spans="1:13">
      <c r="A11" s="315">
        <f t="shared" si="0"/>
        <v>3</v>
      </c>
      <c r="B11" s="316"/>
      <c r="C11" s="316"/>
      <c r="D11" s="316"/>
      <c r="E11" s="317"/>
      <c r="F11" s="320">
        <v>44930</v>
      </c>
      <c r="G11" s="319"/>
      <c r="H11" s="319"/>
      <c r="I11" s="354"/>
      <c r="J11" s="319"/>
      <c r="K11" s="319"/>
      <c r="L11" s="319"/>
      <c r="M11" s="319"/>
    </row>
    <row r="12" ht="15.75" hidden="1" customHeight="1" spans="1:13">
      <c r="A12" s="315">
        <f t="shared" si="0"/>
        <v>4</v>
      </c>
      <c r="B12" s="316"/>
      <c r="C12" s="316"/>
      <c r="D12" s="316"/>
      <c r="E12" s="317"/>
      <c r="F12" s="320">
        <v>44930</v>
      </c>
      <c r="G12" s="319"/>
      <c r="H12" s="319"/>
      <c r="I12" s="354"/>
      <c r="J12" s="319"/>
      <c r="K12" s="319"/>
      <c r="L12" s="319"/>
      <c r="M12" s="319"/>
    </row>
    <row r="13" ht="15.75" customHeight="1" spans="1:13">
      <c r="A13" s="321" t="s">
        <v>134</v>
      </c>
      <c r="B13" s="322"/>
      <c r="C13" s="322"/>
      <c r="D13" s="322"/>
      <c r="E13" s="323"/>
      <c r="F13" s="324"/>
      <c r="G13" s="319"/>
      <c r="H13" s="325"/>
      <c r="I13" s="354"/>
      <c r="J13" s="319"/>
      <c r="K13" s="319"/>
      <c r="L13" s="319"/>
      <c r="M13" s="319"/>
    </row>
    <row r="14" ht="15.75" customHeight="1" spans="1:13">
      <c r="A14" s="326" t="s">
        <v>92</v>
      </c>
      <c r="B14" s="327"/>
      <c r="C14" s="327"/>
      <c r="D14" s="327"/>
      <c r="E14" s="328"/>
      <c r="F14" s="329">
        <v>0.5</v>
      </c>
      <c r="G14" s="330">
        <f>SUM(H14-1/2)</f>
        <v>-1</v>
      </c>
      <c r="H14" s="331">
        <f>SUM(I14-0.5)</f>
        <v>-0.5</v>
      </c>
      <c r="I14" s="355">
        <v>0</v>
      </c>
      <c r="J14" s="336">
        <f>SUM(I14+0.5)</f>
        <v>0.5</v>
      </c>
      <c r="K14" s="336">
        <f t="shared" ref="J14:K15" si="1">SUM(J14+0.5)</f>
        <v>1</v>
      </c>
      <c r="L14" s="336">
        <f t="shared" ref="L14:M15" si="2">SUM(K14+0)</f>
        <v>1</v>
      </c>
      <c r="M14" s="336">
        <f t="shared" si="2"/>
        <v>1</v>
      </c>
    </row>
    <row r="15" ht="15.75" customHeight="1" spans="1:13">
      <c r="A15" s="326" t="s">
        <v>135</v>
      </c>
      <c r="B15" s="327"/>
      <c r="C15" s="327"/>
      <c r="D15" s="327"/>
      <c r="E15" s="328"/>
      <c r="F15" s="332">
        <v>0.25</v>
      </c>
      <c r="G15" s="333">
        <f>SUM(H15-0.25)</f>
        <v>-0.75</v>
      </c>
      <c r="H15" s="334">
        <f>SUM(I15-1/2)</f>
        <v>-0.5</v>
      </c>
      <c r="I15" s="356">
        <v>0</v>
      </c>
      <c r="J15" s="334">
        <f t="shared" si="1"/>
        <v>0.5</v>
      </c>
      <c r="K15" s="334">
        <f t="shared" si="1"/>
        <v>1</v>
      </c>
      <c r="L15" s="334">
        <f t="shared" si="2"/>
        <v>1</v>
      </c>
      <c r="M15" s="334">
        <f t="shared" si="2"/>
        <v>1</v>
      </c>
    </row>
    <row r="16" ht="15.75" customHeight="1" spans="1:13">
      <c r="A16" s="326" t="s">
        <v>136</v>
      </c>
      <c r="B16" s="327"/>
      <c r="C16" s="327"/>
      <c r="D16" s="327"/>
      <c r="E16" s="328"/>
      <c r="F16" s="332">
        <v>0.125</v>
      </c>
      <c r="G16" s="334">
        <f t="shared" ref="G16:H17" si="3">SUM(H16-1/4)</f>
        <v>-0.5</v>
      </c>
      <c r="H16" s="334">
        <f t="shared" si="3"/>
        <v>-0.25</v>
      </c>
      <c r="I16" s="356">
        <v>0</v>
      </c>
      <c r="J16" s="334">
        <f t="shared" ref="J16:M17" si="4">SUM(I16+0.25)</f>
        <v>0.25</v>
      </c>
      <c r="K16" s="334">
        <f t="shared" si="4"/>
        <v>0.5</v>
      </c>
      <c r="L16" s="334">
        <f t="shared" si="4"/>
        <v>0.75</v>
      </c>
      <c r="M16" s="334">
        <f t="shared" si="4"/>
        <v>1</v>
      </c>
    </row>
    <row r="17" ht="15.75" customHeight="1" spans="1:13">
      <c r="A17" s="326" t="s">
        <v>94</v>
      </c>
      <c r="B17" s="327"/>
      <c r="C17" s="327"/>
      <c r="D17" s="327"/>
      <c r="E17" s="328"/>
      <c r="F17" s="332">
        <v>0.125</v>
      </c>
      <c r="G17" s="334">
        <f t="shared" si="3"/>
        <v>-0.5</v>
      </c>
      <c r="H17" s="334">
        <f t="shared" si="3"/>
        <v>-0.25</v>
      </c>
      <c r="I17" s="356">
        <v>0</v>
      </c>
      <c r="J17" s="334">
        <f t="shared" si="4"/>
        <v>0.25</v>
      </c>
      <c r="K17" s="334">
        <f t="shared" si="4"/>
        <v>0.5</v>
      </c>
      <c r="L17" s="334">
        <f t="shared" si="4"/>
        <v>0.75</v>
      </c>
      <c r="M17" s="334">
        <f t="shared" si="4"/>
        <v>1</v>
      </c>
    </row>
    <row r="18" ht="15.75" customHeight="1" spans="1:13">
      <c r="A18" s="326" t="s">
        <v>137</v>
      </c>
      <c r="B18" s="327"/>
      <c r="C18" s="327"/>
      <c r="D18" s="327"/>
      <c r="E18" s="328"/>
      <c r="F18" s="332">
        <v>0</v>
      </c>
      <c r="G18" s="334">
        <f t="shared" ref="G18:H18" si="5">SUM(H18-1/8)</f>
        <v>-0.25</v>
      </c>
      <c r="H18" s="334">
        <f t="shared" si="5"/>
        <v>-0.125</v>
      </c>
      <c r="I18" s="356">
        <v>0</v>
      </c>
      <c r="J18" s="334">
        <f t="shared" ref="J18:M18" si="6">SUM(I18+0.125)</f>
        <v>0.125</v>
      </c>
      <c r="K18" s="334">
        <f t="shared" si="6"/>
        <v>0.25</v>
      </c>
      <c r="L18" s="334">
        <f t="shared" si="6"/>
        <v>0.375</v>
      </c>
      <c r="M18" s="334">
        <f t="shared" si="6"/>
        <v>0.5</v>
      </c>
    </row>
    <row r="19" ht="15.75" customHeight="1" spans="1:13">
      <c r="A19" s="326" t="s">
        <v>96</v>
      </c>
      <c r="B19" s="327"/>
      <c r="C19" s="327"/>
      <c r="D19" s="327"/>
      <c r="E19" s="328"/>
      <c r="F19" s="329">
        <v>0.5</v>
      </c>
      <c r="G19" s="333">
        <f>SUM(H19-0.25)</f>
        <v>-0.5</v>
      </c>
      <c r="H19" s="334">
        <f>SUM(I19-1/4)</f>
        <v>-0.25</v>
      </c>
      <c r="I19" s="356">
        <v>0</v>
      </c>
      <c r="J19" s="334">
        <f t="shared" ref="J19:K19" si="7">SUM(I19+0.25)</f>
        <v>0.25</v>
      </c>
      <c r="K19" s="334">
        <f t="shared" si="7"/>
        <v>0.5</v>
      </c>
      <c r="L19" s="334">
        <f t="shared" ref="L19:M19" si="8">SUM(K19+0)</f>
        <v>0.5</v>
      </c>
      <c r="M19" s="334">
        <f t="shared" si="8"/>
        <v>0.5</v>
      </c>
    </row>
    <row r="20" ht="15.75" hidden="1" customHeight="1" spans="1:13">
      <c r="A20" s="326" t="s">
        <v>98</v>
      </c>
      <c r="B20" s="327"/>
      <c r="C20" s="327"/>
      <c r="D20" s="327"/>
      <c r="E20" s="328"/>
      <c r="F20" s="335">
        <v>44930</v>
      </c>
      <c r="G20" s="336"/>
      <c r="H20" s="336"/>
      <c r="I20" s="355"/>
      <c r="J20" s="336"/>
      <c r="K20" s="336"/>
      <c r="L20" s="336"/>
      <c r="M20" s="336"/>
    </row>
    <row r="21" ht="15.75" hidden="1" customHeight="1" spans="1:13">
      <c r="A21" s="326" t="s">
        <v>99</v>
      </c>
      <c r="B21" s="327"/>
      <c r="C21" s="327"/>
      <c r="D21" s="327"/>
      <c r="E21" s="328"/>
      <c r="F21" s="335">
        <v>44930</v>
      </c>
      <c r="G21" s="336"/>
      <c r="H21" s="336"/>
      <c r="I21" s="355"/>
      <c r="J21" s="336"/>
      <c r="K21" s="336"/>
      <c r="L21" s="336"/>
      <c r="M21" s="336"/>
    </row>
    <row r="22" ht="15.75" hidden="1" customHeight="1" spans="1:13">
      <c r="A22" s="326" t="s">
        <v>100</v>
      </c>
      <c r="B22" s="327"/>
      <c r="C22" s="327"/>
      <c r="D22" s="327"/>
      <c r="E22" s="328"/>
      <c r="F22" s="335">
        <v>44930</v>
      </c>
      <c r="G22" s="336"/>
      <c r="H22" s="336"/>
      <c r="I22" s="355"/>
      <c r="J22" s="336"/>
      <c r="K22" s="336"/>
      <c r="L22" s="336"/>
      <c r="M22" s="336"/>
    </row>
    <row r="23" ht="15.75" customHeight="1" spans="1:13">
      <c r="A23" s="326" t="s">
        <v>101</v>
      </c>
      <c r="B23" s="327"/>
      <c r="C23" s="327"/>
      <c r="D23" s="327"/>
      <c r="E23" s="328"/>
      <c r="F23" s="332">
        <v>0</v>
      </c>
      <c r="G23" s="334">
        <f t="shared" ref="G23:H23" si="9">SUM(H23-1/8)</f>
        <v>-0.25</v>
      </c>
      <c r="H23" s="334">
        <f t="shared" si="9"/>
        <v>-0.125</v>
      </c>
      <c r="I23" s="356">
        <v>0</v>
      </c>
      <c r="J23" s="334">
        <f t="shared" ref="J23:M23" si="10">SUM(I23+0.125)</f>
        <v>0.125</v>
      </c>
      <c r="K23" s="334">
        <f t="shared" si="10"/>
        <v>0.25</v>
      </c>
      <c r="L23" s="334">
        <f t="shared" si="10"/>
        <v>0.375</v>
      </c>
      <c r="M23" s="334">
        <f t="shared" si="10"/>
        <v>0.5</v>
      </c>
    </row>
    <row r="24" ht="15.75" customHeight="1" spans="1:13">
      <c r="A24" s="326" t="s">
        <v>103</v>
      </c>
      <c r="B24" s="327"/>
      <c r="C24" s="327"/>
      <c r="D24" s="327"/>
      <c r="E24" s="328"/>
      <c r="F24" s="329">
        <v>0.5</v>
      </c>
      <c r="G24" s="333">
        <f t="shared" ref="G24:G25" si="11">SUM(H24-0.25)</f>
        <v>-0.5</v>
      </c>
      <c r="H24" s="334">
        <f t="shared" ref="H24:H25" si="12">SUM(I24-1/4)</f>
        <v>-0.25</v>
      </c>
      <c r="I24" s="356">
        <v>0</v>
      </c>
      <c r="J24" s="334">
        <f t="shared" ref="J24:K25" si="13">SUM(I24+0.25)</f>
        <v>0.25</v>
      </c>
      <c r="K24" s="334">
        <f t="shared" si="13"/>
        <v>0.5</v>
      </c>
      <c r="L24" s="334">
        <f t="shared" ref="L24:M25" si="14">SUM(K24+0)</f>
        <v>0.5</v>
      </c>
      <c r="M24" s="334">
        <f t="shared" si="14"/>
        <v>0.5</v>
      </c>
    </row>
    <row r="25" ht="15.75" customHeight="1" spans="1:13">
      <c r="A25" s="326" t="s">
        <v>61</v>
      </c>
      <c r="B25" s="327"/>
      <c r="C25" s="327"/>
      <c r="D25" s="327"/>
      <c r="E25" s="328"/>
      <c r="F25" s="332">
        <v>0.25</v>
      </c>
      <c r="G25" s="333">
        <f t="shared" si="11"/>
        <v>-0.5</v>
      </c>
      <c r="H25" s="334">
        <f t="shared" si="12"/>
        <v>-0.25</v>
      </c>
      <c r="I25" s="356">
        <v>0</v>
      </c>
      <c r="J25" s="334">
        <f t="shared" si="13"/>
        <v>0.25</v>
      </c>
      <c r="K25" s="334">
        <f t="shared" si="13"/>
        <v>0.5</v>
      </c>
      <c r="L25" s="334">
        <f t="shared" si="14"/>
        <v>0.5</v>
      </c>
      <c r="M25" s="334">
        <f t="shared" si="14"/>
        <v>0.5</v>
      </c>
    </row>
    <row r="26" ht="15.75" customHeight="1" spans="1:13">
      <c r="A26" s="326" t="s">
        <v>106</v>
      </c>
      <c r="B26" s="327"/>
      <c r="C26" s="327"/>
      <c r="D26" s="327"/>
      <c r="E26" s="328"/>
      <c r="F26" s="332">
        <v>0.25</v>
      </c>
      <c r="G26" s="319">
        <f t="shared" ref="G26:H26" si="15">SUM(H26+0)</f>
        <v>0</v>
      </c>
      <c r="H26" s="319">
        <f t="shared" si="15"/>
        <v>0</v>
      </c>
      <c r="I26" s="354">
        <v>0</v>
      </c>
      <c r="J26" s="345">
        <f>SUM(I26+0.5)</f>
        <v>0.5</v>
      </c>
      <c r="K26" s="345">
        <f>SUM(J26+0)</f>
        <v>0.5</v>
      </c>
      <c r="L26" s="345">
        <f>SUM(K26+0.5)</f>
        <v>1</v>
      </c>
      <c r="M26" s="345">
        <f>SUM(L26+0)</f>
        <v>1</v>
      </c>
    </row>
    <row r="27" ht="15.75" customHeight="1" spans="1:13">
      <c r="A27" s="315"/>
      <c r="B27" s="316"/>
      <c r="C27" s="316"/>
      <c r="D27" s="316"/>
      <c r="E27" s="317"/>
      <c r="F27" s="335"/>
      <c r="G27" s="319"/>
      <c r="H27" s="319"/>
      <c r="I27" s="354"/>
      <c r="J27" s="319"/>
      <c r="K27" s="319"/>
      <c r="L27" s="319"/>
      <c r="M27" s="319"/>
    </row>
    <row r="28" ht="15.75" customHeight="1" spans="1:13">
      <c r="A28" s="337" t="s">
        <v>138</v>
      </c>
      <c r="B28" s="338"/>
      <c r="C28" s="338"/>
      <c r="D28" s="338"/>
      <c r="E28" s="339"/>
      <c r="F28" s="332">
        <v>0.25</v>
      </c>
      <c r="G28" s="319">
        <f t="shared" ref="G28:H28" si="16">H28</f>
        <v>0</v>
      </c>
      <c r="H28" s="319">
        <f t="shared" si="16"/>
        <v>0</v>
      </c>
      <c r="I28" s="354">
        <v>0</v>
      </c>
      <c r="J28" s="319">
        <f t="shared" ref="J28:M28" si="17">I28</f>
        <v>0</v>
      </c>
      <c r="K28" s="319">
        <f t="shared" si="17"/>
        <v>0</v>
      </c>
      <c r="L28" s="319">
        <f t="shared" si="17"/>
        <v>0</v>
      </c>
      <c r="M28" s="319">
        <f t="shared" si="17"/>
        <v>0</v>
      </c>
    </row>
    <row r="29" ht="15.75" customHeight="1" spans="1:13">
      <c r="A29" s="337" t="s">
        <v>139</v>
      </c>
      <c r="B29" s="338"/>
      <c r="C29" s="338"/>
      <c r="D29" s="338"/>
      <c r="E29" s="339"/>
      <c r="F29" s="332">
        <v>0.125</v>
      </c>
      <c r="G29" s="336">
        <f>SUM(H29-0.125)</f>
        <v>-0.125</v>
      </c>
      <c r="H29" s="336">
        <f>I29</f>
        <v>0</v>
      </c>
      <c r="I29" s="355">
        <v>0</v>
      </c>
      <c r="J29" s="336">
        <f>I29</f>
        <v>0</v>
      </c>
      <c r="K29" s="336">
        <f>J29</f>
        <v>0</v>
      </c>
      <c r="L29" s="336">
        <f>K29</f>
        <v>0</v>
      </c>
      <c r="M29" s="336">
        <f>L29</f>
        <v>0</v>
      </c>
    </row>
    <row r="30" ht="15.75" customHeight="1" spans="1:13">
      <c r="A30" s="326" t="s">
        <v>140</v>
      </c>
      <c r="B30" s="327"/>
      <c r="C30" s="327"/>
      <c r="D30" s="327"/>
      <c r="E30" s="328"/>
      <c r="F30" s="332">
        <v>0.125</v>
      </c>
      <c r="G30" s="319"/>
      <c r="H30" s="334">
        <f>SUM(I30-1/4)</f>
        <v>-0.25</v>
      </c>
      <c r="I30" s="354">
        <v>0</v>
      </c>
      <c r="J30" s="334">
        <f t="shared" ref="J30:M30" si="18">SUM(I30+0.25)</f>
        <v>0.25</v>
      </c>
      <c r="K30" s="334">
        <f t="shared" si="18"/>
        <v>0.5</v>
      </c>
      <c r="L30" s="334">
        <f t="shared" si="18"/>
        <v>0.75</v>
      </c>
      <c r="M30" s="334">
        <f t="shared" si="18"/>
        <v>1</v>
      </c>
    </row>
    <row r="31" ht="15.75" customHeight="1" spans="1:13">
      <c r="A31" s="315"/>
      <c r="B31" s="316"/>
      <c r="C31" s="316"/>
      <c r="D31" s="316"/>
      <c r="E31" s="317"/>
      <c r="F31" s="335"/>
      <c r="G31" s="319"/>
      <c r="H31" s="319"/>
      <c r="I31" s="354"/>
      <c r="J31" s="319"/>
      <c r="K31" s="319"/>
      <c r="L31" s="319"/>
      <c r="M31" s="319"/>
    </row>
    <row r="32" ht="15.75" customHeight="1" spans="1:13">
      <c r="A32" s="326" t="s">
        <v>141</v>
      </c>
      <c r="B32" s="327"/>
      <c r="C32" s="327"/>
      <c r="D32" s="327"/>
      <c r="E32" s="328"/>
      <c r="F32" s="329">
        <v>0.5</v>
      </c>
      <c r="G32" s="319">
        <f t="shared" ref="G32:G42" si="19">SUM(H32-1)</f>
        <v>-3</v>
      </c>
      <c r="H32" s="319">
        <f t="shared" ref="H32:H42" si="20">SUM(I32-2)</f>
        <v>-2</v>
      </c>
      <c r="I32" s="354">
        <v>0</v>
      </c>
      <c r="J32" s="319">
        <f t="shared" ref="J32:J42" si="21">SUM(I32+2)</f>
        <v>2</v>
      </c>
      <c r="K32" s="319">
        <f t="shared" ref="K32:K42" si="22">SUM(J32+2.5)</f>
        <v>4.5</v>
      </c>
      <c r="L32" s="319">
        <f t="shared" ref="L32:M32" si="23">SUM(K32+2)</f>
        <v>6.5</v>
      </c>
      <c r="M32" s="319">
        <f t="shared" si="23"/>
        <v>8.5</v>
      </c>
    </row>
    <row r="33" ht="15.75" customHeight="1" spans="1:13">
      <c r="A33" s="326" t="s">
        <v>119</v>
      </c>
      <c r="B33" s="327"/>
      <c r="C33" s="327"/>
      <c r="D33" s="327"/>
      <c r="E33" s="328"/>
      <c r="F33" s="329">
        <v>0.5</v>
      </c>
      <c r="G33" s="319">
        <f t="shared" si="19"/>
        <v>-3</v>
      </c>
      <c r="H33" s="319">
        <f t="shared" si="20"/>
        <v>-2</v>
      </c>
      <c r="I33" s="354">
        <v>0</v>
      </c>
      <c r="J33" s="319">
        <f t="shared" si="21"/>
        <v>2</v>
      </c>
      <c r="K33" s="319">
        <f t="shared" si="22"/>
        <v>4.5</v>
      </c>
      <c r="L33" s="319">
        <f t="shared" ref="L33:M42" si="24">SUM(K33+2)</f>
        <v>6.5</v>
      </c>
      <c r="M33" s="319">
        <f t="shared" si="24"/>
        <v>8.5</v>
      </c>
    </row>
    <row r="34" ht="15.75" customHeight="1" spans="1:13">
      <c r="A34" s="326" t="s">
        <v>142</v>
      </c>
      <c r="B34" s="327"/>
      <c r="C34" s="327"/>
      <c r="D34" s="327"/>
      <c r="E34" s="328"/>
      <c r="F34" s="329">
        <v>0.5</v>
      </c>
      <c r="G34" s="319">
        <f t="shared" si="19"/>
        <v>-3</v>
      </c>
      <c r="H34" s="319">
        <f t="shared" si="20"/>
        <v>-2</v>
      </c>
      <c r="I34" s="354">
        <v>0</v>
      </c>
      <c r="J34" s="319">
        <f t="shared" si="21"/>
        <v>2</v>
      </c>
      <c r="K34" s="319">
        <f t="shared" si="22"/>
        <v>4.5</v>
      </c>
      <c r="L34" s="319">
        <f t="shared" si="24"/>
        <v>6.5</v>
      </c>
      <c r="M34" s="319">
        <f t="shared" si="24"/>
        <v>8.5</v>
      </c>
    </row>
    <row r="35" ht="15.75" customHeight="1" spans="1:13">
      <c r="A35" s="326" t="s">
        <v>143</v>
      </c>
      <c r="B35" s="327"/>
      <c r="C35" s="327"/>
      <c r="D35" s="327"/>
      <c r="E35" s="328"/>
      <c r="F35" s="329">
        <v>0.5</v>
      </c>
      <c r="G35" s="319">
        <f t="shared" ref="G35" si="25">SUM(H35-1)</f>
        <v>-3</v>
      </c>
      <c r="H35" s="319">
        <f t="shared" ref="H35" si="26">SUM(I35-2)</f>
        <v>-2</v>
      </c>
      <c r="I35" s="354">
        <v>0</v>
      </c>
      <c r="J35" s="319">
        <f t="shared" ref="J35" si="27">SUM(I35+2)</f>
        <v>2</v>
      </c>
      <c r="K35" s="319">
        <f t="shared" si="22"/>
        <v>4.5</v>
      </c>
      <c r="L35" s="319">
        <f t="shared" si="24"/>
        <v>6.5</v>
      </c>
      <c r="M35" s="319">
        <f t="shared" si="24"/>
        <v>8.5</v>
      </c>
    </row>
    <row r="36" ht="15.75" customHeight="1" spans="1:13">
      <c r="A36" s="326" t="s">
        <v>121</v>
      </c>
      <c r="B36" s="327"/>
      <c r="C36" s="327"/>
      <c r="D36" s="327"/>
      <c r="E36" s="328"/>
      <c r="F36" s="329">
        <v>0.5</v>
      </c>
      <c r="G36" s="319">
        <f t="shared" si="19"/>
        <v>-3</v>
      </c>
      <c r="H36" s="319">
        <f t="shared" si="20"/>
        <v>-2</v>
      </c>
      <c r="I36" s="354">
        <v>0</v>
      </c>
      <c r="J36" s="319">
        <f t="shared" si="21"/>
        <v>2</v>
      </c>
      <c r="K36" s="319">
        <f t="shared" si="22"/>
        <v>4.5</v>
      </c>
      <c r="L36" s="319">
        <f t="shared" si="24"/>
        <v>6.5</v>
      </c>
      <c r="M36" s="319">
        <f t="shared" si="24"/>
        <v>8.5</v>
      </c>
    </row>
    <row r="37" ht="15.75" customHeight="1" spans="1:13">
      <c r="A37" s="326" t="s">
        <v>144</v>
      </c>
      <c r="B37" s="327"/>
      <c r="C37" s="327"/>
      <c r="D37" s="327"/>
      <c r="E37" s="328"/>
      <c r="F37" s="329">
        <v>0.5</v>
      </c>
      <c r="G37" s="319">
        <f t="shared" si="19"/>
        <v>-3</v>
      </c>
      <c r="H37" s="319">
        <f t="shared" si="20"/>
        <v>-2</v>
      </c>
      <c r="I37" s="354">
        <v>0</v>
      </c>
      <c r="J37" s="319">
        <f t="shared" si="21"/>
        <v>2</v>
      </c>
      <c r="K37" s="319">
        <f t="shared" si="22"/>
        <v>4.5</v>
      </c>
      <c r="L37" s="319">
        <f t="shared" si="24"/>
        <v>6.5</v>
      </c>
      <c r="M37" s="319">
        <f t="shared" si="24"/>
        <v>8.5</v>
      </c>
    </row>
    <row r="38" ht="15.75" customHeight="1" spans="1:13">
      <c r="A38" s="337" t="s">
        <v>123</v>
      </c>
      <c r="B38" s="338"/>
      <c r="C38" s="338"/>
      <c r="D38" s="338"/>
      <c r="E38" s="339"/>
      <c r="F38" s="329">
        <v>0.5</v>
      </c>
      <c r="G38" s="319">
        <f t="shared" si="19"/>
        <v>-3</v>
      </c>
      <c r="H38" s="319">
        <f t="shared" si="20"/>
        <v>-2</v>
      </c>
      <c r="I38" s="354">
        <v>0</v>
      </c>
      <c r="J38" s="319">
        <f t="shared" si="21"/>
        <v>2</v>
      </c>
      <c r="K38" s="319">
        <f t="shared" si="22"/>
        <v>4.5</v>
      </c>
      <c r="L38" s="319">
        <f t="shared" si="24"/>
        <v>6.5</v>
      </c>
      <c r="M38" s="319">
        <f t="shared" si="24"/>
        <v>8.5</v>
      </c>
    </row>
    <row r="39" ht="15.75" customHeight="1" spans="1:13">
      <c r="A39" s="337" t="s">
        <v>145</v>
      </c>
      <c r="B39" s="338"/>
      <c r="C39" s="338"/>
      <c r="D39" s="338"/>
      <c r="E39" s="339"/>
      <c r="F39" s="329">
        <v>0.5</v>
      </c>
      <c r="G39" s="319">
        <f t="shared" si="19"/>
        <v>-3</v>
      </c>
      <c r="H39" s="319">
        <f t="shared" si="20"/>
        <v>-2</v>
      </c>
      <c r="I39" s="354">
        <v>0</v>
      </c>
      <c r="J39" s="319">
        <f t="shared" si="21"/>
        <v>2</v>
      </c>
      <c r="K39" s="319">
        <f t="shared" si="22"/>
        <v>4.5</v>
      </c>
      <c r="L39" s="319">
        <f t="shared" si="24"/>
        <v>6.5</v>
      </c>
      <c r="M39" s="319">
        <f t="shared" si="24"/>
        <v>8.5</v>
      </c>
    </row>
    <row r="40" ht="15.75" hidden="1" customHeight="1" spans="1:13">
      <c r="A40" s="337" t="s">
        <v>125</v>
      </c>
      <c r="B40" s="338"/>
      <c r="C40" s="338"/>
      <c r="D40" s="338"/>
      <c r="E40" s="339"/>
      <c r="F40" s="329">
        <v>0.5</v>
      </c>
      <c r="G40" s="319">
        <f t="shared" si="19"/>
        <v>-3</v>
      </c>
      <c r="H40" s="319">
        <f t="shared" si="20"/>
        <v>-2</v>
      </c>
      <c r="I40" s="354">
        <v>0</v>
      </c>
      <c r="J40" s="319">
        <f t="shared" si="21"/>
        <v>2</v>
      </c>
      <c r="K40" s="319">
        <f t="shared" si="22"/>
        <v>4.5</v>
      </c>
      <c r="L40" s="319">
        <f t="shared" si="24"/>
        <v>6.5</v>
      </c>
      <c r="M40" s="319">
        <f t="shared" si="24"/>
        <v>8.5</v>
      </c>
    </row>
    <row r="41" ht="15.75" customHeight="1" spans="1:13">
      <c r="A41" s="337" t="s">
        <v>146</v>
      </c>
      <c r="B41" s="338"/>
      <c r="C41" s="338"/>
      <c r="D41" s="338"/>
      <c r="E41" s="339"/>
      <c r="F41" s="329">
        <v>0.5</v>
      </c>
      <c r="G41" s="319">
        <f t="shared" si="19"/>
        <v>-3</v>
      </c>
      <c r="H41" s="319">
        <f t="shared" si="20"/>
        <v>-2</v>
      </c>
      <c r="I41" s="354">
        <v>0</v>
      </c>
      <c r="J41" s="319">
        <f t="shared" si="21"/>
        <v>2</v>
      </c>
      <c r="K41" s="319">
        <f t="shared" si="22"/>
        <v>4.5</v>
      </c>
      <c r="L41" s="319">
        <f t="shared" si="24"/>
        <v>6.5</v>
      </c>
      <c r="M41" s="319">
        <f t="shared" si="24"/>
        <v>8.5</v>
      </c>
    </row>
    <row r="42" ht="15.75" customHeight="1" spans="1:13">
      <c r="A42" s="326" t="s">
        <v>128</v>
      </c>
      <c r="B42" s="327"/>
      <c r="C42" s="327"/>
      <c r="D42" s="327"/>
      <c r="E42" s="328"/>
      <c r="F42" s="329">
        <v>0.5</v>
      </c>
      <c r="G42" s="319">
        <f t="shared" si="19"/>
        <v>-3</v>
      </c>
      <c r="H42" s="319">
        <f t="shared" si="20"/>
        <v>-2</v>
      </c>
      <c r="I42" s="354">
        <v>0</v>
      </c>
      <c r="J42" s="319">
        <f t="shared" si="21"/>
        <v>2</v>
      </c>
      <c r="K42" s="319">
        <f t="shared" si="22"/>
        <v>4.5</v>
      </c>
      <c r="L42" s="319">
        <f t="shared" si="24"/>
        <v>6.5</v>
      </c>
      <c r="M42" s="319">
        <f t="shared" si="24"/>
        <v>8.5</v>
      </c>
    </row>
    <row r="43" ht="15.75" customHeight="1" spans="1:13">
      <c r="A43" s="315"/>
      <c r="B43" s="316"/>
      <c r="C43" s="316"/>
      <c r="D43" s="316"/>
      <c r="E43" s="317"/>
      <c r="F43" s="324"/>
      <c r="G43" s="319"/>
      <c r="H43" s="319"/>
      <c r="I43" s="354"/>
      <c r="J43" s="319"/>
      <c r="K43" s="319"/>
      <c r="L43" s="319"/>
      <c r="M43" s="319"/>
    </row>
    <row r="44" ht="15.75" customHeight="1" spans="1:13">
      <c r="A44" s="326" t="s">
        <v>147</v>
      </c>
      <c r="B44" s="327"/>
      <c r="C44" s="327"/>
      <c r="D44" s="327"/>
      <c r="E44" s="328"/>
      <c r="F44" s="332">
        <v>0.125</v>
      </c>
      <c r="G44" s="336">
        <f t="shared" ref="G44:G46" si="28">SUM(H44-0.25)</f>
        <v>-0.75</v>
      </c>
      <c r="H44" s="336">
        <f t="shared" ref="H44:H46" si="29">SUM(I44-0.5)</f>
        <v>-0.5</v>
      </c>
      <c r="I44" s="355">
        <v>0</v>
      </c>
      <c r="J44" s="336">
        <f t="shared" ref="J44:M46" si="30">SUM(I44+0.5)</f>
        <v>0.5</v>
      </c>
      <c r="K44" s="336">
        <f t="shared" si="30"/>
        <v>1</v>
      </c>
      <c r="L44" s="336">
        <f t="shared" si="30"/>
        <v>1.5</v>
      </c>
      <c r="M44" s="336">
        <f t="shared" si="30"/>
        <v>2</v>
      </c>
    </row>
    <row r="45" ht="15.75" customHeight="1" spans="1:13">
      <c r="A45" s="326" t="s">
        <v>148</v>
      </c>
      <c r="B45" s="327"/>
      <c r="C45" s="327"/>
      <c r="D45" s="327"/>
      <c r="E45" s="328"/>
      <c r="F45" s="332">
        <v>0.125</v>
      </c>
      <c r="G45" s="336">
        <f t="shared" si="28"/>
        <v>-0.75</v>
      </c>
      <c r="H45" s="336">
        <f t="shared" si="29"/>
        <v>-0.5</v>
      </c>
      <c r="I45" s="355">
        <v>0</v>
      </c>
      <c r="J45" s="357">
        <f t="shared" si="30"/>
        <v>0.5</v>
      </c>
      <c r="K45" s="357">
        <f t="shared" si="30"/>
        <v>1</v>
      </c>
      <c r="L45" s="357">
        <f t="shared" si="30"/>
        <v>1.5</v>
      </c>
      <c r="M45" s="357">
        <f t="shared" si="30"/>
        <v>2</v>
      </c>
    </row>
    <row r="46" ht="15.75" customHeight="1" spans="1:13">
      <c r="A46" s="326" t="s">
        <v>149</v>
      </c>
      <c r="B46" s="327"/>
      <c r="C46" s="327"/>
      <c r="D46" s="327"/>
      <c r="E46" s="328"/>
      <c r="F46" s="332">
        <v>0.125</v>
      </c>
      <c r="G46" s="336">
        <f t="shared" si="28"/>
        <v>-0.75</v>
      </c>
      <c r="H46" s="336">
        <f t="shared" si="29"/>
        <v>-0.5</v>
      </c>
      <c r="I46" s="355">
        <v>0</v>
      </c>
      <c r="J46" s="357">
        <f t="shared" si="30"/>
        <v>0.5</v>
      </c>
      <c r="K46" s="357">
        <f t="shared" si="30"/>
        <v>1</v>
      </c>
      <c r="L46" s="357">
        <f t="shared" si="30"/>
        <v>1.5</v>
      </c>
      <c r="M46" s="357">
        <f t="shared" si="30"/>
        <v>2</v>
      </c>
    </row>
    <row r="47" ht="15.75" hidden="1" customHeight="1" spans="1:13">
      <c r="A47" s="326" t="s">
        <v>150</v>
      </c>
      <c r="B47" s="327"/>
      <c r="C47" s="327"/>
      <c r="D47" s="327"/>
      <c r="E47" s="328"/>
      <c r="F47" s="335">
        <v>44934</v>
      </c>
      <c r="G47" s="336"/>
      <c r="H47" s="336"/>
      <c r="I47" s="355"/>
      <c r="J47" s="336"/>
      <c r="K47" s="336"/>
      <c r="L47" s="336"/>
      <c r="M47" s="336"/>
    </row>
    <row r="48" ht="15.75" hidden="1" customHeight="1" spans="1:13">
      <c r="A48" s="326" t="s">
        <v>151</v>
      </c>
      <c r="B48" s="327"/>
      <c r="C48" s="327"/>
      <c r="D48" s="327"/>
      <c r="E48" s="328"/>
      <c r="F48" s="335">
        <v>44934</v>
      </c>
      <c r="G48" s="336"/>
      <c r="H48" s="336"/>
      <c r="I48" s="355"/>
      <c r="J48" s="336"/>
      <c r="K48" s="336"/>
      <c r="L48" s="336"/>
      <c r="M48" s="336"/>
    </row>
    <row r="49" ht="15.75" customHeight="1" spans="1:13">
      <c r="A49" s="326" t="s">
        <v>152</v>
      </c>
      <c r="B49" s="327"/>
      <c r="C49" s="327"/>
      <c r="D49" s="327"/>
      <c r="E49" s="328"/>
      <c r="F49" s="332">
        <v>0.125</v>
      </c>
      <c r="G49" s="336">
        <f t="shared" ref="G49:G50" si="31">SUM(H49-0.125)</f>
        <v>-0.375</v>
      </c>
      <c r="H49" s="336">
        <f t="shared" ref="H49:H50" si="32">SUM(I49-0.25)</f>
        <v>-0.25</v>
      </c>
      <c r="I49" s="355">
        <v>0</v>
      </c>
      <c r="J49" s="336">
        <f t="shared" ref="J49:M50" si="33">SUM(I49+0.25)</f>
        <v>0.25</v>
      </c>
      <c r="K49" s="336">
        <f t="shared" si="33"/>
        <v>0.5</v>
      </c>
      <c r="L49" s="336">
        <f t="shared" si="33"/>
        <v>0.75</v>
      </c>
      <c r="M49" s="336">
        <f t="shared" si="33"/>
        <v>1</v>
      </c>
    </row>
    <row r="50" ht="15.75" customHeight="1" spans="1:13">
      <c r="A50" s="326" t="s">
        <v>153</v>
      </c>
      <c r="B50" s="327"/>
      <c r="C50" s="327"/>
      <c r="D50" s="327"/>
      <c r="E50" s="328"/>
      <c r="F50" s="332">
        <v>0.125</v>
      </c>
      <c r="G50" s="336">
        <f t="shared" si="31"/>
        <v>-0.375</v>
      </c>
      <c r="H50" s="336">
        <f t="shared" si="32"/>
        <v>-0.25</v>
      </c>
      <c r="I50" s="355">
        <v>0</v>
      </c>
      <c r="J50" s="336">
        <f t="shared" si="33"/>
        <v>0.25</v>
      </c>
      <c r="K50" s="336">
        <f t="shared" si="33"/>
        <v>0.5</v>
      </c>
      <c r="L50" s="336">
        <f t="shared" si="33"/>
        <v>0.75</v>
      </c>
      <c r="M50" s="336">
        <f t="shared" si="33"/>
        <v>1</v>
      </c>
    </row>
    <row r="51" ht="15.75" customHeight="1" spans="1:13">
      <c r="A51" s="326" t="s">
        <v>154</v>
      </c>
      <c r="B51" s="327"/>
      <c r="C51" s="327"/>
      <c r="D51" s="327"/>
      <c r="E51" s="328"/>
      <c r="F51" s="335">
        <v>0.125</v>
      </c>
      <c r="G51" s="336"/>
      <c r="H51" s="336">
        <f>I51</f>
        <v>0</v>
      </c>
      <c r="I51" s="355">
        <v>0</v>
      </c>
      <c r="J51" s="336">
        <f>I51</f>
        <v>0</v>
      </c>
      <c r="K51" s="336">
        <f>J51</f>
        <v>0</v>
      </c>
      <c r="L51" s="336">
        <f>K51</f>
        <v>0</v>
      </c>
      <c r="M51" s="336">
        <f>L51</f>
        <v>0</v>
      </c>
    </row>
    <row r="52" ht="15.75" customHeight="1" spans="1:13">
      <c r="A52" s="340" t="s">
        <v>155</v>
      </c>
      <c r="B52" s="341"/>
      <c r="C52" s="341"/>
      <c r="D52" s="341"/>
      <c r="E52" s="342"/>
      <c r="F52" s="343">
        <v>0.125</v>
      </c>
      <c r="G52" s="344">
        <f t="shared" ref="G52:H52" si="34">SUM(H52-0.125)</f>
        <v>-0.25</v>
      </c>
      <c r="H52" s="344">
        <f t="shared" si="34"/>
        <v>-0.125</v>
      </c>
      <c r="I52" s="358">
        <v>0</v>
      </c>
      <c r="J52" s="344">
        <f t="shared" ref="J52:M52" si="35">SUM(I52+0.125)</f>
        <v>0.125</v>
      </c>
      <c r="K52" s="344">
        <f t="shared" si="35"/>
        <v>0.25</v>
      </c>
      <c r="L52" s="344">
        <f t="shared" si="35"/>
        <v>0.375</v>
      </c>
      <c r="M52" s="344">
        <f t="shared" si="35"/>
        <v>0.5</v>
      </c>
    </row>
    <row r="53" ht="15.75" customHeight="1" spans="1:13">
      <c r="A53" s="326" t="s">
        <v>156</v>
      </c>
      <c r="B53" s="327"/>
      <c r="C53" s="327"/>
      <c r="D53" s="327"/>
      <c r="E53" s="328"/>
      <c r="F53" s="332">
        <v>0.125</v>
      </c>
      <c r="G53" s="336"/>
      <c r="H53" s="334">
        <f>SUM(I53-1/2)</f>
        <v>-0.5</v>
      </c>
      <c r="I53" s="355">
        <v>0</v>
      </c>
      <c r="J53" s="345">
        <f>SUM(I53+0.5)</f>
        <v>0.5</v>
      </c>
      <c r="K53" s="345">
        <f>SUM(J53+0.625)</f>
        <v>1.125</v>
      </c>
      <c r="L53" s="345">
        <f t="shared" ref="L53:M53" si="36">SUM(K53+0.5)</f>
        <v>1.625</v>
      </c>
      <c r="M53" s="345">
        <f t="shared" si="36"/>
        <v>2.125</v>
      </c>
    </row>
    <row r="54" ht="15.75" customHeight="1" spans="1:13">
      <c r="A54" s="326" t="s">
        <v>154</v>
      </c>
      <c r="B54" s="327"/>
      <c r="C54" s="327"/>
      <c r="D54" s="327"/>
      <c r="E54" s="328"/>
      <c r="F54" s="332">
        <v>0.125</v>
      </c>
      <c r="G54" s="336"/>
      <c r="H54" s="334">
        <f>I54</f>
        <v>0</v>
      </c>
      <c r="I54" s="355">
        <v>0</v>
      </c>
      <c r="J54" s="345">
        <f t="shared" ref="J54:M55" si="37">I54</f>
        <v>0</v>
      </c>
      <c r="K54" s="345">
        <f t="shared" si="37"/>
        <v>0</v>
      </c>
      <c r="L54" s="345">
        <f t="shared" si="37"/>
        <v>0</v>
      </c>
      <c r="M54" s="345">
        <f t="shared" si="37"/>
        <v>0</v>
      </c>
    </row>
    <row r="55" ht="15.75" customHeight="1" spans="1:13">
      <c r="A55" s="326" t="s">
        <v>157</v>
      </c>
      <c r="B55" s="327"/>
      <c r="C55" s="327"/>
      <c r="D55" s="327"/>
      <c r="E55" s="328"/>
      <c r="F55" s="332">
        <v>0.125</v>
      </c>
      <c r="G55" s="336"/>
      <c r="H55" s="334">
        <f>I55</f>
        <v>0</v>
      </c>
      <c r="I55" s="355">
        <v>0</v>
      </c>
      <c r="J55" s="345">
        <f t="shared" si="37"/>
        <v>0</v>
      </c>
      <c r="K55" s="345">
        <f t="shared" si="37"/>
        <v>0</v>
      </c>
      <c r="L55" s="345">
        <f t="shared" si="37"/>
        <v>0</v>
      </c>
      <c r="M55" s="345">
        <f t="shared" si="37"/>
        <v>0</v>
      </c>
    </row>
    <row r="56" ht="15.75" customHeight="1" spans="1:13">
      <c r="A56" s="326" t="s">
        <v>158</v>
      </c>
      <c r="B56" s="327"/>
      <c r="C56" s="327"/>
      <c r="D56" s="327"/>
      <c r="E56" s="328"/>
      <c r="F56" s="332">
        <v>0.125</v>
      </c>
      <c r="G56" s="345">
        <f t="shared" ref="G56:H56" si="38">SUM(H56-0.0625)</f>
        <v>-0.125</v>
      </c>
      <c r="H56" s="345">
        <f t="shared" si="38"/>
        <v>-0.0625</v>
      </c>
      <c r="I56" s="355">
        <v>0</v>
      </c>
      <c r="J56" s="345">
        <f t="shared" ref="J56:M56" si="39">SUM(I56+0.0625)</f>
        <v>0.0625</v>
      </c>
      <c r="K56" s="345">
        <f t="shared" si="39"/>
        <v>0.125</v>
      </c>
      <c r="L56" s="345">
        <f t="shared" si="39"/>
        <v>0.1875</v>
      </c>
      <c r="M56" s="345">
        <f t="shared" si="39"/>
        <v>0.25</v>
      </c>
    </row>
    <row r="57" ht="15.75" hidden="1" customHeight="1" spans="1:13">
      <c r="A57" s="326" t="s">
        <v>159</v>
      </c>
      <c r="B57" s="327"/>
      <c r="C57" s="327"/>
      <c r="D57" s="327"/>
      <c r="E57" s="328"/>
      <c r="F57" s="335">
        <v>44934</v>
      </c>
      <c r="G57" s="345"/>
      <c r="H57" s="345"/>
      <c r="I57" s="355"/>
      <c r="J57" s="336"/>
      <c r="K57" s="336"/>
      <c r="L57" s="336"/>
      <c r="M57" s="336"/>
    </row>
    <row r="58" ht="15.75" customHeight="1" spans="1:13">
      <c r="A58" s="326" t="s">
        <v>160</v>
      </c>
      <c r="B58" s="327"/>
      <c r="C58" s="327"/>
      <c r="D58" s="327"/>
      <c r="E58" s="328"/>
      <c r="F58" s="332">
        <v>0.125</v>
      </c>
      <c r="G58" s="345">
        <f t="shared" ref="G58:H58" si="40">SUM(H58-0.0625)</f>
        <v>-0.125</v>
      </c>
      <c r="H58" s="345">
        <f t="shared" si="40"/>
        <v>-0.0625</v>
      </c>
      <c r="I58" s="355">
        <v>0</v>
      </c>
      <c r="J58" s="345">
        <f t="shared" ref="J58:M58" si="41">SUM(I58+0.0625)</f>
        <v>0.0625</v>
      </c>
      <c r="K58" s="345">
        <f t="shared" si="41"/>
        <v>0.125</v>
      </c>
      <c r="L58" s="345">
        <f t="shared" si="41"/>
        <v>0.1875</v>
      </c>
      <c r="M58" s="345">
        <f t="shared" si="41"/>
        <v>0.25</v>
      </c>
    </row>
    <row r="59" ht="15.75" customHeight="1" spans="1:13">
      <c r="A59" s="315"/>
      <c r="B59" s="316"/>
      <c r="C59" s="316"/>
      <c r="D59" s="316"/>
      <c r="E59" s="317"/>
      <c r="F59" s="332"/>
      <c r="G59" s="345"/>
      <c r="H59" s="345"/>
      <c r="I59" s="355"/>
      <c r="J59" s="345"/>
      <c r="K59" s="345"/>
      <c r="L59" s="345"/>
      <c r="M59" s="345"/>
    </row>
    <row r="60" ht="15.75" customHeight="1" spans="1:13">
      <c r="A60" s="321" t="s">
        <v>161</v>
      </c>
      <c r="B60" s="322"/>
      <c r="C60" s="322"/>
      <c r="D60" s="322"/>
      <c r="E60" s="323"/>
      <c r="F60" s="332"/>
      <c r="G60" s="345"/>
      <c r="H60" s="345"/>
      <c r="I60" s="355"/>
      <c r="J60" s="345"/>
      <c r="K60" s="345"/>
      <c r="L60" s="345"/>
      <c r="M60" s="345"/>
    </row>
    <row r="61" ht="15.75" customHeight="1" spans="1:13">
      <c r="A61" s="326" t="s">
        <v>162</v>
      </c>
      <c r="B61" s="327"/>
      <c r="C61" s="327"/>
      <c r="D61" s="327"/>
      <c r="E61" s="328"/>
      <c r="F61" s="329">
        <v>0.5</v>
      </c>
      <c r="G61" s="333">
        <f t="shared" ref="G61:G62" si="42">SUM(H61-0.25)</f>
        <v>-0.5</v>
      </c>
      <c r="H61" s="334">
        <f t="shared" ref="H61:H62" si="43">SUM(I61-1/4)</f>
        <v>-0.25</v>
      </c>
      <c r="I61" s="356">
        <v>0</v>
      </c>
      <c r="J61" s="334">
        <f t="shared" ref="J61:K62" si="44">SUM(I61+0.25)</f>
        <v>0.25</v>
      </c>
      <c r="K61" s="334">
        <f>SUM(J61+0.375)</f>
        <v>0.625</v>
      </c>
      <c r="L61" s="334">
        <f>SUM(K61+0.25)</f>
        <v>0.875</v>
      </c>
      <c r="M61" s="334">
        <f>SUM(L61+0.25)</f>
        <v>1.125</v>
      </c>
    </row>
    <row r="62" ht="15.75" customHeight="1" spans="1:13">
      <c r="A62" s="346" t="s">
        <v>163</v>
      </c>
      <c r="B62" s="347"/>
      <c r="C62" s="347"/>
      <c r="D62" s="347"/>
      <c r="E62" s="348"/>
      <c r="F62" s="329">
        <v>0.5</v>
      </c>
      <c r="G62" s="333">
        <f t="shared" si="42"/>
        <v>-0.5</v>
      </c>
      <c r="H62" s="334">
        <f t="shared" si="43"/>
        <v>-0.25</v>
      </c>
      <c r="I62" s="356">
        <v>0</v>
      </c>
      <c r="J62" s="334">
        <f t="shared" si="44"/>
        <v>0.25</v>
      </c>
      <c r="K62" s="334">
        <f t="shared" si="44"/>
        <v>0.5</v>
      </c>
      <c r="L62" s="334">
        <f>SUM(K62+0.25)</f>
        <v>0.75</v>
      </c>
      <c r="M62" s="334">
        <f>SUM(L62+0.25)</f>
        <v>1</v>
      </c>
    </row>
    <row r="63" ht="15.75" customHeight="1" spans="1:13">
      <c r="A63" s="315"/>
      <c r="B63" s="316"/>
      <c r="C63" s="316"/>
      <c r="D63" s="316"/>
      <c r="E63" s="317"/>
      <c r="F63" s="349"/>
      <c r="G63" s="333"/>
      <c r="H63" s="334"/>
      <c r="I63" s="356"/>
      <c r="J63" s="334"/>
      <c r="K63" s="334"/>
      <c r="L63" s="334"/>
      <c r="M63" s="334"/>
    </row>
    <row r="64" ht="15.75" customHeight="1" spans="1:13">
      <c r="A64" s="337" t="s">
        <v>164</v>
      </c>
      <c r="B64" s="338"/>
      <c r="C64" s="338"/>
      <c r="D64" s="338"/>
      <c r="E64" s="339"/>
      <c r="F64" s="332">
        <v>0.5</v>
      </c>
      <c r="G64" s="336"/>
      <c r="H64" s="336">
        <f>I64</f>
        <v>0</v>
      </c>
      <c r="I64" s="355">
        <v>0</v>
      </c>
      <c r="J64" s="357">
        <f>I64</f>
        <v>0</v>
      </c>
      <c r="K64" s="357">
        <f>J64</f>
        <v>0</v>
      </c>
      <c r="L64" s="357">
        <f>K64</f>
        <v>0</v>
      </c>
      <c r="M64" s="357">
        <f>L64</f>
        <v>0</v>
      </c>
    </row>
    <row r="65" ht="15.75" customHeight="1" spans="1:13">
      <c r="A65" s="337" t="s">
        <v>165</v>
      </c>
      <c r="B65" s="338"/>
      <c r="C65" s="338"/>
      <c r="D65" s="338"/>
      <c r="E65" s="339"/>
      <c r="F65" s="332">
        <v>0.25</v>
      </c>
      <c r="G65" s="336"/>
      <c r="H65" s="359"/>
      <c r="I65" s="355"/>
      <c r="J65" s="359"/>
      <c r="K65" s="359"/>
      <c r="L65" s="359"/>
      <c r="M65" s="359"/>
    </row>
    <row r="66" ht="15.75" customHeight="1" spans="1:13">
      <c r="A66" s="337" t="s">
        <v>166</v>
      </c>
      <c r="B66" s="338"/>
      <c r="C66" s="338"/>
      <c r="D66" s="338"/>
      <c r="E66" s="339"/>
      <c r="F66" s="332">
        <v>0.25</v>
      </c>
      <c r="G66" s="336"/>
      <c r="H66" s="359"/>
      <c r="I66" s="355"/>
      <c r="J66" s="359"/>
      <c r="K66" s="359"/>
      <c r="L66" s="359"/>
      <c r="M66" s="359"/>
    </row>
    <row r="67" s="288" customFormat="1" ht="15.75" customHeight="1" spans="1:13">
      <c r="A67" s="337" t="s">
        <v>167</v>
      </c>
      <c r="B67" s="338"/>
      <c r="C67" s="338"/>
      <c r="D67" s="338"/>
      <c r="E67" s="339"/>
      <c r="F67" s="343">
        <v>0.125</v>
      </c>
      <c r="G67" s="344"/>
      <c r="H67" s="360">
        <f>SUM(I67-0.5)</f>
        <v>-0.5</v>
      </c>
      <c r="I67" s="390">
        <v>0</v>
      </c>
      <c r="J67" s="391">
        <f>SUM(I67+0.5)</f>
        <v>0.5</v>
      </c>
      <c r="K67" s="391">
        <f>SUM(J67+0.5)</f>
        <v>1</v>
      </c>
      <c r="L67" s="391">
        <f>SUM(K67+0.5)</f>
        <v>1.5</v>
      </c>
      <c r="M67" s="391">
        <f>SUM(L67+0.5)</f>
        <v>2</v>
      </c>
    </row>
    <row r="68" s="288" customFormat="1" ht="15.75" customHeight="1" spans="1:13">
      <c r="A68" s="361"/>
      <c r="B68" s="362"/>
      <c r="C68" s="362"/>
      <c r="D68" s="362"/>
      <c r="E68" s="363"/>
      <c r="F68" s="343"/>
      <c r="G68" s="344"/>
      <c r="H68" s="364"/>
      <c r="I68" s="358"/>
      <c r="J68" s="344"/>
      <c r="K68" s="344"/>
      <c r="L68" s="344"/>
      <c r="M68" s="344"/>
    </row>
    <row r="69" s="288" customFormat="1" ht="15.75" customHeight="1" spans="1:13">
      <c r="A69" s="321" t="s">
        <v>168</v>
      </c>
      <c r="B69" s="322"/>
      <c r="C69" s="322"/>
      <c r="D69" s="322"/>
      <c r="E69" s="323"/>
      <c r="F69" s="365"/>
      <c r="G69" s="344"/>
      <c r="H69" s="344"/>
      <c r="I69" s="358"/>
      <c r="J69" s="344"/>
      <c r="K69" s="344"/>
      <c r="L69" s="344"/>
      <c r="M69" s="344"/>
    </row>
    <row r="70" s="288" customFormat="1" ht="15.75" customHeight="1" spans="1:13">
      <c r="A70" s="337" t="s">
        <v>169</v>
      </c>
      <c r="B70" s="338"/>
      <c r="C70" s="338"/>
      <c r="D70" s="338"/>
      <c r="E70" s="339"/>
      <c r="F70" s="332">
        <v>0.5</v>
      </c>
      <c r="G70" s="366">
        <f t="shared" ref="G70:G73" si="45">SUM(H70-1)</f>
        <v>-3</v>
      </c>
      <c r="H70" s="366">
        <f t="shared" ref="H70:H73" si="46">SUM(I70-2)</f>
        <v>-2</v>
      </c>
      <c r="I70" s="392">
        <v>0</v>
      </c>
      <c r="J70" s="366">
        <f t="shared" ref="J70:J73" si="47">SUM(I70+2)</f>
        <v>2</v>
      </c>
      <c r="K70" s="366">
        <f t="shared" ref="K70:K73" si="48">SUM(J70+2.5)</f>
        <v>4.5</v>
      </c>
      <c r="L70" s="366">
        <f t="shared" ref="L70:M70" si="49">SUM(K70+2)</f>
        <v>6.5</v>
      </c>
      <c r="M70" s="366">
        <f t="shared" si="49"/>
        <v>8.5</v>
      </c>
    </row>
    <row r="71" s="288" customFormat="1" ht="15.75" customHeight="1" spans="1:13">
      <c r="A71" s="337" t="s">
        <v>170</v>
      </c>
      <c r="B71" s="338"/>
      <c r="C71" s="338"/>
      <c r="D71" s="338"/>
      <c r="E71" s="339"/>
      <c r="F71" s="332">
        <v>0.5</v>
      </c>
      <c r="G71" s="366">
        <f t="shared" si="45"/>
        <v>-3</v>
      </c>
      <c r="H71" s="366">
        <f t="shared" si="46"/>
        <v>-2</v>
      </c>
      <c r="I71" s="392">
        <v>0</v>
      </c>
      <c r="J71" s="366">
        <f t="shared" si="47"/>
        <v>2</v>
      </c>
      <c r="K71" s="366">
        <f t="shared" si="48"/>
        <v>4.5</v>
      </c>
      <c r="L71" s="366">
        <f t="shared" ref="L71:M73" si="50">SUM(K71+2)</f>
        <v>6.5</v>
      </c>
      <c r="M71" s="366">
        <f t="shared" si="50"/>
        <v>8.5</v>
      </c>
    </row>
    <row r="72" s="288" customFormat="1" ht="15.75" customHeight="1" spans="1:13">
      <c r="A72" s="337" t="s">
        <v>171</v>
      </c>
      <c r="B72" s="338"/>
      <c r="C72" s="338"/>
      <c r="D72" s="338"/>
      <c r="E72" s="339"/>
      <c r="F72" s="332">
        <v>0.5</v>
      </c>
      <c r="G72" s="366">
        <f t="shared" si="45"/>
        <v>-3</v>
      </c>
      <c r="H72" s="366">
        <f t="shared" si="46"/>
        <v>-2</v>
      </c>
      <c r="I72" s="392">
        <v>0</v>
      </c>
      <c r="J72" s="366">
        <f t="shared" si="47"/>
        <v>2</v>
      </c>
      <c r="K72" s="366">
        <f t="shared" si="48"/>
        <v>4.5</v>
      </c>
      <c r="L72" s="366">
        <f t="shared" si="50"/>
        <v>6.5</v>
      </c>
      <c r="M72" s="366">
        <f t="shared" si="50"/>
        <v>8.5</v>
      </c>
    </row>
    <row r="73" s="288" customFormat="1" ht="15.75" customHeight="1" spans="1:13">
      <c r="A73" s="337" t="s">
        <v>172</v>
      </c>
      <c r="B73" s="338"/>
      <c r="C73" s="338"/>
      <c r="D73" s="338"/>
      <c r="E73" s="339"/>
      <c r="F73" s="332">
        <v>0.5</v>
      </c>
      <c r="G73" s="366">
        <f t="shared" si="45"/>
        <v>-3</v>
      </c>
      <c r="H73" s="366">
        <f t="shared" si="46"/>
        <v>-2</v>
      </c>
      <c r="I73" s="392">
        <v>0</v>
      </c>
      <c r="J73" s="366">
        <f t="shared" si="47"/>
        <v>2</v>
      </c>
      <c r="K73" s="366">
        <f t="shared" si="48"/>
        <v>4.5</v>
      </c>
      <c r="L73" s="366">
        <f t="shared" si="50"/>
        <v>6.5</v>
      </c>
      <c r="M73" s="366">
        <f t="shared" si="50"/>
        <v>8.5</v>
      </c>
    </row>
    <row r="74" s="288" customFormat="1" ht="15.75" customHeight="1" spans="1:13">
      <c r="A74" s="361"/>
      <c r="B74" s="362"/>
      <c r="C74" s="362"/>
      <c r="D74" s="362"/>
      <c r="E74" s="363"/>
      <c r="F74" s="367"/>
      <c r="G74" s="366"/>
      <c r="H74" s="366"/>
      <c r="I74" s="392"/>
      <c r="J74" s="393"/>
      <c r="K74" s="393"/>
      <c r="L74" s="393"/>
      <c r="M74" s="393"/>
    </row>
    <row r="75" s="288" customFormat="1" ht="15.75" customHeight="1" spans="1:13">
      <c r="A75" s="368" t="s">
        <v>173</v>
      </c>
      <c r="B75" s="369"/>
      <c r="C75" s="369"/>
      <c r="D75" s="369"/>
      <c r="E75" s="370"/>
      <c r="F75" s="367"/>
      <c r="G75" s="371"/>
      <c r="H75" s="371"/>
      <c r="I75" s="394"/>
      <c r="J75" s="395"/>
      <c r="K75" s="395"/>
      <c r="L75" s="395"/>
      <c r="M75" s="395"/>
    </row>
    <row r="76" s="288" customFormat="1" ht="15.75" customHeight="1" spans="1:13">
      <c r="A76" s="337" t="s">
        <v>174</v>
      </c>
      <c r="B76" s="338"/>
      <c r="C76" s="338"/>
      <c r="D76" s="338"/>
      <c r="E76" s="339"/>
      <c r="F76" s="343">
        <v>0.25</v>
      </c>
      <c r="G76" s="371"/>
      <c r="H76" s="372"/>
      <c r="I76" s="394">
        <v>0</v>
      </c>
      <c r="J76" s="372"/>
      <c r="K76" s="372"/>
      <c r="L76" s="372"/>
      <c r="M76" s="372"/>
    </row>
    <row r="77" s="288" customFormat="1" ht="15.75" customHeight="1" spans="1:13">
      <c r="A77" s="337" t="s">
        <v>175</v>
      </c>
      <c r="B77" s="338"/>
      <c r="C77" s="338"/>
      <c r="D77" s="338"/>
      <c r="E77" s="339"/>
      <c r="F77" s="343">
        <v>0.25</v>
      </c>
      <c r="G77" s="344"/>
      <c r="H77" s="372"/>
      <c r="I77" s="396">
        <v>0</v>
      </c>
      <c r="J77" s="397"/>
      <c r="K77" s="397"/>
      <c r="L77" s="397"/>
      <c r="M77" s="397"/>
    </row>
    <row r="78" s="288" customFormat="1" ht="15.75" customHeight="1" spans="1:13">
      <c r="A78" s="373" t="s">
        <v>176</v>
      </c>
      <c r="B78" s="374"/>
      <c r="C78" s="374"/>
      <c r="D78" s="374"/>
      <c r="E78" s="375"/>
      <c r="F78" s="343">
        <v>0.25</v>
      </c>
      <c r="G78" s="344" t="s">
        <v>177</v>
      </c>
      <c r="H78" s="372"/>
      <c r="I78" s="358">
        <v>0</v>
      </c>
      <c r="J78" s="398"/>
      <c r="K78" s="398"/>
      <c r="L78" s="398"/>
      <c r="M78" s="398"/>
    </row>
    <row r="79" s="288" customFormat="1" ht="15.75" customHeight="1" spans="1:13">
      <c r="A79" s="376"/>
      <c r="B79" s="377"/>
      <c r="C79" s="377"/>
      <c r="D79" s="377"/>
      <c r="E79" s="378"/>
      <c r="F79" s="379"/>
      <c r="G79" s="344"/>
      <c r="H79" s="344"/>
      <c r="I79" s="358"/>
      <c r="J79" s="344"/>
      <c r="K79" s="344"/>
      <c r="L79" s="344"/>
      <c r="M79" s="344"/>
    </row>
    <row r="80" s="288" customFormat="1" ht="15.75" customHeight="1" spans="1:13">
      <c r="A80" s="380" t="s">
        <v>178</v>
      </c>
      <c r="B80" s="380"/>
      <c r="C80" s="380"/>
      <c r="D80" s="380"/>
      <c r="E80" s="380"/>
      <c r="F80" s="379"/>
      <c r="G80" s="344"/>
      <c r="H80" s="344"/>
      <c r="I80" s="358"/>
      <c r="J80" s="344"/>
      <c r="K80" s="344"/>
      <c r="L80" s="344"/>
      <c r="M80" s="344"/>
    </row>
    <row r="81" s="288" customFormat="1" ht="15.75" customHeight="1" spans="1:13">
      <c r="A81" s="381" t="s">
        <v>179</v>
      </c>
      <c r="B81" s="381"/>
      <c r="C81" s="381"/>
      <c r="D81" s="381"/>
      <c r="E81" s="381"/>
      <c r="F81" s="382">
        <v>0.125</v>
      </c>
      <c r="G81" s="344">
        <f>SUM(I81-0.375)</f>
        <v>-0.375</v>
      </c>
      <c r="H81" s="344">
        <f>SUM(I81-3/8)</f>
        <v>-0.375</v>
      </c>
      <c r="I81" s="358">
        <v>0</v>
      </c>
      <c r="J81" s="344">
        <f t="shared" ref="J81:M81" si="51">SUM(I81+3/8)</f>
        <v>0.375</v>
      </c>
      <c r="K81" s="344">
        <f t="shared" si="51"/>
        <v>0.75</v>
      </c>
      <c r="L81" s="344">
        <f t="shared" si="51"/>
        <v>1.125</v>
      </c>
      <c r="M81" s="344">
        <f t="shared" si="51"/>
        <v>1.5</v>
      </c>
    </row>
    <row r="82" s="288" customFormat="1" ht="15.75" customHeight="1" spans="1:13">
      <c r="A82" s="381" t="s">
        <v>180</v>
      </c>
      <c r="B82" s="381"/>
      <c r="C82" s="381"/>
      <c r="D82" s="381"/>
      <c r="E82" s="381"/>
      <c r="F82" s="382">
        <v>0.125</v>
      </c>
      <c r="G82" s="344">
        <f>SUM(I82-0.375)</f>
        <v>-0.375</v>
      </c>
      <c r="H82" s="344">
        <f>SUM(I82-1)</f>
        <v>-1</v>
      </c>
      <c r="I82" s="358">
        <v>0</v>
      </c>
      <c r="J82" s="344">
        <f>SUM(I82+1)</f>
        <v>1</v>
      </c>
      <c r="K82" s="344">
        <f>SUM(J82+1.125)</f>
        <v>2.125</v>
      </c>
      <c r="L82" s="344">
        <f>SUM(K82+1)</f>
        <v>3.125</v>
      </c>
      <c r="M82" s="344">
        <f>SUM(L82+1)</f>
        <v>4.125</v>
      </c>
    </row>
    <row r="83" s="288" customFormat="1" ht="15.75" hidden="1" customHeight="1" spans="1:13">
      <c r="A83" s="383" t="s">
        <v>130</v>
      </c>
      <c r="B83" s="384"/>
      <c r="C83" s="384"/>
      <c r="D83" s="384"/>
      <c r="E83" s="385"/>
      <c r="F83" s="367">
        <v>44934</v>
      </c>
      <c r="G83" s="371"/>
      <c r="H83" s="371"/>
      <c r="I83" s="399"/>
      <c r="J83" s="371"/>
      <c r="K83" s="371"/>
      <c r="L83" s="371"/>
      <c r="M83" s="371"/>
    </row>
    <row r="84" s="288" customFormat="1" ht="15.75" hidden="1" customHeight="1" spans="1:13">
      <c r="A84" s="337" t="s">
        <v>131</v>
      </c>
      <c r="B84" s="338"/>
      <c r="C84" s="338"/>
      <c r="D84" s="338"/>
      <c r="E84" s="339"/>
      <c r="F84" s="367"/>
      <c r="G84" s="371"/>
      <c r="H84" s="371"/>
      <c r="I84" s="399"/>
      <c r="J84" s="371"/>
      <c r="K84" s="371"/>
      <c r="L84" s="371"/>
      <c r="M84" s="371"/>
    </row>
    <row r="85" s="288" customFormat="1" ht="15.75" hidden="1" customHeight="1" spans="1:13">
      <c r="A85" s="361"/>
      <c r="B85" s="362"/>
      <c r="C85" s="362"/>
      <c r="D85" s="362"/>
      <c r="E85" s="363"/>
      <c r="F85" s="367">
        <v>44934</v>
      </c>
      <c r="G85" s="371"/>
      <c r="H85" s="371"/>
      <c r="I85" s="399"/>
      <c r="J85" s="371"/>
      <c r="K85" s="371"/>
      <c r="L85" s="371"/>
      <c r="M85" s="371"/>
    </row>
    <row r="86" s="288" customFormat="1" ht="15.75" hidden="1" customHeight="1" spans="1:13">
      <c r="A86" s="337" t="s">
        <v>132</v>
      </c>
      <c r="B86" s="338"/>
      <c r="C86" s="338"/>
      <c r="D86" s="338"/>
      <c r="E86" s="339"/>
      <c r="F86" s="367">
        <v>44934</v>
      </c>
      <c r="G86" s="371"/>
      <c r="H86" s="371"/>
      <c r="I86" s="399"/>
      <c r="J86" s="371"/>
      <c r="K86" s="371"/>
      <c r="L86" s="371"/>
      <c r="M86" s="371"/>
    </row>
    <row r="87" s="288" customFormat="1" ht="15.75" hidden="1" customHeight="1" spans="1:13">
      <c r="A87" s="361" t="e">
        <f>#REF!+1</f>
        <v>#REF!</v>
      </c>
      <c r="B87" s="362"/>
      <c r="C87" s="362"/>
      <c r="D87" s="362"/>
      <c r="E87" s="363"/>
      <c r="F87" s="343">
        <v>0.125</v>
      </c>
      <c r="G87" s="371"/>
      <c r="H87" s="371"/>
      <c r="I87" s="399"/>
      <c r="J87" s="371"/>
      <c r="K87" s="371"/>
      <c r="L87" s="371"/>
      <c r="M87" s="371"/>
    </row>
    <row r="88" s="288" customFormat="1" ht="15.75" customHeight="1" spans="1:13">
      <c r="A88" s="361"/>
      <c r="B88" s="362"/>
      <c r="C88" s="362"/>
      <c r="D88" s="362"/>
      <c r="E88" s="363"/>
      <c r="F88" s="343"/>
      <c r="G88" s="344">
        <f>SUM(I88-0.375)</f>
        <v>-0.375</v>
      </c>
      <c r="H88" s="364"/>
      <c r="I88" s="358"/>
      <c r="J88" s="344"/>
      <c r="K88" s="344"/>
      <c r="L88" s="344"/>
      <c r="M88" s="344"/>
    </row>
    <row r="89" ht="15.75" customHeight="1" spans="1:13">
      <c r="A89" s="386" t="s">
        <v>181</v>
      </c>
      <c r="B89" s="387"/>
      <c r="C89" s="387"/>
      <c r="D89" s="387"/>
      <c r="E89" s="388"/>
      <c r="F89" s="335"/>
      <c r="G89" s="336"/>
      <c r="H89" s="336"/>
      <c r="I89" s="355"/>
      <c r="J89" s="336"/>
      <c r="K89" s="336"/>
      <c r="L89" s="336"/>
      <c r="M89" s="336"/>
    </row>
    <row r="90" ht="15.75" hidden="1" customHeight="1" spans="1:13">
      <c r="A90" s="326" t="s">
        <v>182</v>
      </c>
      <c r="B90" s="327"/>
      <c r="C90" s="327"/>
      <c r="D90" s="327"/>
      <c r="E90" s="328"/>
      <c r="F90" s="335">
        <v>44934</v>
      </c>
      <c r="G90" s="336"/>
      <c r="H90" s="336"/>
      <c r="I90" s="355"/>
      <c r="J90" s="336"/>
      <c r="K90" s="336"/>
      <c r="L90" s="336"/>
      <c r="M90" s="336"/>
    </row>
    <row r="91" ht="15.75" hidden="1" customHeight="1" spans="1:13">
      <c r="A91" s="326" t="s">
        <v>183</v>
      </c>
      <c r="B91" s="327"/>
      <c r="C91" s="327"/>
      <c r="D91" s="327"/>
      <c r="E91" s="328"/>
      <c r="F91" s="335">
        <v>44934</v>
      </c>
      <c r="G91" s="336"/>
      <c r="H91" s="336"/>
      <c r="I91" s="355"/>
      <c r="J91" s="336"/>
      <c r="K91" s="336"/>
      <c r="L91" s="336"/>
      <c r="M91" s="336"/>
    </row>
    <row r="92" ht="15.75" hidden="1" customHeight="1" spans="1:13">
      <c r="A92" s="326" t="s">
        <v>184</v>
      </c>
      <c r="B92" s="327"/>
      <c r="C92" s="327"/>
      <c r="D92" s="327"/>
      <c r="E92" s="328"/>
      <c r="F92" s="335">
        <v>44930</v>
      </c>
      <c r="G92" s="336"/>
      <c r="H92" s="336"/>
      <c r="I92" s="355"/>
      <c r="J92" s="336"/>
      <c r="K92" s="336"/>
      <c r="L92" s="336"/>
      <c r="M92" s="336"/>
    </row>
    <row r="93" ht="15.75" hidden="1" customHeight="1" spans="1:13">
      <c r="A93" s="315"/>
      <c r="B93" s="316"/>
      <c r="C93" s="316"/>
      <c r="D93" s="316"/>
      <c r="E93" s="317"/>
      <c r="F93" s="335"/>
      <c r="G93" s="336"/>
      <c r="H93" s="336"/>
      <c r="I93" s="355"/>
      <c r="J93" s="336"/>
      <c r="K93" s="336"/>
      <c r="L93" s="336"/>
      <c r="M93" s="336"/>
    </row>
    <row r="94" ht="15.75" hidden="1" customHeight="1" spans="1:13">
      <c r="A94" s="315"/>
      <c r="B94" s="316"/>
      <c r="C94" s="316"/>
      <c r="D94" s="316"/>
      <c r="E94" s="317"/>
      <c r="F94" s="335"/>
      <c r="G94" s="336"/>
      <c r="H94" s="336"/>
      <c r="I94" s="355"/>
      <c r="J94" s="336"/>
      <c r="K94" s="336"/>
      <c r="L94" s="336"/>
      <c r="M94" s="336"/>
    </row>
    <row r="95" ht="15.75" hidden="1" customHeight="1" spans="1:13">
      <c r="A95" s="326" t="s">
        <v>185</v>
      </c>
      <c r="B95" s="327"/>
      <c r="C95" s="327"/>
      <c r="D95" s="327"/>
      <c r="E95" s="328"/>
      <c r="F95" s="335">
        <v>44934</v>
      </c>
      <c r="G95" s="336"/>
      <c r="H95" s="336"/>
      <c r="I95" s="355"/>
      <c r="J95" s="336"/>
      <c r="K95" s="336"/>
      <c r="L95" s="336"/>
      <c r="M95" s="336"/>
    </row>
    <row r="96" ht="15.75" hidden="1" customHeight="1" spans="1:13">
      <c r="A96" s="326" t="s">
        <v>186</v>
      </c>
      <c r="B96" s="327"/>
      <c r="C96" s="327"/>
      <c r="D96" s="327"/>
      <c r="E96" s="328"/>
      <c r="F96" s="335">
        <v>44934</v>
      </c>
      <c r="G96" s="336"/>
      <c r="H96" s="336"/>
      <c r="I96" s="355"/>
      <c r="J96" s="336"/>
      <c r="K96" s="336"/>
      <c r="L96" s="336"/>
      <c r="M96" s="336"/>
    </row>
    <row r="97" ht="15.75" hidden="1" customHeight="1" spans="1:13">
      <c r="A97" s="326" t="s">
        <v>187</v>
      </c>
      <c r="B97" s="327"/>
      <c r="C97" s="327"/>
      <c r="D97" s="327"/>
      <c r="E97" s="328"/>
      <c r="F97" s="335">
        <v>44934</v>
      </c>
      <c r="G97" s="336"/>
      <c r="H97" s="336"/>
      <c r="I97" s="355"/>
      <c r="J97" s="336"/>
      <c r="K97" s="336"/>
      <c r="L97" s="336"/>
      <c r="M97" s="336"/>
    </row>
    <row r="98" ht="15.75" hidden="1" customHeight="1" spans="1:13">
      <c r="A98" s="326" t="s">
        <v>188</v>
      </c>
      <c r="B98" s="327"/>
      <c r="C98" s="327"/>
      <c r="D98" s="327"/>
      <c r="E98" s="328"/>
      <c r="F98" s="335">
        <v>44934</v>
      </c>
      <c r="G98" s="336"/>
      <c r="H98" s="336"/>
      <c r="I98" s="355"/>
      <c r="J98" s="336"/>
      <c r="K98" s="336"/>
      <c r="L98" s="336"/>
      <c r="M98" s="336"/>
    </row>
    <row r="99" ht="15.75" hidden="1" customHeight="1" spans="1:13">
      <c r="A99" s="326" t="s">
        <v>189</v>
      </c>
      <c r="B99" s="327"/>
      <c r="C99" s="327"/>
      <c r="D99" s="327"/>
      <c r="E99" s="328"/>
      <c r="F99" s="335">
        <v>44934</v>
      </c>
      <c r="G99" s="336"/>
      <c r="H99" s="336"/>
      <c r="I99" s="355"/>
      <c r="J99" s="336"/>
      <c r="K99" s="336"/>
      <c r="L99" s="336"/>
      <c r="M99" s="336"/>
    </row>
    <row r="100" ht="15.75" customHeight="1" spans="1:13">
      <c r="A100" s="326" t="s">
        <v>190</v>
      </c>
      <c r="B100" s="327"/>
      <c r="C100" s="327"/>
      <c r="D100" s="327"/>
      <c r="E100" s="328"/>
      <c r="F100" s="332">
        <v>0.125</v>
      </c>
      <c r="G100" s="336">
        <f t="shared" ref="G100:G104" si="52">SUM(H100-0.25)</f>
        <v>-0.75</v>
      </c>
      <c r="H100" s="336">
        <f t="shared" ref="H100:H104" si="53">SUM(I100-0.5)</f>
        <v>-0.5</v>
      </c>
      <c r="I100" s="355">
        <v>0</v>
      </c>
      <c r="J100" s="336">
        <f t="shared" ref="J100:M104" si="54">SUM(I100+0.5)</f>
        <v>0.5</v>
      </c>
      <c r="K100" s="336">
        <f t="shared" si="54"/>
        <v>1</v>
      </c>
      <c r="L100" s="336">
        <f t="shared" si="54"/>
        <v>1.5</v>
      </c>
      <c r="M100" s="336">
        <f t="shared" si="54"/>
        <v>2</v>
      </c>
    </row>
    <row r="101" ht="15.75" customHeight="1" spans="1:13">
      <c r="A101" s="326" t="s">
        <v>191</v>
      </c>
      <c r="B101" s="327"/>
      <c r="C101" s="327"/>
      <c r="D101" s="327"/>
      <c r="E101" s="328"/>
      <c r="F101" s="332">
        <v>0.125</v>
      </c>
      <c r="G101" s="336">
        <f t="shared" si="52"/>
        <v>-0.75</v>
      </c>
      <c r="H101" s="336">
        <f t="shared" si="53"/>
        <v>-0.5</v>
      </c>
      <c r="I101" s="355">
        <v>0</v>
      </c>
      <c r="J101" s="336">
        <f t="shared" si="54"/>
        <v>0.5</v>
      </c>
      <c r="K101" s="336">
        <f t="shared" si="54"/>
        <v>1</v>
      </c>
      <c r="L101" s="336">
        <f t="shared" si="54"/>
        <v>1.5</v>
      </c>
      <c r="M101" s="336">
        <f t="shared" si="54"/>
        <v>2</v>
      </c>
    </row>
    <row r="102" ht="15.75" customHeight="1" spans="1:13">
      <c r="A102" s="326" t="s">
        <v>192</v>
      </c>
      <c r="B102" s="327"/>
      <c r="C102" s="327"/>
      <c r="D102" s="327"/>
      <c r="E102" s="328"/>
      <c r="F102" s="332">
        <v>0.125</v>
      </c>
      <c r="G102" s="336">
        <f t="shared" si="52"/>
        <v>-0.75</v>
      </c>
      <c r="H102" s="336">
        <f t="shared" si="53"/>
        <v>-0.5</v>
      </c>
      <c r="I102" s="355">
        <v>0</v>
      </c>
      <c r="J102" s="336">
        <f t="shared" si="54"/>
        <v>0.5</v>
      </c>
      <c r="K102" s="336">
        <f t="shared" si="54"/>
        <v>1</v>
      </c>
      <c r="L102" s="336">
        <f t="shared" si="54"/>
        <v>1.5</v>
      </c>
      <c r="M102" s="336">
        <f t="shared" si="54"/>
        <v>2</v>
      </c>
    </row>
    <row r="103" ht="15.75" customHeight="1" spans="1:13">
      <c r="A103" s="326" t="s">
        <v>193</v>
      </c>
      <c r="B103" s="327"/>
      <c r="C103" s="327"/>
      <c r="D103" s="327"/>
      <c r="E103" s="328"/>
      <c r="F103" s="332">
        <v>0.125</v>
      </c>
      <c r="G103" s="336">
        <f t="shared" si="52"/>
        <v>-0.75</v>
      </c>
      <c r="H103" s="336">
        <f t="shared" si="53"/>
        <v>-0.5</v>
      </c>
      <c r="I103" s="355">
        <v>0</v>
      </c>
      <c r="J103" s="336">
        <f t="shared" si="54"/>
        <v>0.5</v>
      </c>
      <c r="K103" s="336">
        <f t="shared" si="54"/>
        <v>1</v>
      </c>
      <c r="L103" s="336">
        <f t="shared" ref="L103:M104" si="55">SUM(K103+0)</f>
        <v>1</v>
      </c>
      <c r="M103" s="336">
        <f t="shared" si="55"/>
        <v>1</v>
      </c>
    </row>
    <row r="104" ht="15.75" customHeight="1" spans="1:13">
      <c r="A104" s="326" t="s">
        <v>194</v>
      </c>
      <c r="B104" s="327"/>
      <c r="C104" s="327"/>
      <c r="D104" s="327"/>
      <c r="E104" s="328"/>
      <c r="F104" s="332">
        <v>0.125</v>
      </c>
      <c r="G104" s="336">
        <f t="shared" si="52"/>
        <v>-0.75</v>
      </c>
      <c r="H104" s="336">
        <f t="shared" si="53"/>
        <v>-0.5</v>
      </c>
      <c r="I104" s="355">
        <v>0</v>
      </c>
      <c r="J104" s="336">
        <f t="shared" si="54"/>
        <v>0.5</v>
      </c>
      <c r="K104" s="336">
        <f t="shared" si="54"/>
        <v>1</v>
      </c>
      <c r="L104" s="336">
        <f t="shared" si="55"/>
        <v>1</v>
      </c>
      <c r="M104" s="336">
        <f t="shared" si="55"/>
        <v>1</v>
      </c>
    </row>
    <row r="105" ht="15.75" hidden="1" customHeight="1" spans="1:13">
      <c r="A105" s="326" t="s">
        <v>195</v>
      </c>
      <c r="B105" s="327"/>
      <c r="C105" s="327"/>
      <c r="D105" s="327"/>
      <c r="E105" s="328"/>
      <c r="F105" s="335">
        <v>44934</v>
      </c>
      <c r="G105" s="336"/>
      <c r="H105" s="336"/>
      <c r="I105" s="355"/>
      <c r="J105" s="336"/>
      <c r="K105" s="336"/>
      <c r="L105" s="336"/>
      <c r="M105" s="336"/>
    </row>
    <row r="106" ht="15.75" customHeight="1" spans="1:13">
      <c r="A106" s="326" t="s">
        <v>196</v>
      </c>
      <c r="B106" s="327"/>
      <c r="C106" s="327"/>
      <c r="D106" s="327"/>
      <c r="E106" s="328"/>
      <c r="F106" s="324">
        <v>44934</v>
      </c>
      <c r="G106" s="319">
        <f t="shared" ref="G106:H106" si="56">H106</f>
        <v>0</v>
      </c>
      <c r="H106" s="319">
        <f t="shared" si="56"/>
        <v>0</v>
      </c>
      <c r="I106" s="354">
        <v>0</v>
      </c>
      <c r="J106" s="319">
        <f t="shared" ref="J106:M106" si="57">I106</f>
        <v>0</v>
      </c>
      <c r="K106" s="319">
        <f t="shared" si="57"/>
        <v>0</v>
      </c>
      <c r="L106" s="319">
        <f t="shared" si="57"/>
        <v>0</v>
      </c>
      <c r="M106" s="319">
        <f t="shared" si="57"/>
        <v>0</v>
      </c>
    </row>
    <row r="107" ht="15.75" customHeight="1" spans="1:13">
      <c r="A107" s="326" t="s">
        <v>197</v>
      </c>
      <c r="B107" s="327"/>
      <c r="C107" s="327"/>
      <c r="D107" s="327"/>
      <c r="E107" s="328"/>
      <c r="F107" s="332">
        <v>0.125</v>
      </c>
      <c r="G107" s="336">
        <f t="shared" ref="G107:H107" si="58">SUM(H107-0.25)</f>
        <v>-0.5</v>
      </c>
      <c r="H107" s="336">
        <f t="shared" si="58"/>
        <v>-0.25</v>
      </c>
      <c r="I107" s="355">
        <v>0</v>
      </c>
      <c r="J107" s="336">
        <f t="shared" ref="J107:M107" si="59">SUM(I107+0)</f>
        <v>0</v>
      </c>
      <c r="K107" s="336">
        <f t="shared" si="59"/>
        <v>0</v>
      </c>
      <c r="L107" s="336">
        <f t="shared" si="59"/>
        <v>0</v>
      </c>
      <c r="M107" s="336">
        <f t="shared" si="59"/>
        <v>0</v>
      </c>
    </row>
    <row r="108" ht="15.75" customHeight="1" spans="1:13">
      <c r="A108" s="315"/>
      <c r="B108" s="316"/>
      <c r="C108" s="316"/>
      <c r="D108" s="316"/>
      <c r="E108" s="317"/>
      <c r="F108" s="335"/>
      <c r="G108" s="336"/>
      <c r="H108" s="336"/>
      <c r="I108" s="355"/>
      <c r="J108" s="336"/>
      <c r="K108" s="336"/>
      <c r="L108" s="336"/>
      <c r="M108" s="336"/>
    </row>
    <row r="109" ht="15.75" customHeight="1" spans="1:13">
      <c r="A109" s="326" t="s">
        <v>198</v>
      </c>
      <c r="B109" s="327"/>
      <c r="C109" s="327"/>
      <c r="D109" s="327"/>
      <c r="E109" s="328"/>
      <c r="F109" s="332">
        <v>0.125</v>
      </c>
      <c r="G109" s="319">
        <f t="shared" ref="G109:H110" si="60">H109</f>
        <v>0</v>
      </c>
      <c r="H109" s="319">
        <f t="shared" si="60"/>
        <v>0</v>
      </c>
      <c r="I109" s="354">
        <v>0</v>
      </c>
      <c r="J109" s="319">
        <f t="shared" ref="J109:M110" si="61">I109</f>
        <v>0</v>
      </c>
      <c r="K109" s="319">
        <f t="shared" si="61"/>
        <v>0</v>
      </c>
      <c r="L109" s="319">
        <f t="shared" si="61"/>
        <v>0</v>
      </c>
      <c r="M109" s="319">
        <f t="shared" si="61"/>
        <v>0</v>
      </c>
    </row>
    <row r="110" ht="15.75" customHeight="1" spans="1:13">
      <c r="A110" s="326" t="s">
        <v>199</v>
      </c>
      <c r="B110" s="327"/>
      <c r="C110" s="327"/>
      <c r="D110" s="327"/>
      <c r="E110" s="328"/>
      <c r="F110" s="332">
        <v>0.125</v>
      </c>
      <c r="G110" s="319">
        <f t="shared" si="60"/>
        <v>0</v>
      </c>
      <c r="H110" s="319">
        <f t="shared" si="60"/>
        <v>0</v>
      </c>
      <c r="I110" s="354">
        <v>0</v>
      </c>
      <c r="J110" s="319">
        <f t="shared" si="61"/>
        <v>0</v>
      </c>
      <c r="K110" s="319">
        <f t="shared" si="61"/>
        <v>0</v>
      </c>
      <c r="L110" s="319">
        <f t="shared" si="61"/>
        <v>0</v>
      </c>
      <c r="M110" s="319">
        <f t="shared" si="61"/>
        <v>0</v>
      </c>
    </row>
    <row r="111" ht="15.75" customHeight="1" spans="1:13">
      <c r="A111" s="340" t="s">
        <v>200</v>
      </c>
      <c r="B111" s="341"/>
      <c r="C111" s="341"/>
      <c r="D111" s="341"/>
      <c r="E111" s="342"/>
      <c r="F111" s="332">
        <v>0</v>
      </c>
      <c r="G111" s="319"/>
      <c r="H111" s="319">
        <f>I111</f>
        <v>0</v>
      </c>
      <c r="I111" s="354">
        <v>0</v>
      </c>
      <c r="J111" s="319">
        <f>I111</f>
        <v>0</v>
      </c>
      <c r="K111" s="319">
        <f>J111</f>
        <v>0</v>
      </c>
      <c r="L111" s="319">
        <f>K111</f>
        <v>0</v>
      </c>
      <c r="M111" s="319">
        <f>L111</f>
        <v>0</v>
      </c>
    </row>
    <row r="112" ht="15.75" customHeight="1" spans="1:13">
      <c r="A112" s="315"/>
      <c r="B112" s="316"/>
      <c r="C112" s="316"/>
      <c r="D112" s="316"/>
      <c r="E112" s="317"/>
      <c r="F112" s="335"/>
      <c r="G112" s="336"/>
      <c r="H112" s="336"/>
      <c r="I112" s="355"/>
      <c r="J112" s="336"/>
      <c r="K112" s="336"/>
      <c r="L112" s="336"/>
      <c r="M112" s="336"/>
    </row>
    <row r="113" ht="15.75" customHeight="1" spans="1:13">
      <c r="A113" s="326" t="s">
        <v>201</v>
      </c>
      <c r="B113" s="327"/>
      <c r="C113" s="327"/>
      <c r="D113" s="327"/>
      <c r="E113" s="328"/>
      <c r="F113" s="332">
        <v>0.125</v>
      </c>
      <c r="G113" s="319">
        <f t="shared" ref="G113:H114" si="62">H113</f>
        <v>0</v>
      </c>
      <c r="H113" s="319">
        <f t="shared" si="62"/>
        <v>0</v>
      </c>
      <c r="I113" s="354">
        <v>0</v>
      </c>
      <c r="J113" s="319">
        <f t="shared" ref="J113:M113" si="63">I113</f>
        <v>0</v>
      </c>
      <c r="K113" s="319">
        <f t="shared" si="63"/>
        <v>0</v>
      </c>
      <c r="L113" s="319">
        <f t="shared" si="63"/>
        <v>0</v>
      </c>
      <c r="M113" s="319">
        <f t="shared" si="63"/>
        <v>0</v>
      </c>
    </row>
    <row r="114" ht="15.75" customHeight="1" spans="1:13">
      <c r="A114" s="326" t="s">
        <v>202</v>
      </c>
      <c r="B114" s="327"/>
      <c r="C114" s="327"/>
      <c r="D114" s="327"/>
      <c r="E114" s="328"/>
      <c r="F114" s="335">
        <v>0.375</v>
      </c>
      <c r="G114" s="319">
        <f t="shared" si="62"/>
        <v>0</v>
      </c>
      <c r="H114" s="319">
        <f t="shared" si="62"/>
        <v>0</v>
      </c>
      <c r="I114" s="354">
        <v>0</v>
      </c>
      <c r="J114" s="319">
        <f>I114</f>
        <v>0</v>
      </c>
      <c r="K114" s="319">
        <f>SUM(J114+1)</f>
        <v>1</v>
      </c>
      <c r="L114" s="319">
        <f t="shared" ref="L114:M114" si="64">SUM(K114+0)</f>
        <v>1</v>
      </c>
      <c r="M114" s="319">
        <f t="shared" si="64"/>
        <v>1</v>
      </c>
    </row>
    <row r="115" ht="15.75" customHeight="1" spans="1:13">
      <c r="A115" s="315"/>
      <c r="B115" s="316"/>
      <c r="C115" s="316"/>
      <c r="D115" s="316"/>
      <c r="E115" s="317"/>
      <c r="F115" s="335"/>
      <c r="G115" s="336"/>
      <c r="H115" s="336"/>
      <c r="I115" s="355"/>
      <c r="J115" s="336"/>
      <c r="K115" s="336"/>
      <c r="L115" s="336"/>
      <c r="M115" s="336"/>
    </row>
    <row r="116" ht="15.75" customHeight="1" spans="1:13">
      <c r="A116" s="326" t="s">
        <v>203</v>
      </c>
      <c r="B116" s="327"/>
      <c r="C116" s="327"/>
      <c r="D116" s="327"/>
      <c r="E116" s="328"/>
      <c r="F116" s="332">
        <v>0.5</v>
      </c>
      <c r="G116" s="330">
        <f>SUM(H116-1)</f>
        <v>-3</v>
      </c>
      <c r="H116" s="330">
        <f>SUM(I116-2)</f>
        <v>-2</v>
      </c>
      <c r="I116" s="355">
        <v>0</v>
      </c>
      <c r="J116" s="336">
        <f>SUM(I116+2)</f>
        <v>2</v>
      </c>
      <c r="K116" s="336">
        <f>SUM(J116+2.5)</f>
        <v>4.5</v>
      </c>
      <c r="L116" s="336">
        <f t="shared" ref="L116:M116" si="65">SUM(K116+2)</f>
        <v>6.5</v>
      </c>
      <c r="M116" s="336">
        <f t="shared" si="65"/>
        <v>8.5</v>
      </c>
    </row>
    <row r="117" ht="15.75" hidden="1" customHeight="1" spans="1:13">
      <c r="A117" s="326" t="s">
        <v>204</v>
      </c>
      <c r="B117" s="327"/>
      <c r="C117" s="327"/>
      <c r="D117" s="327"/>
      <c r="E117" s="328"/>
      <c r="F117" s="332">
        <v>0.5</v>
      </c>
      <c r="G117" s="389"/>
      <c r="H117" s="389"/>
      <c r="I117" s="355"/>
      <c r="J117" s="400"/>
      <c r="K117" s="400"/>
      <c r="L117" s="400"/>
      <c r="M117" s="400"/>
    </row>
    <row r="118" ht="15.75" hidden="1" customHeight="1" spans="1:13">
      <c r="A118" s="326" t="s">
        <v>205</v>
      </c>
      <c r="B118" s="327"/>
      <c r="C118" s="327"/>
      <c r="D118" s="327"/>
      <c r="E118" s="328"/>
      <c r="F118" s="332">
        <v>0.5</v>
      </c>
      <c r="G118" s="389"/>
      <c r="H118" s="389"/>
      <c r="I118" s="401"/>
      <c r="J118" s="400"/>
      <c r="K118" s="400"/>
      <c r="L118" s="400"/>
      <c r="M118" s="400"/>
    </row>
    <row r="119" ht="15.75" hidden="1" customHeight="1" spans="1:13">
      <c r="A119" s="315"/>
      <c r="B119" s="316"/>
      <c r="C119" s="316"/>
      <c r="D119" s="316"/>
      <c r="E119" s="317"/>
      <c r="F119" s="332">
        <v>0.5</v>
      </c>
      <c r="G119" s="389"/>
      <c r="H119" s="389"/>
      <c r="I119" s="401"/>
      <c r="J119" s="400"/>
      <c r="K119" s="400"/>
      <c r="L119" s="400"/>
      <c r="M119" s="400"/>
    </row>
    <row r="120" ht="15.75" customHeight="1" spans="1:13">
      <c r="A120" s="326" t="s">
        <v>206</v>
      </c>
      <c r="B120" s="327"/>
      <c r="C120" s="327"/>
      <c r="D120" s="327"/>
      <c r="E120" s="328"/>
      <c r="F120" s="332">
        <v>0.5</v>
      </c>
      <c r="G120" s="330">
        <f>SUM(H120-1)</f>
        <v>-3</v>
      </c>
      <c r="H120" s="330">
        <f>SUM(I120-2)</f>
        <v>-2</v>
      </c>
      <c r="I120" s="355">
        <v>0</v>
      </c>
      <c r="J120" s="336">
        <f>SUM(I120+2)</f>
        <v>2</v>
      </c>
      <c r="K120" s="336">
        <f>SUM(J120+2.5)</f>
        <v>4.5</v>
      </c>
      <c r="L120" s="336">
        <f t="shared" ref="L120:M120" si="66">SUM(K120+2)</f>
        <v>6.5</v>
      </c>
      <c r="M120" s="336">
        <f t="shared" si="66"/>
        <v>8.5</v>
      </c>
    </row>
    <row r="121" ht="15.75" customHeight="1" spans="1:13">
      <c r="A121" s="315"/>
      <c r="B121" s="316"/>
      <c r="C121" s="316"/>
      <c r="D121" s="316"/>
      <c r="E121" s="317"/>
      <c r="F121" s="335"/>
      <c r="G121" s="336"/>
      <c r="H121" s="336"/>
      <c r="I121" s="355"/>
      <c r="J121" s="336"/>
      <c r="K121" s="336"/>
      <c r="L121" s="336"/>
      <c r="M121" s="336"/>
    </row>
    <row r="122" ht="15.75" customHeight="1" spans="1:13">
      <c r="A122" s="386" t="s">
        <v>207</v>
      </c>
      <c r="B122" s="387"/>
      <c r="C122" s="387"/>
      <c r="D122" s="387"/>
      <c r="E122" s="388"/>
      <c r="F122" s="335"/>
      <c r="G122" s="336"/>
      <c r="H122" s="336"/>
      <c r="I122" s="355"/>
      <c r="J122" s="336"/>
      <c r="K122" s="336"/>
      <c r="L122" s="336"/>
      <c r="M122" s="336"/>
    </row>
    <row r="123" ht="15.75" customHeight="1" spans="1:13">
      <c r="A123" s="326" t="s">
        <v>208</v>
      </c>
      <c r="B123" s="327"/>
      <c r="C123" s="327"/>
      <c r="D123" s="327"/>
      <c r="E123" s="328"/>
      <c r="F123" s="335">
        <v>0.375</v>
      </c>
      <c r="G123" s="330">
        <f t="shared" ref="G123:G125" si="67">SUM(H123-1)</f>
        <v>-3</v>
      </c>
      <c r="H123" s="330">
        <f t="shared" ref="H123:H125" si="68">SUM(I123-2)</f>
        <v>-2</v>
      </c>
      <c r="I123" s="355">
        <v>0</v>
      </c>
      <c r="J123" s="336">
        <f t="shared" ref="J123:J125" si="69">SUM(I123+2)</f>
        <v>2</v>
      </c>
      <c r="K123" s="336">
        <f t="shared" ref="K123:K125" si="70">SUM(J123+2.5)</f>
        <v>4.5</v>
      </c>
      <c r="L123" s="336">
        <f t="shared" ref="L123:M123" si="71">SUM(K123+2)</f>
        <v>6.5</v>
      </c>
      <c r="M123" s="336">
        <f t="shared" si="71"/>
        <v>8.5</v>
      </c>
    </row>
    <row r="124" ht="15.75" hidden="1" customHeight="1" spans="1:13">
      <c r="A124" s="326" t="s">
        <v>125</v>
      </c>
      <c r="B124" s="327"/>
      <c r="C124" s="327"/>
      <c r="D124" s="327"/>
      <c r="E124" s="328"/>
      <c r="F124" s="335">
        <v>0.375</v>
      </c>
      <c r="G124" s="330">
        <f t="shared" si="67"/>
        <v>-3</v>
      </c>
      <c r="H124" s="330">
        <f t="shared" si="68"/>
        <v>-2</v>
      </c>
      <c r="I124" s="355">
        <v>0</v>
      </c>
      <c r="J124" s="336">
        <f t="shared" si="69"/>
        <v>2</v>
      </c>
      <c r="K124" s="336">
        <f t="shared" si="70"/>
        <v>4.5</v>
      </c>
      <c r="L124" s="336">
        <f t="shared" ref="L124:M125" si="72">SUM(K124+2)</f>
        <v>6.5</v>
      </c>
      <c r="M124" s="336">
        <f t="shared" si="72"/>
        <v>8.5</v>
      </c>
    </row>
    <row r="125" ht="15.75" customHeight="1" spans="1:13">
      <c r="A125" s="326" t="s">
        <v>209</v>
      </c>
      <c r="B125" s="327"/>
      <c r="C125" s="327"/>
      <c r="D125" s="327"/>
      <c r="E125" s="328"/>
      <c r="F125" s="335">
        <v>0.375</v>
      </c>
      <c r="G125" s="330">
        <f t="shared" si="67"/>
        <v>-3</v>
      </c>
      <c r="H125" s="330">
        <f t="shared" si="68"/>
        <v>-2</v>
      </c>
      <c r="I125" s="355">
        <v>0</v>
      </c>
      <c r="J125" s="336">
        <f t="shared" si="69"/>
        <v>2</v>
      </c>
      <c r="K125" s="336">
        <f t="shared" si="70"/>
        <v>4.5</v>
      </c>
      <c r="L125" s="336">
        <f t="shared" si="72"/>
        <v>6.5</v>
      </c>
      <c r="M125" s="336">
        <f t="shared" si="72"/>
        <v>8.5</v>
      </c>
    </row>
    <row r="126" ht="15.75" customHeight="1" spans="1:13">
      <c r="A126" s="326" t="s">
        <v>210</v>
      </c>
      <c r="B126" s="327"/>
      <c r="C126" s="327"/>
      <c r="D126" s="327"/>
      <c r="E126" s="328"/>
      <c r="F126" s="335">
        <v>0.375</v>
      </c>
      <c r="G126" s="345">
        <f t="shared" ref="G126:G130" si="73">SUM(H126-0.5)</f>
        <v>-1.5</v>
      </c>
      <c r="H126" s="345">
        <f t="shared" ref="H126:H130" si="74">SUM(I126-1)</f>
        <v>-1</v>
      </c>
      <c r="I126" s="355">
        <v>0</v>
      </c>
      <c r="J126" s="336">
        <f t="shared" ref="J126:J130" si="75">SUM(I126+1)</f>
        <v>1</v>
      </c>
      <c r="K126" s="336">
        <f t="shared" ref="K126:K130" si="76">SUM(J126+1.25)</f>
        <v>2.25</v>
      </c>
      <c r="L126" s="336">
        <f t="shared" ref="L126:M126" si="77">SUM(K126+1)</f>
        <v>3.25</v>
      </c>
      <c r="M126" s="336">
        <f t="shared" si="77"/>
        <v>4.25</v>
      </c>
    </row>
    <row r="127" ht="15.75" customHeight="1" spans="1:13">
      <c r="A127" s="326" t="s">
        <v>211</v>
      </c>
      <c r="B127" s="327"/>
      <c r="C127" s="327"/>
      <c r="D127" s="327"/>
      <c r="E127" s="328"/>
      <c r="F127" s="335">
        <v>0.375</v>
      </c>
      <c r="G127" s="345">
        <f t="shared" si="73"/>
        <v>-1.5</v>
      </c>
      <c r="H127" s="345">
        <f t="shared" si="74"/>
        <v>-1</v>
      </c>
      <c r="I127" s="355">
        <v>0</v>
      </c>
      <c r="J127" s="336">
        <f t="shared" si="75"/>
        <v>1</v>
      </c>
      <c r="K127" s="336">
        <f t="shared" si="76"/>
        <v>2.25</v>
      </c>
      <c r="L127" s="336">
        <f t="shared" ref="L127:M130" si="78">SUM(K127+1)</f>
        <v>3.25</v>
      </c>
      <c r="M127" s="336">
        <f t="shared" si="78"/>
        <v>4.25</v>
      </c>
    </row>
    <row r="128" ht="15.75" customHeight="1" spans="1:13">
      <c r="A128" s="326" t="s">
        <v>212</v>
      </c>
      <c r="B128" s="327"/>
      <c r="C128" s="327"/>
      <c r="D128" s="327"/>
      <c r="E128" s="328"/>
      <c r="F128" s="335">
        <v>0.375</v>
      </c>
      <c r="G128" s="345">
        <f t="shared" si="73"/>
        <v>-1.5</v>
      </c>
      <c r="H128" s="345">
        <f t="shared" si="74"/>
        <v>-1</v>
      </c>
      <c r="I128" s="355">
        <v>0</v>
      </c>
      <c r="J128" s="336">
        <f t="shared" si="75"/>
        <v>1</v>
      </c>
      <c r="K128" s="336">
        <f t="shared" si="76"/>
        <v>2.25</v>
      </c>
      <c r="L128" s="336">
        <f t="shared" si="78"/>
        <v>3.25</v>
      </c>
      <c r="M128" s="336">
        <f t="shared" si="78"/>
        <v>4.25</v>
      </c>
    </row>
    <row r="129" ht="15.75" customHeight="1" spans="1:13">
      <c r="A129" s="326" t="s">
        <v>213</v>
      </c>
      <c r="B129" s="327"/>
      <c r="C129" s="327"/>
      <c r="D129" s="327"/>
      <c r="E129" s="328"/>
      <c r="F129" s="335">
        <v>0.375</v>
      </c>
      <c r="G129" s="345">
        <f t="shared" si="73"/>
        <v>-1.5</v>
      </c>
      <c r="H129" s="345">
        <f t="shared" si="74"/>
        <v>-1</v>
      </c>
      <c r="I129" s="355">
        <v>0</v>
      </c>
      <c r="J129" s="336">
        <f t="shared" si="75"/>
        <v>1</v>
      </c>
      <c r="K129" s="336">
        <f t="shared" si="76"/>
        <v>2.25</v>
      </c>
      <c r="L129" s="336">
        <f t="shared" si="78"/>
        <v>3.25</v>
      </c>
      <c r="M129" s="336">
        <f t="shared" si="78"/>
        <v>4.25</v>
      </c>
    </row>
    <row r="130" ht="15.75" customHeight="1" spans="1:13">
      <c r="A130" s="326" t="s">
        <v>214</v>
      </c>
      <c r="B130" s="327"/>
      <c r="C130" s="327"/>
      <c r="D130" s="327"/>
      <c r="E130" s="328"/>
      <c r="F130" s="335">
        <v>0.375</v>
      </c>
      <c r="G130" s="345">
        <f t="shared" si="73"/>
        <v>-1.5</v>
      </c>
      <c r="H130" s="345">
        <f t="shared" si="74"/>
        <v>-1</v>
      </c>
      <c r="I130" s="355">
        <v>0</v>
      </c>
      <c r="J130" s="336">
        <f t="shared" si="75"/>
        <v>1</v>
      </c>
      <c r="K130" s="336">
        <f t="shared" si="76"/>
        <v>2.25</v>
      </c>
      <c r="L130" s="336">
        <f t="shared" si="78"/>
        <v>3.25</v>
      </c>
      <c r="M130" s="336">
        <f t="shared" si="78"/>
        <v>4.25</v>
      </c>
    </row>
    <row r="131" ht="15.75" customHeight="1" spans="1:13">
      <c r="A131" s="315"/>
      <c r="B131" s="316"/>
      <c r="C131" s="316"/>
      <c r="D131" s="316"/>
      <c r="E131" s="317"/>
      <c r="F131" s="335"/>
      <c r="G131" s="400"/>
      <c r="H131" s="400"/>
      <c r="I131" s="401"/>
      <c r="J131" s="400"/>
      <c r="K131" s="400"/>
      <c r="L131" s="400"/>
      <c r="M131" s="400"/>
    </row>
    <row r="132" ht="15.75" customHeight="1" spans="1:13">
      <c r="A132" s="326" t="s">
        <v>215</v>
      </c>
      <c r="B132" s="327"/>
      <c r="C132" s="327"/>
      <c r="D132" s="327"/>
      <c r="E132" s="328"/>
      <c r="F132" s="332">
        <v>0.125</v>
      </c>
      <c r="G132" s="319">
        <f t="shared" ref="G132:H132" si="79">H132</f>
        <v>0</v>
      </c>
      <c r="H132" s="319">
        <f t="shared" si="79"/>
        <v>0</v>
      </c>
      <c r="I132" s="354">
        <v>0</v>
      </c>
      <c r="J132" s="319">
        <f t="shared" ref="J132:M132" si="80">I132</f>
        <v>0</v>
      </c>
      <c r="K132" s="319">
        <f t="shared" si="80"/>
        <v>0</v>
      </c>
      <c r="L132" s="319">
        <f t="shared" si="80"/>
        <v>0</v>
      </c>
      <c r="M132" s="319">
        <f t="shared" si="80"/>
        <v>0</v>
      </c>
    </row>
    <row r="133" ht="15.75" customHeight="1" spans="1:13">
      <c r="A133" s="326" t="s">
        <v>216</v>
      </c>
      <c r="B133" s="327"/>
      <c r="C133" s="327"/>
      <c r="D133" s="327"/>
      <c r="E133" s="328"/>
      <c r="F133" s="332">
        <v>0.125</v>
      </c>
      <c r="G133" s="336">
        <f t="shared" ref="G133:G134" si="81">SUM(I133-0.375)</f>
        <v>-0.375</v>
      </c>
      <c r="H133" s="336">
        <f t="shared" ref="H133:H134" si="82">SUM(I133-0.5)</f>
        <v>-0.5</v>
      </c>
      <c r="I133" s="355">
        <v>0</v>
      </c>
      <c r="J133" s="336">
        <f t="shared" ref="J133:M134" si="83">SUM(I133+0.5)</f>
        <v>0.5</v>
      </c>
      <c r="K133" s="336">
        <f t="shared" si="83"/>
        <v>1</v>
      </c>
      <c r="L133" s="336">
        <f t="shared" si="83"/>
        <v>1.5</v>
      </c>
      <c r="M133" s="336">
        <f t="shared" si="83"/>
        <v>2</v>
      </c>
    </row>
    <row r="134" ht="15.75" customHeight="1" spans="1:13">
      <c r="A134" s="326" t="s">
        <v>217</v>
      </c>
      <c r="B134" s="327"/>
      <c r="C134" s="327"/>
      <c r="D134" s="327"/>
      <c r="E134" s="328"/>
      <c r="F134" s="332">
        <v>0.125</v>
      </c>
      <c r="G134" s="336">
        <f t="shared" si="81"/>
        <v>-0.375</v>
      </c>
      <c r="H134" s="336">
        <f t="shared" si="82"/>
        <v>-0.5</v>
      </c>
      <c r="I134" s="355">
        <v>0</v>
      </c>
      <c r="J134" s="336">
        <f t="shared" si="83"/>
        <v>0.5</v>
      </c>
      <c r="K134" s="336">
        <f t="shared" si="83"/>
        <v>1</v>
      </c>
      <c r="L134" s="336">
        <f t="shared" si="83"/>
        <v>1.5</v>
      </c>
      <c r="M134" s="336">
        <f t="shared" si="83"/>
        <v>2</v>
      </c>
    </row>
    <row r="135" ht="15.75" hidden="1" customHeight="1" spans="1:13">
      <c r="A135" s="326" t="s">
        <v>218</v>
      </c>
      <c r="B135" s="327"/>
      <c r="C135" s="327"/>
      <c r="D135" s="327"/>
      <c r="E135" s="328"/>
      <c r="F135" s="324">
        <v>44934</v>
      </c>
      <c r="G135" s="400"/>
      <c r="H135" s="400"/>
      <c r="I135" s="355"/>
      <c r="J135" s="400"/>
      <c r="K135" s="400"/>
      <c r="L135" s="400"/>
      <c r="M135" s="400"/>
    </row>
    <row r="136" ht="15.75" hidden="1" customHeight="1" spans="1:13">
      <c r="A136" s="326" t="s">
        <v>219</v>
      </c>
      <c r="B136" s="327"/>
      <c r="C136" s="327"/>
      <c r="D136" s="327"/>
      <c r="E136" s="328"/>
      <c r="F136" s="324">
        <v>44930</v>
      </c>
      <c r="G136" s="400"/>
      <c r="H136" s="400"/>
      <c r="I136" s="355"/>
      <c r="J136" s="400"/>
      <c r="K136" s="400"/>
      <c r="L136" s="400"/>
      <c r="M136" s="400"/>
    </row>
    <row r="137" ht="15.75" customHeight="1"/>
    <row r="138" s="288" customFormat="1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</sheetData>
  <mergeCells count="147">
    <mergeCell ref="A1:G1"/>
    <mergeCell ref="H1:M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  <mergeCell ref="A48:E48"/>
    <mergeCell ref="A49:E49"/>
    <mergeCell ref="A50:E50"/>
    <mergeCell ref="A51:E51"/>
    <mergeCell ref="A52:E52"/>
    <mergeCell ref="A53:E53"/>
    <mergeCell ref="A54:E54"/>
    <mergeCell ref="A55:E55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87:E87"/>
    <mergeCell ref="A88:E88"/>
    <mergeCell ref="A89:E89"/>
    <mergeCell ref="A90:E90"/>
    <mergeCell ref="A91:E91"/>
    <mergeCell ref="A92:E92"/>
    <mergeCell ref="A93:E93"/>
    <mergeCell ref="A94:E94"/>
    <mergeCell ref="A95:E95"/>
    <mergeCell ref="A96:E96"/>
    <mergeCell ref="A97:E97"/>
    <mergeCell ref="A98:E98"/>
    <mergeCell ref="A99:E99"/>
    <mergeCell ref="A100:E100"/>
    <mergeCell ref="A101:E101"/>
    <mergeCell ref="A102:E102"/>
    <mergeCell ref="A103:E103"/>
    <mergeCell ref="A104:E104"/>
    <mergeCell ref="A105:E105"/>
    <mergeCell ref="A106:E106"/>
    <mergeCell ref="A107:E107"/>
    <mergeCell ref="A108:E108"/>
    <mergeCell ref="A109:E109"/>
    <mergeCell ref="A110:E110"/>
    <mergeCell ref="A111:E111"/>
    <mergeCell ref="A112:E112"/>
    <mergeCell ref="A113:E113"/>
    <mergeCell ref="A114:E114"/>
    <mergeCell ref="A115:E115"/>
    <mergeCell ref="A116:E116"/>
    <mergeCell ref="A117:E117"/>
    <mergeCell ref="A118:E118"/>
    <mergeCell ref="A119:E119"/>
    <mergeCell ref="A120:E120"/>
    <mergeCell ref="A121:E121"/>
    <mergeCell ref="A122:E122"/>
    <mergeCell ref="A123:E123"/>
    <mergeCell ref="A124:E124"/>
    <mergeCell ref="A125:E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36:E136"/>
    <mergeCell ref="A137:E137"/>
    <mergeCell ref="A138:E138"/>
    <mergeCell ref="F7:F8"/>
    <mergeCell ref="G7:G8"/>
    <mergeCell ref="H7:H8"/>
    <mergeCell ref="I7:I8"/>
    <mergeCell ref="J7:J8"/>
    <mergeCell ref="K7:K8"/>
    <mergeCell ref="L7:L8"/>
    <mergeCell ref="M7:M8"/>
    <mergeCell ref="A7:E8"/>
    <mergeCell ref="G2:M6"/>
  </mergeCells>
  <conditionalFormatting sqref="F14">
    <cfRule type="notContainsBlanks" dxfId="0" priority="6">
      <formula>LEN(TRIM(F14))&gt;0</formula>
    </cfRule>
  </conditionalFormatting>
  <conditionalFormatting sqref="F19">
    <cfRule type="notContainsBlanks" dxfId="0" priority="5">
      <formula>LEN(TRIM(F19))&gt;0</formula>
    </cfRule>
  </conditionalFormatting>
  <conditionalFormatting sqref="F24">
    <cfRule type="notContainsBlanks" dxfId="0" priority="4">
      <formula>LEN(TRIM(F24))&gt;0</formula>
    </cfRule>
  </conditionalFormatting>
  <conditionalFormatting sqref="L52:M52">
    <cfRule type="notContainsBlanks" dxfId="0" priority="8">
      <formula>LEN(TRIM(L52))&gt;0</formula>
    </cfRule>
  </conditionalFormatting>
  <conditionalFormatting sqref="J67:M67">
    <cfRule type="notContainsBlanks" dxfId="0" priority="11">
      <formula>LEN(TRIM(J67))&gt;0</formula>
    </cfRule>
  </conditionalFormatting>
  <conditionalFormatting sqref="M116">
    <cfRule type="notContainsBlanks" dxfId="0" priority="21">
      <formula>LEN(TRIM(M116))&gt;0</formula>
    </cfRule>
  </conditionalFormatting>
  <conditionalFormatting sqref="R132">
    <cfRule type="notContainsBlanks" dxfId="0" priority="23">
      <formula>LEN(TRIM(R132))&gt;0</formula>
    </cfRule>
  </conditionalFormatting>
  <conditionalFormatting sqref="V132">
    <cfRule type="notContainsBlanks" dxfId="0" priority="24">
      <formula>LEN(TRIM(V132))&gt;0</formula>
    </cfRule>
  </conditionalFormatting>
  <conditionalFormatting sqref="F32:F42">
    <cfRule type="notContainsBlanks" dxfId="0" priority="3">
      <formula>LEN(TRIM(F32))&gt;0</formula>
    </cfRule>
  </conditionalFormatting>
  <conditionalFormatting sqref="F61:F63">
    <cfRule type="notContainsBlanks" dxfId="0" priority="2">
      <formula>LEN(TRIM(F61))&gt;0</formula>
    </cfRule>
  </conditionalFormatting>
  <conditionalFormatting sqref="J83:J87">
    <cfRule type="notContainsBlanks" dxfId="0" priority="16">
      <formula>LEN(TRIM(J83))&gt;0</formula>
    </cfRule>
  </conditionalFormatting>
  <conditionalFormatting sqref="N137:N138">
    <cfRule type="notContainsBlanks" dxfId="0" priority="13">
      <formula>LEN(TRIM(N137))&gt;0</formula>
    </cfRule>
  </conditionalFormatting>
  <conditionalFormatting sqref="R137:R138">
    <cfRule type="notContainsBlanks" dxfId="0" priority="14">
      <formula>LEN(TRIM(R137))&gt;0</formula>
    </cfRule>
  </conditionalFormatting>
  <conditionalFormatting sqref="V137:V138">
    <cfRule type="notContainsBlanks" dxfId="0" priority="15">
      <formula>LEN(TRIM(V137))&gt;0</formula>
    </cfRule>
  </conditionalFormatting>
  <conditionalFormatting sqref="J9:N15">
    <cfRule type="notContainsBlanks" dxfId="0" priority="17">
      <formula>LEN(TRIM(J9))&gt;0</formula>
    </cfRule>
  </conditionalFormatting>
  <conditionalFormatting sqref="R9:R66 V9:V66 N16:N66 J61:M63 N89:N122 R89:R122 V89:V122">
    <cfRule type="notContainsBlanks" dxfId="0" priority="10">
      <formula>LEN(TRIM(J9))&gt;0</formula>
    </cfRule>
  </conditionalFormatting>
  <conditionalFormatting sqref="J16:M28 J30:M30 J53:M55">
    <cfRule type="notContainsBlanks" dxfId="0" priority="22">
      <formula>LEN(TRIM(J16))&gt;0</formula>
    </cfRule>
  </conditionalFormatting>
  <conditionalFormatting sqref="J29:M29 M89:M114 K89:L134 J89:J138 M120:M130 M132:M134">
    <cfRule type="notContainsBlanks" dxfId="0" priority="20">
      <formula>LEN(TRIM(J29))&gt;0</formula>
    </cfRule>
  </conditionalFormatting>
  <conditionalFormatting sqref="J31:M67">
    <cfRule type="notContainsBlanks" dxfId="0" priority="7">
      <formula>LEN(TRIM(J31))&gt;0</formula>
    </cfRule>
  </conditionalFormatting>
  <conditionalFormatting sqref="L46:M47">
    <cfRule type="notContainsBlanks" dxfId="0" priority="18">
      <formula>LEN(TRIM(L46))&gt;0</formula>
    </cfRule>
  </conditionalFormatting>
  <conditionalFormatting sqref="J68:N75 N76">
    <cfRule type="notContainsBlanks" dxfId="0" priority="9">
      <formula>LEN(TRIM(J68))&gt;0</formula>
    </cfRule>
  </conditionalFormatting>
  <conditionalFormatting sqref="R68:R88 V68:V88">
    <cfRule type="notContainsBlanks" dxfId="0" priority="12">
      <formula>LEN(TRIM(R68))&gt;0</formula>
    </cfRule>
  </conditionalFormatting>
  <conditionalFormatting sqref="J77:N88">
    <cfRule type="notContainsBlanks" dxfId="0" priority="1">
      <formula>LEN(TRIM(J77))&gt;0</formula>
    </cfRule>
  </conditionalFormatting>
  <conditionalFormatting sqref="L114:M114 L132:N132">
    <cfRule type="notContainsBlanks" dxfId="0" priority="19">
      <formula>LEN(TRIM(L114))&gt;0</formula>
    </cfRule>
  </conditionalFormatting>
  <printOptions horizontalCentered="1" gridLines="1"/>
  <pageMargins left="0.25" right="0.25" top="0.75" bottom="0.75" header="0" footer="0"/>
  <pageSetup paperSize="1" pageOrder="overThenDown" orientation="portrait" cellComments="atEnd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55"/>
  <sheetViews>
    <sheetView showGridLines="0" zoomScale="115" zoomScaleNormal="115" topLeftCell="A3" workbookViewId="0">
      <selection activeCell="H36" sqref="H36:M36"/>
    </sheetView>
  </sheetViews>
  <sheetFormatPr defaultColWidth="12.7079646017699" defaultRowHeight="15.75" customHeight="1"/>
  <cols>
    <col min="1" max="1" width="4.14159292035398" customWidth="1"/>
    <col min="2" max="2" width="16.283185840708" customWidth="1"/>
    <col min="3" max="3" width="25.141592920354" customWidth="1"/>
    <col min="4" max="4" width="20.283185840708" customWidth="1"/>
    <col min="5" max="5" width="19.141592920354" customWidth="1"/>
    <col min="6" max="6" width="9" customWidth="1"/>
    <col min="7" max="13" width="8.85840707964602" customWidth="1"/>
    <col min="14" max="14" width="5.70796460176991" customWidth="1"/>
    <col min="15" max="17" width="8.70796460176991" customWidth="1"/>
    <col min="18" max="18" width="5.42477876106195" customWidth="1"/>
    <col min="19" max="19" width="8.70796460176991" customWidth="1"/>
    <col min="20" max="21" width="8.42477876106195" customWidth="1"/>
    <col min="22" max="22" width="6.70796460176991" customWidth="1"/>
    <col min="23" max="23" width="10.141592920354" customWidth="1"/>
    <col min="24" max="24" width="28.7079646017699" customWidth="1"/>
  </cols>
  <sheetData>
    <row r="1" ht="30" customHeight="1" spans="1:25">
      <c r="A1" s="120" t="s">
        <v>220</v>
      </c>
      <c r="B1" s="121"/>
      <c r="C1" s="121"/>
      <c r="D1" s="122"/>
      <c r="E1" s="257" t="s">
        <v>1</v>
      </c>
      <c r="F1" s="65" t="e">
        <f>#REF!</f>
        <v>#REF!</v>
      </c>
      <c r="G1" s="66"/>
      <c r="H1" s="67" t="s">
        <v>83</v>
      </c>
      <c r="I1" s="64"/>
      <c r="J1" s="65" t="e">
        <f>#REF!</f>
        <v>#REF!</v>
      </c>
      <c r="K1" s="159"/>
      <c r="L1" s="159"/>
      <c r="M1" s="66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82"/>
      <c r="Y1" s="115"/>
    </row>
    <row r="2" customHeight="1" spans="1:25">
      <c r="A2" s="123" t="s">
        <v>7</v>
      </c>
      <c r="B2" s="124"/>
      <c r="C2" s="125" t="e">
        <f>#REF!</f>
        <v>#REF!</v>
      </c>
      <c r="D2" s="126" t="s">
        <v>221</v>
      </c>
      <c r="E2" s="80" t="e">
        <f>#REF!</f>
        <v>#REF!</v>
      </c>
      <c r="F2" s="258"/>
      <c r="G2" s="128" t="s">
        <v>2</v>
      </c>
      <c r="H2" s="128"/>
      <c r="I2" s="128"/>
      <c r="J2" s="113" t="e">
        <f>#REF!</f>
        <v>#REF!</v>
      </c>
      <c r="K2" s="114"/>
      <c r="L2" s="114"/>
      <c r="M2" s="161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82"/>
      <c r="Y2" s="115"/>
    </row>
    <row r="3" customHeight="1" spans="1:25">
      <c r="A3" s="129" t="s">
        <v>222</v>
      </c>
      <c r="B3" s="130"/>
      <c r="C3" s="131" t="e">
        <f>#REF!</f>
        <v>#REF!</v>
      </c>
      <c r="D3" s="132" t="s">
        <v>12</v>
      </c>
      <c r="E3" s="133" t="e">
        <f>#REF!</f>
        <v>#REF!</v>
      </c>
      <c r="F3" s="134"/>
      <c r="G3" s="135"/>
      <c r="H3" s="135"/>
      <c r="I3" s="135"/>
      <c r="J3" s="113"/>
      <c r="K3" s="114"/>
      <c r="L3" s="114"/>
      <c r="M3" s="161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82"/>
      <c r="Y3" s="115"/>
    </row>
    <row r="4" customHeight="1" spans="1:25">
      <c r="A4" s="129" t="s">
        <v>13</v>
      </c>
      <c r="B4" s="130"/>
      <c r="C4" s="131" t="e">
        <f>#REF!</f>
        <v>#REF!</v>
      </c>
      <c r="D4" s="132" t="s">
        <v>223</v>
      </c>
      <c r="E4" s="133" t="e">
        <f>#REF!</f>
        <v>#REF!</v>
      </c>
      <c r="F4" s="136"/>
      <c r="G4" s="135"/>
      <c r="H4" s="135"/>
      <c r="I4" s="135"/>
      <c r="J4" s="163"/>
      <c r="K4" s="164"/>
      <c r="L4" s="164"/>
      <c r="M4" s="165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82"/>
      <c r="Y4" s="115"/>
    </row>
    <row r="5" customHeight="1" spans="1:25">
      <c r="A5" s="129" t="s">
        <v>16</v>
      </c>
      <c r="B5" s="130"/>
      <c r="C5" s="131" t="e">
        <f>#REF!</f>
        <v>#REF!</v>
      </c>
      <c r="D5" s="132" t="s">
        <v>17</v>
      </c>
      <c r="E5" s="133" t="e">
        <f>#REF!</f>
        <v>#REF!</v>
      </c>
      <c r="F5" s="136"/>
      <c r="G5" s="87" t="s">
        <v>3</v>
      </c>
      <c r="H5" s="88"/>
      <c r="I5" s="89"/>
      <c r="J5" s="166" t="e">
        <f>#REF!</f>
        <v>#REF!</v>
      </c>
      <c r="K5" s="166"/>
      <c r="L5" s="166"/>
      <c r="M5" s="167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82"/>
      <c r="Y5" s="115"/>
    </row>
    <row r="6" customHeight="1" spans="1:25">
      <c r="A6" s="137" t="s">
        <v>19</v>
      </c>
      <c r="B6" s="138"/>
      <c r="C6" s="139" t="e">
        <f>#REF!</f>
        <v>#REF!</v>
      </c>
      <c r="D6" s="140" t="s">
        <v>224</v>
      </c>
      <c r="E6" s="141" t="e">
        <f>#REF!</f>
        <v>#REF!</v>
      </c>
      <c r="F6" s="142"/>
      <c r="G6" s="95" t="s">
        <v>4</v>
      </c>
      <c r="H6" s="96"/>
      <c r="I6" s="97"/>
      <c r="J6" s="168" t="e">
        <f>#REF!</f>
        <v>#REF!</v>
      </c>
      <c r="K6" s="168"/>
      <c r="L6" s="168"/>
      <c r="M6" s="169"/>
      <c r="N6" s="162"/>
      <c r="O6" s="162"/>
      <c r="P6" s="162"/>
      <c r="Q6" s="162"/>
      <c r="R6" s="162"/>
      <c r="S6" s="162"/>
      <c r="T6" s="162"/>
      <c r="U6" s="162"/>
      <c r="V6" s="162"/>
      <c r="W6" s="183"/>
      <c r="X6" s="182"/>
      <c r="Y6" s="115"/>
    </row>
    <row r="7" customHeight="1" spans="1:25">
      <c r="A7" s="259" t="s">
        <v>225</v>
      </c>
      <c r="B7" s="259" t="s">
        <v>226</v>
      </c>
      <c r="C7" s="259"/>
      <c r="D7" s="259"/>
      <c r="E7" s="259"/>
      <c r="F7" s="259"/>
      <c r="G7" s="259" t="s">
        <v>227</v>
      </c>
      <c r="H7" s="259" t="s">
        <v>228</v>
      </c>
      <c r="I7" s="259"/>
      <c r="J7" s="259"/>
      <c r="K7" s="259"/>
      <c r="L7" s="259"/>
      <c r="M7" s="259"/>
      <c r="N7" s="172"/>
      <c r="O7" s="172"/>
      <c r="P7" s="173"/>
      <c r="Q7" s="172"/>
      <c r="R7" s="172"/>
      <c r="S7" s="172"/>
      <c r="T7" s="173"/>
      <c r="U7" s="172"/>
      <c r="V7" s="172"/>
      <c r="W7" s="173"/>
      <c r="X7" s="175"/>
      <c r="Y7" s="115"/>
    </row>
    <row r="8" ht="15" customHeight="1" spans="1:25">
      <c r="A8" s="260"/>
      <c r="B8" s="261" t="s">
        <v>229</v>
      </c>
      <c r="C8" s="262"/>
      <c r="D8" s="262"/>
      <c r="E8" s="262"/>
      <c r="F8" s="263"/>
      <c r="G8" s="264"/>
      <c r="H8" s="265"/>
      <c r="I8" s="265"/>
      <c r="J8" s="265"/>
      <c r="K8" s="265"/>
      <c r="L8" s="265"/>
      <c r="M8" s="265"/>
      <c r="N8" s="174"/>
      <c r="O8" s="175"/>
      <c r="P8" s="175"/>
      <c r="Q8" s="175"/>
      <c r="R8" s="174"/>
      <c r="S8" s="175"/>
      <c r="T8" s="175"/>
      <c r="U8" s="175"/>
      <c r="V8" s="174"/>
      <c r="W8" s="175"/>
      <c r="X8" s="175"/>
      <c r="Y8" s="115"/>
    </row>
    <row r="9" customHeight="1" spans="1:25">
      <c r="A9" s="260">
        <v>1</v>
      </c>
      <c r="B9" s="266" t="s">
        <v>230</v>
      </c>
      <c r="C9" s="267"/>
      <c r="D9" s="267"/>
      <c r="E9" s="267"/>
      <c r="F9" s="268"/>
      <c r="G9" s="264"/>
      <c r="H9" s="265"/>
      <c r="I9" s="265"/>
      <c r="J9" s="265"/>
      <c r="K9" s="265"/>
      <c r="L9" s="265"/>
      <c r="M9" s="265"/>
      <c r="N9" s="176"/>
      <c r="O9" s="176"/>
      <c r="P9" s="176"/>
      <c r="Q9" s="179"/>
      <c r="R9" s="176"/>
      <c r="S9" s="176"/>
      <c r="T9" s="176"/>
      <c r="U9" s="179"/>
      <c r="V9" s="176"/>
      <c r="W9" s="176"/>
      <c r="X9" s="184"/>
      <c r="Y9" s="115"/>
    </row>
    <row r="10" customHeight="1" spans="1:25">
      <c r="A10" s="260">
        <v>1</v>
      </c>
      <c r="B10" s="266" t="s">
        <v>231</v>
      </c>
      <c r="C10" s="267"/>
      <c r="D10" s="267"/>
      <c r="E10" s="267"/>
      <c r="F10" s="268"/>
      <c r="G10" s="264"/>
      <c r="H10" s="265"/>
      <c r="I10" s="265"/>
      <c r="J10" s="265"/>
      <c r="K10" s="265"/>
      <c r="L10" s="265"/>
      <c r="M10" s="265"/>
      <c r="N10" s="176"/>
      <c r="O10" s="176"/>
      <c r="P10" s="176"/>
      <c r="Q10" s="179"/>
      <c r="R10" s="176"/>
      <c r="S10" s="176"/>
      <c r="T10" s="176"/>
      <c r="U10" s="179"/>
      <c r="V10" s="176"/>
      <c r="W10" s="176"/>
      <c r="X10" s="184"/>
      <c r="Y10" s="115"/>
    </row>
    <row r="11" customHeight="1" spans="1:25">
      <c r="A11" s="260">
        <v>1</v>
      </c>
      <c r="B11" s="266" t="s">
        <v>232</v>
      </c>
      <c r="C11" s="267"/>
      <c r="D11" s="267"/>
      <c r="E11" s="267"/>
      <c r="F11" s="268"/>
      <c r="G11" s="264"/>
      <c r="H11" s="265"/>
      <c r="I11" s="265"/>
      <c r="J11" s="265"/>
      <c r="K11" s="265"/>
      <c r="L11" s="265"/>
      <c r="M11" s="265"/>
      <c r="N11" s="176"/>
      <c r="O11" s="176"/>
      <c r="P11" s="176"/>
      <c r="Q11" s="179"/>
      <c r="R11" s="176"/>
      <c r="S11" s="176"/>
      <c r="T11" s="176"/>
      <c r="U11" s="179"/>
      <c r="V11" s="176"/>
      <c r="W11" s="176"/>
      <c r="X11" s="184"/>
      <c r="Y11" s="115"/>
    </row>
    <row r="12" customHeight="1" spans="1:25">
      <c r="A12" s="260"/>
      <c r="B12" s="266"/>
      <c r="C12" s="267"/>
      <c r="D12" s="267"/>
      <c r="E12" s="267"/>
      <c r="F12" s="268"/>
      <c r="G12" s="264"/>
      <c r="H12" s="265"/>
      <c r="I12" s="265"/>
      <c r="J12" s="265"/>
      <c r="K12" s="265"/>
      <c r="L12" s="265"/>
      <c r="M12" s="265"/>
      <c r="N12" s="176"/>
      <c r="O12" s="176"/>
      <c r="P12" s="176"/>
      <c r="Q12" s="179"/>
      <c r="R12" s="176"/>
      <c r="S12" s="176"/>
      <c r="T12" s="176"/>
      <c r="U12" s="179"/>
      <c r="V12" s="176"/>
      <c r="W12" s="176"/>
      <c r="X12" s="184"/>
      <c r="Y12" s="115"/>
    </row>
    <row r="13" customHeight="1" spans="1:25">
      <c r="A13" s="260"/>
      <c r="B13" s="266"/>
      <c r="C13" s="267"/>
      <c r="D13" s="267"/>
      <c r="E13" s="267"/>
      <c r="F13" s="268"/>
      <c r="G13" s="264"/>
      <c r="H13" s="265"/>
      <c r="I13" s="265"/>
      <c r="J13" s="265"/>
      <c r="K13" s="265"/>
      <c r="L13" s="265"/>
      <c r="M13" s="265"/>
      <c r="N13" s="176"/>
      <c r="O13" s="176"/>
      <c r="P13" s="176"/>
      <c r="Q13" s="179"/>
      <c r="R13" s="176"/>
      <c r="S13" s="176"/>
      <c r="T13" s="176"/>
      <c r="U13" s="179"/>
      <c r="V13" s="176"/>
      <c r="W13" s="176"/>
      <c r="X13" s="184"/>
      <c r="Y13" s="115"/>
    </row>
    <row r="14" customHeight="1" spans="1:25">
      <c r="A14" s="260"/>
      <c r="B14" s="266"/>
      <c r="C14" s="267"/>
      <c r="D14" s="267"/>
      <c r="E14" s="267"/>
      <c r="F14" s="268"/>
      <c r="G14" s="264"/>
      <c r="H14" s="265"/>
      <c r="I14" s="265"/>
      <c r="J14" s="265"/>
      <c r="K14" s="265"/>
      <c r="L14" s="265"/>
      <c r="M14" s="265"/>
      <c r="N14" s="176"/>
      <c r="O14" s="176"/>
      <c r="P14" s="176"/>
      <c r="Q14" s="179"/>
      <c r="R14" s="176"/>
      <c r="S14" s="176"/>
      <c r="T14" s="176"/>
      <c r="U14" s="179"/>
      <c r="V14" s="176"/>
      <c r="W14" s="176"/>
      <c r="X14" s="184"/>
      <c r="Y14" s="115"/>
    </row>
    <row r="15" customHeight="1" spans="1:25">
      <c r="A15" s="260"/>
      <c r="B15" s="266"/>
      <c r="C15" s="267"/>
      <c r="D15" s="267"/>
      <c r="E15" s="267"/>
      <c r="F15" s="268"/>
      <c r="G15" s="264"/>
      <c r="H15" s="265"/>
      <c r="I15" s="265"/>
      <c r="J15" s="265"/>
      <c r="K15" s="265"/>
      <c r="L15" s="265"/>
      <c r="M15" s="265"/>
      <c r="N15" s="176"/>
      <c r="O15" s="176"/>
      <c r="P15" s="176"/>
      <c r="Q15" s="179"/>
      <c r="R15" s="176"/>
      <c r="S15" s="176"/>
      <c r="T15" s="176"/>
      <c r="U15" s="179"/>
      <c r="V15" s="176"/>
      <c r="W15" s="176"/>
      <c r="X15" s="184"/>
      <c r="Y15" s="115"/>
    </row>
    <row r="16" customHeight="1" spans="1:25">
      <c r="A16" s="260"/>
      <c r="B16" s="266"/>
      <c r="C16" s="267"/>
      <c r="D16" s="267"/>
      <c r="E16" s="267"/>
      <c r="F16" s="268"/>
      <c r="G16" s="264"/>
      <c r="H16" s="265"/>
      <c r="I16" s="265"/>
      <c r="J16" s="265"/>
      <c r="K16" s="265"/>
      <c r="L16" s="265"/>
      <c r="M16" s="265"/>
      <c r="N16" s="176"/>
      <c r="O16" s="176"/>
      <c r="P16" s="176"/>
      <c r="Q16" s="179"/>
      <c r="R16" s="176"/>
      <c r="S16" s="176"/>
      <c r="T16" s="176"/>
      <c r="U16" s="179"/>
      <c r="V16" s="176"/>
      <c r="W16" s="176"/>
      <c r="X16" s="184"/>
      <c r="Y16" s="115"/>
    </row>
    <row r="17" customHeight="1" spans="1:25">
      <c r="A17" s="260"/>
      <c r="B17" s="266"/>
      <c r="C17" s="267"/>
      <c r="D17" s="267"/>
      <c r="E17" s="267"/>
      <c r="F17" s="268"/>
      <c r="G17" s="264"/>
      <c r="H17" s="265"/>
      <c r="I17" s="265"/>
      <c r="J17" s="265"/>
      <c r="K17" s="265"/>
      <c r="L17" s="265"/>
      <c r="M17" s="265"/>
      <c r="N17" s="176"/>
      <c r="O17" s="176"/>
      <c r="P17" s="176"/>
      <c r="Q17" s="179"/>
      <c r="R17" s="176"/>
      <c r="S17" s="176"/>
      <c r="T17" s="176"/>
      <c r="U17" s="179"/>
      <c r="V17" s="176"/>
      <c r="W17" s="176"/>
      <c r="X17" s="184"/>
      <c r="Y17" s="115"/>
    </row>
    <row r="18" customHeight="1" spans="1:25">
      <c r="A18" s="260"/>
      <c r="B18" s="266"/>
      <c r="C18" s="267"/>
      <c r="D18" s="267"/>
      <c r="E18" s="267"/>
      <c r="F18" s="268"/>
      <c r="G18" s="264"/>
      <c r="H18" s="265"/>
      <c r="I18" s="265"/>
      <c r="J18" s="265"/>
      <c r="K18" s="265"/>
      <c r="L18" s="265"/>
      <c r="M18" s="265"/>
      <c r="N18" s="176"/>
      <c r="O18" s="176"/>
      <c r="P18" s="176"/>
      <c r="Q18" s="179"/>
      <c r="R18" s="176"/>
      <c r="S18" s="176"/>
      <c r="T18" s="176"/>
      <c r="U18" s="179"/>
      <c r="V18" s="176"/>
      <c r="W18" s="176"/>
      <c r="X18" s="184"/>
      <c r="Y18" s="115"/>
    </row>
    <row r="19" customHeight="1" spans="1:25">
      <c r="A19" s="260"/>
      <c r="B19" s="266"/>
      <c r="C19" s="267"/>
      <c r="D19" s="267"/>
      <c r="E19" s="267"/>
      <c r="F19" s="268"/>
      <c r="G19" s="264"/>
      <c r="H19" s="265"/>
      <c r="I19" s="265"/>
      <c r="J19" s="265"/>
      <c r="K19" s="265"/>
      <c r="L19" s="265"/>
      <c r="M19" s="265"/>
      <c r="N19" s="176"/>
      <c r="O19" s="176"/>
      <c r="P19" s="176"/>
      <c r="Q19" s="179"/>
      <c r="R19" s="176"/>
      <c r="S19" s="176"/>
      <c r="T19" s="176"/>
      <c r="U19" s="179"/>
      <c r="V19" s="176"/>
      <c r="W19" s="176"/>
      <c r="X19" s="184"/>
      <c r="Y19" s="115"/>
    </row>
    <row r="20" customHeight="1" spans="1:25">
      <c r="A20" s="260"/>
      <c r="B20" s="266"/>
      <c r="C20" s="267"/>
      <c r="D20" s="267"/>
      <c r="E20" s="267"/>
      <c r="F20" s="268"/>
      <c r="G20" s="264"/>
      <c r="H20" s="265"/>
      <c r="I20" s="265"/>
      <c r="J20" s="265"/>
      <c r="K20" s="265"/>
      <c r="L20" s="265"/>
      <c r="M20" s="265"/>
      <c r="N20" s="176"/>
      <c r="O20" s="176"/>
      <c r="P20" s="176"/>
      <c r="Q20" s="179"/>
      <c r="R20" s="176"/>
      <c r="S20" s="176"/>
      <c r="T20" s="176"/>
      <c r="U20" s="179"/>
      <c r="V20" s="176"/>
      <c r="W20" s="176"/>
      <c r="X20" s="184"/>
      <c r="Y20" s="115"/>
    </row>
    <row r="21" customHeight="1" spans="1:25">
      <c r="A21" s="260"/>
      <c r="B21" s="269" t="s">
        <v>233</v>
      </c>
      <c r="C21" s="270"/>
      <c r="D21" s="270"/>
      <c r="E21" s="270"/>
      <c r="F21" s="271"/>
      <c r="G21" s="264"/>
      <c r="H21" s="265"/>
      <c r="I21" s="265"/>
      <c r="J21" s="265"/>
      <c r="K21" s="265"/>
      <c r="L21" s="265"/>
      <c r="M21" s="265"/>
      <c r="N21" s="176"/>
      <c r="O21" s="176"/>
      <c r="P21" s="176"/>
      <c r="Q21" s="179"/>
      <c r="R21" s="176"/>
      <c r="S21" s="176"/>
      <c r="T21" s="176"/>
      <c r="U21" s="179"/>
      <c r="V21" s="176"/>
      <c r="W21" s="176"/>
      <c r="X21" s="184"/>
      <c r="Y21" s="115"/>
    </row>
    <row r="22" customHeight="1" spans="1:25">
      <c r="A22" s="260"/>
      <c r="B22" s="266"/>
      <c r="C22" s="267"/>
      <c r="D22" s="267"/>
      <c r="E22" s="267"/>
      <c r="F22" s="268"/>
      <c r="G22" s="264"/>
      <c r="H22" s="272" t="s">
        <v>234</v>
      </c>
      <c r="I22" s="272"/>
      <c r="J22" s="272"/>
      <c r="K22" s="272"/>
      <c r="L22" s="272"/>
      <c r="M22" s="272"/>
      <c r="N22" s="176"/>
      <c r="O22" s="179"/>
      <c r="P22" s="176"/>
      <c r="Q22" s="179"/>
      <c r="R22" s="176"/>
      <c r="S22" s="179"/>
      <c r="T22" s="176"/>
      <c r="U22" s="179"/>
      <c r="V22" s="176"/>
      <c r="W22" s="176"/>
      <c r="X22" s="184"/>
      <c r="Y22" s="115"/>
    </row>
    <row r="23" customHeight="1" spans="1:25">
      <c r="A23" s="260"/>
      <c r="B23" s="266"/>
      <c r="C23" s="267"/>
      <c r="D23" s="267"/>
      <c r="E23" s="267"/>
      <c r="F23" s="268"/>
      <c r="G23" s="264"/>
      <c r="H23" s="273"/>
      <c r="I23" s="273"/>
      <c r="J23" s="273"/>
      <c r="K23" s="273"/>
      <c r="L23" s="273"/>
      <c r="M23" s="273"/>
      <c r="N23" s="176"/>
      <c r="O23" s="176"/>
      <c r="P23" s="176"/>
      <c r="Q23" s="179"/>
      <c r="R23" s="176"/>
      <c r="S23" s="176"/>
      <c r="T23" s="176"/>
      <c r="U23" s="179"/>
      <c r="V23" s="176"/>
      <c r="W23" s="176"/>
      <c r="X23" s="184"/>
      <c r="Y23" s="115"/>
    </row>
    <row r="24" customHeight="1" spans="1:25">
      <c r="A24" s="260"/>
      <c r="B24" s="266"/>
      <c r="C24" s="267"/>
      <c r="D24" s="267"/>
      <c r="E24" s="267"/>
      <c r="F24" s="268"/>
      <c r="G24" s="264"/>
      <c r="H24" s="273"/>
      <c r="I24" s="273"/>
      <c r="J24" s="273"/>
      <c r="K24" s="273"/>
      <c r="L24" s="273"/>
      <c r="M24" s="273"/>
      <c r="N24" s="176"/>
      <c r="O24" s="176"/>
      <c r="P24" s="176"/>
      <c r="Q24" s="179"/>
      <c r="R24" s="176"/>
      <c r="S24" s="176"/>
      <c r="T24" s="176"/>
      <c r="U24" s="179"/>
      <c r="V24" s="176"/>
      <c r="W24" s="176"/>
      <c r="X24" s="184"/>
      <c r="Y24" s="115"/>
    </row>
    <row r="25" customHeight="1" spans="1:25">
      <c r="A25" s="260"/>
      <c r="B25" s="266"/>
      <c r="C25" s="267"/>
      <c r="D25" s="267"/>
      <c r="E25" s="267"/>
      <c r="F25" s="268"/>
      <c r="G25" s="264"/>
      <c r="H25" s="273"/>
      <c r="I25" s="273"/>
      <c r="J25" s="273"/>
      <c r="K25" s="273"/>
      <c r="L25" s="273"/>
      <c r="M25" s="273"/>
      <c r="N25" s="176"/>
      <c r="O25" s="179"/>
      <c r="P25" s="176"/>
      <c r="Q25" s="179"/>
      <c r="R25" s="176"/>
      <c r="S25" s="179"/>
      <c r="T25" s="176"/>
      <c r="U25" s="179"/>
      <c r="V25" s="176"/>
      <c r="W25" s="176"/>
      <c r="X25" s="184"/>
      <c r="Y25" s="115"/>
    </row>
    <row r="26" customHeight="1" spans="1:25">
      <c r="A26" s="260"/>
      <c r="B26" s="266"/>
      <c r="C26" s="267"/>
      <c r="D26" s="267"/>
      <c r="E26" s="267"/>
      <c r="F26" s="268"/>
      <c r="G26" s="264"/>
      <c r="H26" s="272" t="s">
        <v>235</v>
      </c>
      <c r="I26" s="272"/>
      <c r="J26" s="272"/>
      <c r="K26" s="272"/>
      <c r="L26" s="272"/>
      <c r="M26" s="272"/>
      <c r="N26" s="176"/>
      <c r="O26" s="176"/>
      <c r="P26" s="176"/>
      <c r="Q26" s="179"/>
      <c r="R26" s="176"/>
      <c r="S26" s="176"/>
      <c r="T26" s="176"/>
      <c r="U26" s="179"/>
      <c r="V26" s="176"/>
      <c r="W26" s="176"/>
      <c r="X26" s="184"/>
      <c r="Y26" s="115"/>
    </row>
    <row r="27" customHeight="1" spans="1:25">
      <c r="A27" s="260"/>
      <c r="B27" s="266"/>
      <c r="C27" s="267"/>
      <c r="D27" s="267"/>
      <c r="E27" s="267"/>
      <c r="F27" s="268"/>
      <c r="G27" s="264"/>
      <c r="H27" s="273"/>
      <c r="I27" s="273"/>
      <c r="J27" s="273"/>
      <c r="K27" s="273"/>
      <c r="L27" s="273"/>
      <c r="M27" s="273"/>
      <c r="N27" s="176"/>
      <c r="O27" s="176"/>
      <c r="P27" s="176"/>
      <c r="Q27" s="179"/>
      <c r="R27" s="176"/>
      <c r="S27" s="176"/>
      <c r="T27" s="176"/>
      <c r="U27" s="179"/>
      <c r="V27" s="176"/>
      <c r="W27" s="176"/>
      <c r="X27" s="184"/>
      <c r="Y27" s="115"/>
    </row>
    <row r="28" customHeight="1" spans="1:25">
      <c r="A28" s="260"/>
      <c r="B28" s="274" t="s">
        <v>236</v>
      </c>
      <c r="C28" s="275"/>
      <c r="D28" s="275"/>
      <c r="E28" s="275"/>
      <c r="F28" s="276"/>
      <c r="G28" s="264"/>
      <c r="H28" s="273"/>
      <c r="I28" s="273"/>
      <c r="J28" s="273"/>
      <c r="K28" s="273"/>
      <c r="L28" s="273"/>
      <c r="M28" s="273"/>
      <c r="N28" s="176"/>
      <c r="O28" s="176"/>
      <c r="P28" s="176"/>
      <c r="Q28" s="179"/>
      <c r="R28" s="176"/>
      <c r="S28" s="176"/>
      <c r="T28" s="176"/>
      <c r="U28" s="179"/>
      <c r="V28" s="176"/>
      <c r="W28" s="176"/>
      <c r="X28" s="184"/>
      <c r="Y28" s="115"/>
    </row>
    <row r="29" customHeight="1" spans="1:25">
      <c r="A29" s="260"/>
      <c r="B29" s="266"/>
      <c r="C29" s="267"/>
      <c r="D29" s="267"/>
      <c r="E29" s="267"/>
      <c r="F29" s="268"/>
      <c r="G29" s="264"/>
      <c r="H29" s="273"/>
      <c r="I29" s="273"/>
      <c r="J29" s="273"/>
      <c r="K29" s="273"/>
      <c r="L29" s="273"/>
      <c r="M29" s="273"/>
      <c r="N29" s="176"/>
      <c r="O29" s="176"/>
      <c r="P29" s="176"/>
      <c r="Q29" s="179"/>
      <c r="R29" s="176"/>
      <c r="S29" s="176"/>
      <c r="T29" s="176"/>
      <c r="U29" s="179"/>
      <c r="V29" s="176"/>
      <c r="W29" s="176"/>
      <c r="X29" s="184"/>
      <c r="Y29" s="115"/>
    </row>
    <row r="30" customHeight="1" spans="1:25">
      <c r="A30" s="260"/>
      <c r="B30" s="266"/>
      <c r="C30" s="267"/>
      <c r="D30" s="267"/>
      <c r="E30" s="267"/>
      <c r="F30" s="268"/>
      <c r="G30" s="264"/>
      <c r="H30" s="273"/>
      <c r="I30" s="273"/>
      <c r="J30" s="273"/>
      <c r="K30" s="273"/>
      <c r="L30" s="273"/>
      <c r="M30" s="273"/>
      <c r="N30" s="176"/>
      <c r="O30" s="176"/>
      <c r="P30" s="176"/>
      <c r="Q30" s="179"/>
      <c r="R30" s="176"/>
      <c r="S30" s="176"/>
      <c r="T30" s="176"/>
      <c r="U30" s="179"/>
      <c r="V30" s="176"/>
      <c r="W30" s="176"/>
      <c r="X30" s="184"/>
      <c r="Y30" s="115"/>
    </row>
    <row r="31" customHeight="1" spans="1:25">
      <c r="A31" s="260"/>
      <c r="B31" s="266"/>
      <c r="C31" s="267"/>
      <c r="D31" s="267"/>
      <c r="E31" s="267"/>
      <c r="F31" s="268"/>
      <c r="G31" s="264"/>
      <c r="H31" s="272" t="s">
        <v>237</v>
      </c>
      <c r="I31" s="272"/>
      <c r="J31" s="272"/>
      <c r="K31" s="272"/>
      <c r="L31" s="272"/>
      <c r="M31" s="272"/>
      <c r="N31" s="176"/>
      <c r="O31" s="176"/>
      <c r="P31" s="176"/>
      <c r="Q31" s="179"/>
      <c r="R31" s="176"/>
      <c r="S31" s="176"/>
      <c r="T31" s="176"/>
      <c r="U31" s="179"/>
      <c r="V31" s="176"/>
      <c r="W31" s="176"/>
      <c r="X31" s="184"/>
      <c r="Y31" s="115"/>
    </row>
    <row r="32" customHeight="1" spans="1:25">
      <c r="A32" s="260"/>
      <c r="B32" s="277"/>
      <c r="C32" s="278"/>
      <c r="D32" s="278"/>
      <c r="E32" s="278"/>
      <c r="F32" s="279"/>
      <c r="G32" s="264"/>
      <c r="H32" s="273" t="s">
        <v>238</v>
      </c>
      <c r="I32" s="273"/>
      <c r="J32" s="273"/>
      <c r="K32" s="273"/>
      <c r="L32" s="273"/>
      <c r="M32" s="273"/>
      <c r="N32" s="176"/>
      <c r="O32" s="176"/>
      <c r="P32" s="176"/>
      <c r="Q32" s="179"/>
      <c r="R32" s="176"/>
      <c r="S32" s="176"/>
      <c r="T32" s="176"/>
      <c r="U32" s="179"/>
      <c r="V32" s="176"/>
      <c r="W32" s="176"/>
      <c r="X32" s="184"/>
      <c r="Y32" s="115"/>
    </row>
    <row r="33" customHeight="1" spans="1:25">
      <c r="A33" s="260"/>
      <c r="B33" s="266"/>
      <c r="C33" s="267"/>
      <c r="D33" s="267"/>
      <c r="E33" s="267"/>
      <c r="F33" s="268"/>
      <c r="G33" s="264"/>
      <c r="H33" s="273" t="s">
        <v>239</v>
      </c>
      <c r="I33" s="273"/>
      <c r="J33" s="273"/>
      <c r="K33" s="273"/>
      <c r="L33" s="273"/>
      <c r="M33" s="273"/>
      <c r="N33" s="176"/>
      <c r="O33" s="176"/>
      <c r="P33" s="176"/>
      <c r="Q33" s="179"/>
      <c r="R33" s="176"/>
      <c r="S33" s="176"/>
      <c r="T33" s="176"/>
      <c r="U33" s="179"/>
      <c r="V33" s="176"/>
      <c r="W33" s="176"/>
      <c r="X33" s="184"/>
      <c r="Y33" s="115"/>
    </row>
    <row r="34" customHeight="1" spans="1:25">
      <c r="A34" s="260"/>
      <c r="B34" s="280" t="s">
        <v>240</v>
      </c>
      <c r="C34" s="281"/>
      <c r="D34" s="281"/>
      <c r="E34" s="281"/>
      <c r="F34" s="282"/>
      <c r="G34" s="264"/>
      <c r="H34" s="273" t="s">
        <v>241</v>
      </c>
      <c r="I34" s="273"/>
      <c r="J34" s="273"/>
      <c r="K34" s="273"/>
      <c r="L34" s="273"/>
      <c r="M34" s="273"/>
      <c r="N34" s="176"/>
      <c r="O34" s="176"/>
      <c r="P34" s="176"/>
      <c r="Q34" s="179"/>
      <c r="R34" s="176"/>
      <c r="S34" s="176"/>
      <c r="T34" s="176"/>
      <c r="U34" s="179"/>
      <c r="V34" s="176"/>
      <c r="W34" s="176"/>
      <c r="X34" s="184"/>
      <c r="Y34" s="115"/>
    </row>
    <row r="35" customHeight="1" spans="1:25">
      <c r="A35" s="260"/>
      <c r="B35" s="266"/>
      <c r="C35" s="267"/>
      <c r="D35" s="267"/>
      <c r="E35" s="267"/>
      <c r="F35" s="268"/>
      <c r="G35" s="264"/>
      <c r="H35" s="273" t="s">
        <v>242</v>
      </c>
      <c r="I35" s="273"/>
      <c r="J35" s="273"/>
      <c r="K35" s="273"/>
      <c r="L35" s="273"/>
      <c r="M35" s="273"/>
      <c r="N35" s="176"/>
      <c r="O35" s="176"/>
      <c r="P35" s="176"/>
      <c r="Q35" s="179"/>
      <c r="R35" s="176"/>
      <c r="S35" s="176"/>
      <c r="T35" s="176"/>
      <c r="U35" s="179"/>
      <c r="V35" s="176"/>
      <c r="W35" s="176"/>
      <c r="X35" s="184"/>
      <c r="Y35" s="115"/>
    </row>
    <row r="36" customHeight="1" spans="1:25">
      <c r="A36" s="260"/>
      <c r="B36" s="266"/>
      <c r="C36" s="267"/>
      <c r="D36" s="267"/>
      <c r="E36" s="267"/>
      <c r="F36" s="268"/>
      <c r="G36" s="264"/>
      <c r="H36" s="273" t="s">
        <v>243</v>
      </c>
      <c r="I36" s="273"/>
      <c r="J36" s="273"/>
      <c r="K36" s="273"/>
      <c r="L36" s="273"/>
      <c r="M36" s="273"/>
      <c r="N36" s="176"/>
      <c r="O36" s="176"/>
      <c r="P36" s="176"/>
      <c r="Q36" s="179"/>
      <c r="R36" s="176"/>
      <c r="S36" s="176"/>
      <c r="T36" s="176"/>
      <c r="U36" s="179"/>
      <c r="V36" s="176"/>
      <c r="W36" s="176"/>
      <c r="X36" s="184"/>
      <c r="Y36" s="115"/>
    </row>
    <row r="37" customHeight="1" spans="1:25">
      <c r="A37" s="260"/>
      <c r="B37" s="266"/>
      <c r="C37" s="267"/>
      <c r="D37" s="267"/>
      <c r="E37" s="267"/>
      <c r="F37" s="268"/>
      <c r="G37" s="264"/>
      <c r="H37" s="273" t="s">
        <v>244</v>
      </c>
      <c r="I37" s="273"/>
      <c r="J37" s="273"/>
      <c r="K37" s="273"/>
      <c r="L37" s="273"/>
      <c r="M37" s="273"/>
      <c r="N37" s="176"/>
      <c r="O37" s="180"/>
      <c r="P37" s="176"/>
      <c r="Q37" s="185"/>
      <c r="R37" s="176"/>
      <c r="S37" s="176"/>
      <c r="T37" s="176"/>
      <c r="U37" s="185"/>
      <c r="V37" s="176"/>
      <c r="W37" s="176"/>
      <c r="X37" s="184"/>
      <c r="Y37" s="115"/>
    </row>
    <row r="38" customHeight="1" spans="1:25">
      <c r="A38" s="260"/>
      <c r="B38" s="277"/>
      <c r="C38" s="278"/>
      <c r="D38" s="278"/>
      <c r="E38" s="278"/>
      <c r="F38" s="279"/>
      <c r="G38" s="264"/>
      <c r="H38" s="273"/>
      <c r="I38" s="273"/>
      <c r="J38" s="273"/>
      <c r="K38" s="273"/>
      <c r="L38" s="273"/>
      <c r="M38" s="273"/>
      <c r="N38" s="176"/>
      <c r="O38" s="180"/>
      <c r="P38" s="176"/>
      <c r="Q38" s="185"/>
      <c r="R38" s="176"/>
      <c r="S38" s="176"/>
      <c r="T38" s="176"/>
      <c r="U38" s="185"/>
      <c r="V38" s="176"/>
      <c r="W38" s="176"/>
      <c r="X38" s="184"/>
      <c r="Y38" s="115"/>
    </row>
    <row r="39" customHeight="1" spans="1:25">
      <c r="A39" s="283"/>
      <c r="B39" s="266"/>
      <c r="C39" s="267"/>
      <c r="D39" s="267"/>
      <c r="E39" s="267"/>
      <c r="F39" s="268"/>
      <c r="G39" s="264"/>
      <c r="H39" s="273"/>
      <c r="I39" s="273"/>
      <c r="J39" s="273"/>
      <c r="K39" s="273"/>
      <c r="L39" s="273"/>
      <c r="M39" s="273"/>
      <c r="N39" s="176"/>
      <c r="O39" s="180"/>
      <c r="P39" s="176"/>
      <c r="Q39" s="185"/>
      <c r="R39" s="176"/>
      <c r="S39" s="176"/>
      <c r="T39" s="176"/>
      <c r="U39" s="185"/>
      <c r="V39" s="176"/>
      <c r="W39" s="176"/>
      <c r="X39" s="184"/>
      <c r="Y39" s="115"/>
    </row>
    <row r="40" customHeight="1" spans="1:25">
      <c r="A40" s="284"/>
      <c r="B40" s="285"/>
      <c r="C40" s="285"/>
      <c r="D40" s="285"/>
      <c r="E40" s="285"/>
      <c r="F40" s="286"/>
      <c r="G40" s="286"/>
      <c r="H40" s="286"/>
      <c r="I40" s="287"/>
      <c r="J40" s="287"/>
      <c r="K40" s="287"/>
      <c r="L40" s="287"/>
      <c r="M40" s="287"/>
      <c r="N40" s="176"/>
      <c r="O40" s="180"/>
      <c r="P40" s="176"/>
      <c r="Q40" s="185"/>
      <c r="R40" s="176"/>
      <c r="S40" s="176"/>
      <c r="T40" s="176"/>
      <c r="U40" s="185"/>
      <c r="V40" s="176"/>
      <c r="W40" s="176"/>
      <c r="X40" s="184"/>
      <c r="Y40" s="115"/>
    </row>
    <row r="41" customHeight="1" spans="1:25">
      <c r="A41" s="284"/>
      <c r="B41" s="285"/>
      <c r="C41" s="285"/>
      <c r="D41" s="285"/>
      <c r="E41" s="285"/>
      <c r="F41" s="286"/>
      <c r="G41" s="286"/>
      <c r="H41" s="286"/>
      <c r="I41" s="287"/>
      <c r="J41" s="287"/>
      <c r="K41" s="287"/>
      <c r="L41" s="287"/>
      <c r="M41" s="287"/>
      <c r="N41" s="176"/>
      <c r="O41" s="180"/>
      <c r="P41" s="176"/>
      <c r="Q41" s="185"/>
      <c r="R41" s="176"/>
      <c r="S41" s="176"/>
      <c r="T41" s="176"/>
      <c r="U41" s="185"/>
      <c r="V41" s="176"/>
      <c r="W41" s="176"/>
      <c r="X41" s="184"/>
      <c r="Y41" s="115"/>
    </row>
    <row r="42" customHeight="1" spans="1:25">
      <c r="A42" s="284"/>
      <c r="B42" s="285"/>
      <c r="C42" s="285"/>
      <c r="D42" s="285"/>
      <c r="E42" s="285"/>
      <c r="F42" s="286"/>
      <c r="G42" s="286"/>
      <c r="H42" s="286"/>
      <c r="I42" s="287"/>
      <c r="J42" s="287"/>
      <c r="K42" s="287"/>
      <c r="L42" s="287"/>
      <c r="M42" s="287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15"/>
    </row>
    <row r="43" customHeight="1" spans="1:25">
      <c r="A43" s="284"/>
      <c r="B43" s="285"/>
      <c r="C43" s="285"/>
      <c r="D43" s="285"/>
      <c r="E43" s="285"/>
      <c r="F43" s="286"/>
      <c r="G43" s="286"/>
      <c r="H43" s="286"/>
      <c r="I43" s="287"/>
      <c r="J43" s="287"/>
      <c r="K43" s="287"/>
      <c r="L43" s="287"/>
      <c r="M43" s="287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15"/>
    </row>
    <row r="44" customHeight="1" spans="1:25">
      <c r="A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</row>
    <row r="45" customHeight="1" spans="13:25"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</row>
    <row r="46" customHeight="1" spans="13:25"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</row>
    <row r="47" customHeight="1" spans="13:25"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</row>
    <row r="48" customHeight="1" spans="13:25"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</row>
    <row r="49" customHeight="1" spans="13:25"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</row>
    <row r="50" customHeight="1" spans="13:25"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</row>
    <row r="51" customHeight="1" spans="13:25"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</row>
    <row r="52" customHeight="1" spans="13:25"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</row>
    <row r="53" customHeight="1" spans="13:25"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</row>
    <row r="54" customHeight="1" spans="13:25"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</row>
    <row r="55" customHeight="1" spans="13:25"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</row>
  </sheetData>
  <mergeCells count="73">
    <mergeCell ref="A1:D1"/>
    <mergeCell ref="F1:G1"/>
    <mergeCell ref="H1:I1"/>
    <mergeCell ref="J1:M1"/>
    <mergeCell ref="A2:B2"/>
    <mergeCell ref="E2:F2"/>
    <mergeCell ref="A3:B3"/>
    <mergeCell ref="E3:F3"/>
    <mergeCell ref="A4:B4"/>
    <mergeCell ref="E4:F4"/>
    <mergeCell ref="A5:B5"/>
    <mergeCell ref="E5:F5"/>
    <mergeCell ref="G5:I5"/>
    <mergeCell ref="J5:M5"/>
    <mergeCell ref="A6:B6"/>
    <mergeCell ref="E6:F6"/>
    <mergeCell ref="G6:I6"/>
    <mergeCell ref="J6:M6"/>
    <mergeCell ref="B7:F7"/>
    <mergeCell ref="H7:M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H22:M22"/>
    <mergeCell ref="B23:F23"/>
    <mergeCell ref="H23:M23"/>
    <mergeCell ref="B24:F24"/>
    <mergeCell ref="H24:M24"/>
    <mergeCell ref="B25:F25"/>
    <mergeCell ref="H25:M25"/>
    <mergeCell ref="B26:F26"/>
    <mergeCell ref="H26:M26"/>
    <mergeCell ref="B27:F27"/>
    <mergeCell ref="H27:M27"/>
    <mergeCell ref="B28:F28"/>
    <mergeCell ref="H28:M28"/>
    <mergeCell ref="B29:F29"/>
    <mergeCell ref="H29:M29"/>
    <mergeCell ref="B30:F30"/>
    <mergeCell ref="H30:M30"/>
    <mergeCell ref="B31:F31"/>
    <mergeCell ref="H31:M31"/>
    <mergeCell ref="B32:F32"/>
    <mergeCell ref="H32:M32"/>
    <mergeCell ref="B33:F33"/>
    <mergeCell ref="H33:M33"/>
    <mergeCell ref="B34:F34"/>
    <mergeCell ref="H34:M34"/>
    <mergeCell ref="B35:F35"/>
    <mergeCell ref="H35:M35"/>
    <mergeCell ref="B36:F36"/>
    <mergeCell ref="H36:M36"/>
    <mergeCell ref="B37:F37"/>
    <mergeCell ref="H37:M37"/>
    <mergeCell ref="B38:F38"/>
    <mergeCell ref="H38:M38"/>
    <mergeCell ref="B39:F39"/>
    <mergeCell ref="H39:M39"/>
    <mergeCell ref="H8:M21"/>
    <mergeCell ref="G2:I4"/>
    <mergeCell ref="J2:M4"/>
  </mergeCells>
  <conditionalFormatting sqref="N9:N41">
    <cfRule type="notContainsBlanks" dxfId="0" priority="3">
      <formula>LEN(TRIM(N9))&gt;0</formula>
    </cfRule>
  </conditionalFormatting>
  <conditionalFormatting sqref="R9:R41">
    <cfRule type="notContainsBlanks" dxfId="0" priority="2">
      <formula>LEN(TRIM(R9))&gt;0</formula>
    </cfRule>
  </conditionalFormatting>
  <conditionalFormatting sqref="V9:V41">
    <cfRule type="notContainsBlanks" dxfId="0" priority="1">
      <formula>LEN(TRIM(V9))&gt;0</formula>
    </cfRule>
  </conditionalFormatting>
  <dataValidations count="2">
    <dataValidation type="list" allowBlank="1" showInputMessage="1" showErrorMessage="1" sqref="J5">
      <formula1>"YES,NO"</formula1>
    </dataValidation>
    <dataValidation type="list" allowBlank="1" showInputMessage="1" showErrorMessage="1" sqref="J2:M4">
      <formula1>"MAINLINE,LONG LEAD"</formula1>
    </dataValidation>
  </dataValidations>
  <printOptions horizontalCentered="1" gridLines="1"/>
  <pageMargins left="0.25" right="0.25" top="0.75" bottom="0.75" header="0" footer="0"/>
  <pageSetup paperSize="1" scale="76" pageOrder="overThenDown" orientation="landscape" cellComments="atEnd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4"/>
  <sheetViews>
    <sheetView showGridLines="0" zoomScale="90" zoomScaleNormal="90" workbookViewId="0">
      <selection activeCell="K11" sqref="K11"/>
    </sheetView>
  </sheetViews>
  <sheetFormatPr defaultColWidth="12.7079646017699" defaultRowHeight="15.75" customHeight="1"/>
  <cols>
    <col min="1" max="1" width="4.14159292035398" customWidth="1"/>
    <col min="2" max="2" width="16.283185840708" customWidth="1"/>
    <col min="3" max="3" width="25.141592920354" customWidth="1"/>
    <col min="4" max="4" width="20.283185840708" customWidth="1"/>
    <col min="5" max="5" width="19.141592920354" customWidth="1"/>
    <col min="6" max="6" width="9" customWidth="1"/>
    <col min="8" max="9" width="8.70796460176991" customWidth="1"/>
    <col min="10" max="10" width="5.70796460176991" customWidth="1"/>
    <col min="11" max="13" width="8.70796460176991" customWidth="1"/>
    <col min="14" max="14" width="5.70796460176991" customWidth="1"/>
    <col min="15" max="17" width="8.70796460176991" customWidth="1"/>
    <col min="18" max="18" width="5.42477876106195" customWidth="1"/>
    <col min="19" max="19" width="8.70796460176991" customWidth="1"/>
    <col min="20" max="21" width="8.42477876106195" customWidth="1"/>
    <col min="22" max="22" width="6.70796460176991" customWidth="1"/>
    <col min="23" max="23" width="10.141592920354" customWidth="1"/>
    <col min="24" max="24" width="28.7079646017699" customWidth="1"/>
  </cols>
  <sheetData>
    <row r="1" ht="30" customHeight="1" spans="1:24">
      <c r="A1" s="120" t="s">
        <v>245</v>
      </c>
      <c r="B1" s="121"/>
      <c r="C1" s="121"/>
      <c r="D1" s="121"/>
      <c r="E1" s="186" t="s">
        <v>1</v>
      </c>
      <c r="F1" s="187" t="e">
        <f>#REF!</f>
        <v>#REF!</v>
      </c>
      <c r="G1" s="187"/>
      <c r="H1" s="188"/>
      <c r="I1" s="229"/>
      <c r="J1" s="229"/>
      <c r="K1" s="229"/>
      <c r="L1" s="229"/>
      <c r="M1" s="230"/>
      <c r="N1" s="231" t="s">
        <v>246</v>
      </c>
      <c r="O1" s="232"/>
      <c r="P1" s="232"/>
      <c r="Q1" s="232"/>
      <c r="R1" s="232"/>
      <c r="S1" s="232"/>
      <c r="T1" s="232"/>
      <c r="U1" s="232"/>
      <c r="V1" s="232"/>
      <c r="W1" s="232"/>
      <c r="X1" s="232"/>
    </row>
    <row r="2" customHeight="1" spans="1:24">
      <c r="A2" s="123" t="s">
        <v>7</v>
      </c>
      <c r="B2" s="124"/>
      <c r="C2" s="125" t="e">
        <f>#REF!</f>
        <v>#REF!</v>
      </c>
      <c r="D2" s="126" t="s">
        <v>221</v>
      </c>
      <c r="E2" s="189" t="e">
        <f>#REF!</f>
        <v>#REF!</v>
      </c>
      <c r="F2" s="189"/>
      <c r="G2" s="128" t="s">
        <v>247</v>
      </c>
      <c r="H2" s="128"/>
      <c r="I2" s="128"/>
      <c r="J2" s="113" t="e">
        <f>#REF!</f>
        <v>#REF!</v>
      </c>
      <c r="K2" s="114"/>
      <c r="L2" s="114"/>
      <c r="M2" s="161"/>
      <c r="N2" s="231"/>
      <c r="O2" s="232"/>
      <c r="P2" s="232"/>
      <c r="Q2" s="232"/>
      <c r="R2" s="232"/>
      <c r="S2" s="232"/>
      <c r="T2" s="232"/>
      <c r="U2" s="232"/>
      <c r="V2" s="232"/>
      <c r="W2" s="232"/>
      <c r="X2" s="232"/>
    </row>
    <row r="3" customHeight="1" spans="1:24">
      <c r="A3" s="129" t="s">
        <v>222</v>
      </c>
      <c r="B3" s="130"/>
      <c r="C3" s="190" t="e">
        <f>#REF!</f>
        <v>#REF!</v>
      </c>
      <c r="D3" s="132" t="s">
        <v>12</v>
      </c>
      <c r="E3" s="191" t="e">
        <f>#REF!</f>
        <v>#REF!</v>
      </c>
      <c r="F3" s="191"/>
      <c r="G3" s="135"/>
      <c r="H3" s="135"/>
      <c r="I3" s="135"/>
      <c r="J3" s="113"/>
      <c r="K3" s="114"/>
      <c r="L3" s="114"/>
      <c r="M3" s="161"/>
      <c r="N3" s="231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4" customHeight="1" spans="1:24">
      <c r="A4" s="129" t="s">
        <v>13</v>
      </c>
      <c r="B4" s="130"/>
      <c r="C4" s="131" t="e">
        <f>#REF!</f>
        <v>#REF!</v>
      </c>
      <c r="D4" s="132" t="s">
        <v>223</v>
      </c>
      <c r="E4" s="191" t="e">
        <f>#REF!</f>
        <v>#REF!</v>
      </c>
      <c r="F4" s="191"/>
      <c r="G4" s="135"/>
      <c r="H4" s="135"/>
      <c r="I4" s="135"/>
      <c r="J4" s="163"/>
      <c r="K4" s="164"/>
      <c r="L4" s="164"/>
      <c r="M4" s="165"/>
      <c r="N4" s="231"/>
      <c r="O4" s="232"/>
      <c r="P4" s="232"/>
      <c r="Q4" s="232"/>
      <c r="R4" s="232"/>
      <c r="S4" s="232"/>
      <c r="T4" s="232"/>
      <c r="U4" s="232"/>
      <c r="V4" s="232"/>
      <c r="W4" s="232"/>
      <c r="X4" s="232"/>
    </row>
    <row r="5" customHeight="1" spans="1:24">
      <c r="A5" s="129" t="s">
        <v>16</v>
      </c>
      <c r="B5" s="130"/>
      <c r="C5" s="131" t="e">
        <f>#REF!</f>
        <v>#REF!</v>
      </c>
      <c r="D5" s="132" t="s">
        <v>17</v>
      </c>
      <c r="E5" s="191" t="e">
        <f>#REF!</f>
        <v>#REF!</v>
      </c>
      <c r="F5" s="191"/>
      <c r="G5" s="87" t="s">
        <v>3</v>
      </c>
      <c r="H5" s="88"/>
      <c r="I5" s="89"/>
      <c r="J5" s="166" t="e">
        <f>#REF!</f>
        <v>#REF!</v>
      </c>
      <c r="K5" s="166"/>
      <c r="L5" s="166"/>
      <c r="M5" s="167"/>
      <c r="N5" s="231"/>
      <c r="O5" s="232"/>
      <c r="P5" s="232"/>
      <c r="Q5" s="232"/>
      <c r="R5" s="232"/>
      <c r="S5" s="232"/>
      <c r="T5" s="232"/>
      <c r="U5" s="232"/>
      <c r="V5" s="232"/>
      <c r="W5" s="232"/>
      <c r="X5" s="232"/>
    </row>
    <row r="6" customHeight="1" spans="1:24">
      <c r="A6" s="137" t="s">
        <v>19</v>
      </c>
      <c r="B6" s="138"/>
      <c r="C6" s="139" t="e">
        <f>#REF!</f>
        <v>#REF!</v>
      </c>
      <c r="D6" s="140" t="s">
        <v>224</v>
      </c>
      <c r="E6" s="192" t="e">
        <f>#REF!</f>
        <v>#REF!</v>
      </c>
      <c r="F6" s="192"/>
      <c r="G6" s="95" t="s">
        <v>17</v>
      </c>
      <c r="H6" s="96"/>
      <c r="I6" s="97"/>
      <c r="J6" s="168" t="e">
        <f>#REF!</f>
        <v>#REF!</v>
      </c>
      <c r="K6" s="168"/>
      <c r="L6" s="168"/>
      <c r="M6" s="169"/>
      <c r="N6" s="233"/>
      <c r="O6" s="234"/>
      <c r="P6" s="234"/>
      <c r="Q6" s="234"/>
      <c r="R6" s="234"/>
      <c r="S6" s="234"/>
      <c r="T6" s="234"/>
      <c r="U6" s="234"/>
      <c r="V6" s="234"/>
      <c r="W6" s="234"/>
      <c r="X6" s="234"/>
    </row>
    <row r="7" customHeight="1" spans="1:24">
      <c r="A7" s="143"/>
      <c r="B7" s="193" t="s">
        <v>248</v>
      </c>
      <c r="C7" s="193"/>
      <c r="D7" s="193"/>
      <c r="E7" s="193"/>
      <c r="F7" s="194" t="s">
        <v>24</v>
      </c>
      <c r="G7" s="195" t="s">
        <v>249</v>
      </c>
      <c r="H7" s="196" t="s">
        <v>250</v>
      </c>
      <c r="I7" s="235"/>
      <c r="J7" s="235"/>
      <c r="K7" s="198"/>
      <c r="L7" s="196" t="s">
        <v>251</v>
      </c>
      <c r="M7" s="235"/>
      <c r="N7" s="236"/>
      <c r="O7" s="237"/>
      <c r="P7" s="238" t="s">
        <v>252</v>
      </c>
      <c r="Q7" s="236"/>
      <c r="R7" s="236"/>
      <c r="S7" s="237"/>
      <c r="T7" s="238" t="s">
        <v>253</v>
      </c>
      <c r="U7" s="236"/>
      <c r="V7" s="237"/>
      <c r="W7" s="250"/>
      <c r="X7" s="251"/>
    </row>
    <row r="8" ht="15" customHeight="1" spans="1:24">
      <c r="A8" s="147"/>
      <c r="B8" s="197"/>
      <c r="C8" s="197"/>
      <c r="D8" s="197"/>
      <c r="E8" s="197"/>
      <c r="F8" s="198"/>
      <c r="G8" s="199"/>
      <c r="H8" s="200" t="s">
        <v>254</v>
      </c>
      <c r="I8" s="200" t="s">
        <v>255</v>
      </c>
      <c r="J8" s="239" t="s">
        <v>256</v>
      </c>
      <c r="K8" s="200" t="s">
        <v>257</v>
      </c>
      <c r="L8" s="200" t="s">
        <v>254</v>
      </c>
      <c r="M8" s="200" t="s">
        <v>255</v>
      </c>
      <c r="N8" s="239" t="s">
        <v>256</v>
      </c>
      <c r="O8" s="200" t="s">
        <v>257</v>
      </c>
      <c r="P8" s="200" t="s">
        <v>254</v>
      </c>
      <c r="Q8" s="200" t="s">
        <v>255</v>
      </c>
      <c r="R8" s="239" t="s">
        <v>256</v>
      </c>
      <c r="S8" s="200" t="s">
        <v>257</v>
      </c>
      <c r="T8" s="200" t="s">
        <v>254</v>
      </c>
      <c r="U8" s="252" t="s">
        <v>255</v>
      </c>
      <c r="V8" s="239" t="s">
        <v>256</v>
      </c>
      <c r="W8" s="200" t="s">
        <v>258</v>
      </c>
      <c r="X8" s="253" t="s">
        <v>259</v>
      </c>
    </row>
    <row r="9" customHeight="1" spans="1:24">
      <c r="A9" s="201">
        <v>1</v>
      </c>
      <c r="B9" s="202"/>
      <c r="C9" s="203"/>
      <c r="D9" s="203"/>
      <c r="E9" s="204"/>
      <c r="F9" s="205"/>
      <c r="G9" s="206"/>
      <c r="H9" s="207"/>
      <c r="I9" s="240"/>
      <c r="J9" s="241"/>
      <c r="K9" s="242"/>
      <c r="L9" s="225"/>
      <c r="M9" s="240"/>
      <c r="N9" s="241"/>
      <c r="O9" s="243"/>
      <c r="P9" s="225"/>
      <c r="Q9" s="240"/>
      <c r="R9" s="241"/>
      <c r="S9" s="243"/>
      <c r="T9" s="225"/>
      <c r="U9" s="240"/>
      <c r="V9" s="241"/>
      <c r="W9" s="243"/>
      <c r="X9" s="254"/>
    </row>
    <row r="10" customHeight="1" spans="1:24">
      <c r="A10" s="201">
        <v>2</v>
      </c>
      <c r="B10" s="208" t="s">
        <v>260</v>
      </c>
      <c r="C10" s="208"/>
      <c r="D10" s="208"/>
      <c r="E10" s="208"/>
      <c r="F10" s="209">
        <v>0.5</v>
      </c>
      <c r="G10" s="210"/>
      <c r="H10" s="207"/>
      <c r="I10" s="240"/>
      <c r="J10" s="241"/>
      <c r="K10" s="242"/>
      <c r="L10" s="225"/>
      <c r="M10" s="240"/>
      <c r="N10" s="241"/>
      <c r="O10" s="243"/>
      <c r="P10" s="225"/>
      <c r="Q10" s="240"/>
      <c r="R10" s="241"/>
      <c r="S10" s="243"/>
      <c r="T10" s="225"/>
      <c r="U10" s="240"/>
      <c r="V10" s="241"/>
      <c r="W10" s="243"/>
      <c r="X10" s="254"/>
    </row>
    <row r="11" customHeight="1" spans="1:24">
      <c r="A11" s="201">
        <v>3</v>
      </c>
      <c r="B11" s="208" t="s">
        <v>261</v>
      </c>
      <c r="C11" s="208"/>
      <c r="D11" s="208"/>
      <c r="E11" s="208"/>
      <c r="F11" s="209">
        <v>0.5</v>
      </c>
      <c r="G11" s="211"/>
      <c r="H11" s="207"/>
      <c r="I11" s="240"/>
      <c r="J11" s="241"/>
      <c r="K11" s="242"/>
      <c r="L11" s="225"/>
      <c r="M11" s="240"/>
      <c r="N11" s="241"/>
      <c r="O11" s="243"/>
      <c r="P11" s="225"/>
      <c r="Q11" s="240"/>
      <c r="R11" s="241"/>
      <c r="S11" s="243"/>
      <c r="T11" s="225"/>
      <c r="U11" s="240"/>
      <c r="V11" s="241"/>
      <c r="W11" s="243"/>
      <c r="X11" s="254"/>
    </row>
    <row r="12" customHeight="1" spans="1:24">
      <c r="A12" s="201"/>
      <c r="B12" s="208"/>
      <c r="C12" s="208"/>
      <c r="D12" s="208"/>
      <c r="E12" s="208"/>
      <c r="F12" s="209"/>
      <c r="G12" s="210"/>
      <c r="H12" s="207"/>
      <c r="I12" s="240"/>
      <c r="J12" s="241"/>
      <c r="K12" s="242"/>
      <c r="L12" s="225"/>
      <c r="M12" s="240"/>
      <c r="N12" s="241"/>
      <c r="O12" s="243"/>
      <c r="P12" s="225"/>
      <c r="Q12" s="240"/>
      <c r="R12" s="241"/>
      <c r="S12" s="243"/>
      <c r="T12" s="225"/>
      <c r="U12" s="240"/>
      <c r="V12" s="241"/>
      <c r="W12" s="243"/>
      <c r="X12" s="254"/>
    </row>
    <row r="13" customHeight="1" spans="1:24">
      <c r="A13" s="201">
        <v>4</v>
      </c>
      <c r="B13" s="208" t="s">
        <v>262</v>
      </c>
      <c r="C13" s="208"/>
      <c r="D13" s="208"/>
      <c r="E13" s="208"/>
      <c r="F13" s="209">
        <v>0.125</v>
      </c>
      <c r="G13" s="210"/>
      <c r="H13" s="207"/>
      <c r="I13" s="240"/>
      <c r="J13" s="241"/>
      <c r="K13" s="244"/>
      <c r="L13" s="225"/>
      <c r="M13" s="240"/>
      <c r="N13" s="241"/>
      <c r="O13" s="243"/>
      <c r="P13" s="225"/>
      <c r="Q13" s="240"/>
      <c r="R13" s="241"/>
      <c r="S13" s="243"/>
      <c r="T13" s="225"/>
      <c r="U13" s="240"/>
      <c r="V13" s="241"/>
      <c r="W13" s="243"/>
      <c r="X13" s="254"/>
    </row>
    <row r="14" customHeight="1" spans="1:24">
      <c r="A14" s="201">
        <v>5</v>
      </c>
      <c r="B14" s="208" t="s">
        <v>263</v>
      </c>
      <c r="C14" s="208"/>
      <c r="D14" s="208"/>
      <c r="E14" s="208"/>
      <c r="F14" s="209">
        <v>0.125</v>
      </c>
      <c r="G14" s="210"/>
      <c r="H14" s="207"/>
      <c r="I14" s="240"/>
      <c r="J14" s="241"/>
      <c r="K14" s="244"/>
      <c r="L14" s="225"/>
      <c r="M14" s="240"/>
      <c r="N14" s="241"/>
      <c r="O14" s="243"/>
      <c r="P14" s="225"/>
      <c r="Q14" s="240"/>
      <c r="R14" s="241"/>
      <c r="S14" s="243"/>
      <c r="T14" s="225"/>
      <c r="U14" s="240"/>
      <c r="V14" s="241"/>
      <c r="W14" s="243"/>
      <c r="X14" s="254"/>
    </row>
    <row r="15" customHeight="1" spans="1:24">
      <c r="A15" s="201">
        <v>6</v>
      </c>
      <c r="B15" s="208" t="s">
        <v>264</v>
      </c>
      <c r="C15" s="208"/>
      <c r="D15" s="208"/>
      <c r="E15" s="208"/>
      <c r="F15" s="209">
        <v>0.25</v>
      </c>
      <c r="G15" s="210"/>
      <c r="H15" s="207"/>
      <c r="I15" s="240"/>
      <c r="J15" s="241"/>
      <c r="K15" s="244"/>
      <c r="L15" s="225"/>
      <c r="M15" s="240"/>
      <c r="N15" s="241"/>
      <c r="O15" s="243"/>
      <c r="P15" s="225"/>
      <c r="Q15" s="240"/>
      <c r="R15" s="241"/>
      <c r="S15" s="243"/>
      <c r="T15" s="225"/>
      <c r="U15" s="240"/>
      <c r="V15" s="241"/>
      <c r="W15" s="243"/>
      <c r="X15" s="254"/>
    </row>
    <row r="16" ht="15" customHeight="1" spans="1:24">
      <c r="A16" s="201">
        <v>7</v>
      </c>
      <c r="B16" s="208" t="s">
        <v>265</v>
      </c>
      <c r="C16" s="208"/>
      <c r="D16" s="208"/>
      <c r="E16" s="208"/>
      <c r="F16" s="209">
        <v>0.125</v>
      </c>
      <c r="G16" s="210"/>
      <c r="H16" s="207"/>
      <c r="I16" s="240"/>
      <c r="J16" s="241"/>
      <c r="K16" s="244"/>
      <c r="L16" s="225"/>
      <c r="M16" s="240"/>
      <c r="N16" s="241"/>
      <c r="O16" s="243"/>
      <c r="P16" s="225"/>
      <c r="Q16" s="240"/>
      <c r="R16" s="241"/>
      <c r="S16" s="243"/>
      <c r="T16" s="225"/>
      <c r="U16" s="240"/>
      <c r="V16" s="241"/>
      <c r="W16" s="243"/>
      <c r="X16" s="254"/>
    </row>
    <row r="17" customHeight="1" spans="1:24">
      <c r="A17" s="201"/>
      <c r="B17" s="208"/>
      <c r="C17" s="208"/>
      <c r="D17" s="208"/>
      <c r="E17" s="208"/>
      <c r="F17" s="209"/>
      <c r="G17" s="210"/>
      <c r="H17" s="207"/>
      <c r="I17" s="240"/>
      <c r="J17" s="241"/>
      <c r="K17" s="242"/>
      <c r="L17" s="225"/>
      <c r="M17" s="240"/>
      <c r="N17" s="241"/>
      <c r="O17" s="243"/>
      <c r="P17" s="225"/>
      <c r="Q17" s="240"/>
      <c r="R17" s="241"/>
      <c r="S17" s="243"/>
      <c r="T17" s="225"/>
      <c r="U17" s="240"/>
      <c r="V17" s="241"/>
      <c r="W17" s="243"/>
      <c r="X17" s="254"/>
    </row>
    <row r="18" customHeight="1" spans="1:24">
      <c r="A18" s="201">
        <v>8</v>
      </c>
      <c r="B18" s="208" t="s">
        <v>266</v>
      </c>
      <c r="C18" s="208"/>
      <c r="D18" s="208"/>
      <c r="E18" s="208"/>
      <c r="F18" s="209">
        <v>0.25</v>
      </c>
      <c r="G18" s="210"/>
      <c r="H18" s="207"/>
      <c r="I18" s="240"/>
      <c r="J18" s="241"/>
      <c r="K18" s="242"/>
      <c r="L18" s="225"/>
      <c r="M18" s="240"/>
      <c r="N18" s="241"/>
      <c r="O18" s="243"/>
      <c r="P18" s="225"/>
      <c r="Q18" s="240"/>
      <c r="R18" s="241"/>
      <c r="S18" s="243"/>
      <c r="T18" s="225"/>
      <c r="U18" s="240"/>
      <c r="V18" s="241"/>
      <c r="W18" s="243"/>
      <c r="X18" s="254"/>
    </row>
    <row r="19" customHeight="1" spans="1:24">
      <c r="A19" s="201">
        <v>9</v>
      </c>
      <c r="B19" s="208" t="s">
        <v>267</v>
      </c>
      <c r="C19" s="208"/>
      <c r="D19" s="208"/>
      <c r="E19" s="208"/>
      <c r="F19" s="209">
        <v>0.125</v>
      </c>
      <c r="G19" s="210"/>
      <c r="H19" s="207"/>
      <c r="I19" s="240"/>
      <c r="J19" s="241"/>
      <c r="K19" s="245"/>
      <c r="L19" s="225"/>
      <c r="M19" s="240"/>
      <c r="N19" s="241"/>
      <c r="O19" s="243"/>
      <c r="P19" s="225"/>
      <c r="Q19" s="240"/>
      <c r="R19" s="241"/>
      <c r="S19" s="243"/>
      <c r="T19" s="225"/>
      <c r="U19" s="240"/>
      <c r="V19" s="241"/>
      <c r="W19" s="243"/>
      <c r="X19" s="254"/>
    </row>
    <row r="20" customHeight="1" spans="1:24">
      <c r="A20" s="201">
        <v>10</v>
      </c>
      <c r="B20" s="212" t="s">
        <v>268</v>
      </c>
      <c r="C20" s="213"/>
      <c r="D20" s="213"/>
      <c r="E20" s="214"/>
      <c r="F20" s="209">
        <v>0.125</v>
      </c>
      <c r="G20" s="210"/>
      <c r="H20" s="207"/>
      <c r="I20" s="240"/>
      <c r="J20" s="241"/>
      <c r="K20" s="245"/>
      <c r="L20" s="225"/>
      <c r="M20" s="240"/>
      <c r="N20" s="241"/>
      <c r="O20" s="243"/>
      <c r="P20" s="225"/>
      <c r="Q20" s="240"/>
      <c r="R20" s="241"/>
      <c r="S20" s="243"/>
      <c r="T20" s="225"/>
      <c r="U20" s="240"/>
      <c r="V20" s="241"/>
      <c r="W20" s="243"/>
      <c r="X20" s="254"/>
    </row>
    <row r="21" customHeight="1" spans="1:24">
      <c r="A21" s="201">
        <v>11</v>
      </c>
      <c r="B21" s="208" t="s">
        <v>269</v>
      </c>
      <c r="C21" s="208"/>
      <c r="D21" s="208"/>
      <c r="E21" s="208"/>
      <c r="F21" s="209">
        <v>0.25</v>
      </c>
      <c r="G21" s="210"/>
      <c r="H21" s="207"/>
      <c r="I21" s="240"/>
      <c r="J21" s="241"/>
      <c r="K21" s="245"/>
      <c r="L21" s="225"/>
      <c r="M21" s="240"/>
      <c r="N21" s="241"/>
      <c r="O21" s="243"/>
      <c r="P21" s="225"/>
      <c r="Q21" s="240"/>
      <c r="R21" s="241"/>
      <c r="S21" s="243"/>
      <c r="T21" s="225"/>
      <c r="U21" s="240"/>
      <c r="V21" s="241"/>
      <c r="W21" s="243"/>
      <c r="X21" s="254"/>
    </row>
    <row r="22" customHeight="1" spans="1:24">
      <c r="A22" s="201">
        <v>12</v>
      </c>
      <c r="B22" s="208" t="s">
        <v>270</v>
      </c>
      <c r="C22" s="208"/>
      <c r="D22" s="208"/>
      <c r="E22" s="208"/>
      <c r="F22" s="209">
        <v>0.25</v>
      </c>
      <c r="G22" s="210"/>
      <c r="H22" s="207"/>
      <c r="I22" s="240"/>
      <c r="J22" s="241"/>
      <c r="K22" s="242"/>
      <c r="L22" s="225"/>
      <c r="M22" s="240"/>
      <c r="N22" s="241"/>
      <c r="O22" s="243"/>
      <c r="P22" s="225"/>
      <c r="Q22" s="240"/>
      <c r="R22" s="241"/>
      <c r="S22" s="243"/>
      <c r="T22" s="225"/>
      <c r="U22" s="240"/>
      <c r="V22" s="241"/>
      <c r="W22" s="243"/>
      <c r="X22" s="254"/>
    </row>
    <row r="23" customHeight="1" spans="1:24">
      <c r="A23" s="201"/>
      <c r="B23" s="208"/>
      <c r="C23" s="208"/>
      <c r="D23" s="208"/>
      <c r="E23" s="208"/>
      <c r="F23" s="209"/>
      <c r="G23" s="210"/>
      <c r="H23" s="207"/>
      <c r="I23" s="240"/>
      <c r="J23" s="241"/>
      <c r="K23" s="242"/>
      <c r="L23" s="225"/>
      <c r="M23" s="240"/>
      <c r="N23" s="241"/>
      <c r="O23" s="243"/>
      <c r="P23" s="225"/>
      <c r="Q23" s="240"/>
      <c r="R23" s="241"/>
      <c r="S23" s="243"/>
      <c r="T23" s="225"/>
      <c r="U23" s="240"/>
      <c r="V23" s="241"/>
      <c r="W23" s="255"/>
      <c r="X23" s="254"/>
    </row>
    <row r="24" customHeight="1" spans="1:24">
      <c r="A24" s="201">
        <v>13</v>
      </c>
      <c r="B24" s="208" t="s">
        <v>271</v>
      </c>
      <c r="C24" s="208"/>
      <c r="D24" s="208"/>
      <c r="E24" s="208"/>
      <c r="F24" s="209">
        <v>0.5</v>
      </c>
      <c r="G24" s="210"/>
      <c r="H24" s="207"/>
      <c r="I24" s="240"/>
      <c r="J24" s="241"/>
      <c r="K24" s="242"/>
      <c r="L24" s="225"/>
      <c r="M24" s="240"/>
      <c r="N24" s="241"/>
      <c r="O24" s="243"/>
      <c r="P24" s="225"/>
      <c r="Q24" s="240"/>
      <c r="R24" s="241"/>
      <c r="S24" s="243"/>
      <c r="T24" s="225"/>
      <c r="U24" s="240"/>
      <c r="V24" s="241"/>
      <c r="W24" s="255"/>
      <c r="X24" s="254"/>
    </row>
    <row r="25" customHeight="1" spans="1:24">
      <c r="A25" s="201">
        <v>14</v>
      </c>
      <c r="B25" s="208" t="s">
        <v>272</v>
      </c>
      <c r="C25" s="208"/>
      <c r="D25" s="208"/>
      <c r="E25" s="208"/>
      <c r="F25" s="209">
        <v>0.5</v>
      </c>
      <c r="G25" s="210"/>
      <c r="H25" s="207"/>
      <c r="I25" s="240"/>
      <c r="J25" s="241"/>
      <c r="K25" s="244"/>
      <c r="L25" s="225"/>
      <c r="M25" s="240"/>
      <c r="N25" s="241"/>
      <c r="O25" s="246"/>
      <c r="P25" s="225"/>
      <c r="Q25" s="240"/>
      <c r="R25" s="241"/>
      <c r="S25" s="246"/>
      <c r="T25" s="225"/>
      <c r="U25" s="240"/>
      <c r="V25" s="241"/>
      <c r="W25" s="255"/>
      <c r="X25" s="254"/>
    </row>
    <row r="26" customHeight="1" spans="1:24">
      <c r="A26" s="201">
        <v>1</v>
      </c>
      <c r="B26" s="208" t="s">
        <v>273</v>
      </c>
      <c r="C26" s="208"/>
      <c r="D26" s="208"/>
      <c r="E26" s="208"/>
      <c r="F26" s="209">
        <v>0.5</v>
      </c>
      <c r="G26" s="210"/>
      <c r="H26" s="207"/>
      <c r="I26" s="240"/>
      <c r="J26" s="241"/>
      <c r="K26" s="247"/>
      <c r="L26" s="225"/>
      <c r="M26" s="240"/>
      <c r="N26" s="241"/>
      <c r="O26" s="243"/>
      <c r="P26" s="225"/>
      <c r="Q26" s="240"/>
      <c r="R26" s="241"/>
      <c r="S26" s="243"/>
      <c r="T26" s="225"/>
      <c r="U26" s="240"/>
      <c r="V26" s="241"/>
      <c r="W26" s="243"/>
      <c r="X26" s="254"/>
    </row>
    <row r="27" customHeight="1" spans="1:24">
      <c r="A27" s="201"/>
      <c r="B27" s="208" t="s">
        <v>274</v>
      </c>
      <c r="C27" s="208"/>
      <c r="D27" s="208"/>
      <c r="E27" s="208"/>
      <c r="F27" s="209">
        <v>0.5</v>
      </c>
      <c r="G27" s="210"/>
      <c r="H27" s="207"/>
      <c r="I27" s="240"/>
      <c r="J27" s="241"/>
      <c r="K27" s="242"/>
      <c r="L27" s="225"/>
      <c r="M27" s="240"/>
      <c r="N27" s="241"/>
      <c r="O27" s="243"/>
      <c r="P27" s="225"/>
      <c r="Q27" s="240"/>
      <c r="R27" s="241"/>
      <c r="S27" s="243"/>
      <c r="T27" s="225"/>
      <c r="U27" s="240"/>
      <c r="V27" s="241"/>
      <c r="W27" s="243"/>
      <c r="X27" s="254"/>
    </row>
    <row r="28" customHeight="1" spans="1:24">
      <c r="A28" s="201">
        <v>16</v>
      </c>
      <c r="B28" s="208" t="s">
        <v>275</v>
      </c>
      <c r="C28" s="208"/>
      <c r="D28" s="208"/>
      <c r="E28" s="208"/>
      <c r="F28" s="209">
        <v>0.5</v>
      </c>
      <c r="G28" s="210"/>
      <c r="H28" s="207"/>
      <c r="I28" s="240"/>
      <c r="J28" s="241"/>
      <c r="K28" s="242"/>
      <c r="L28" s="225"/>
      <c r="M28" s="240"/>
      <c r="N28" s="241"/>
      <c r="O28" s="243"/>
      <c r="P28" s="225"/>
      <c r="Q28" s="240"/>
      <c r="R28" s="241"/>
      <c r="S28" s="243"/>
      <c r="T28" s="225"/>
      <c r="U28" s="240"/>
      <c r="V28" s="241"/>
      <c r="W28" s="255"/>
      <c r="X28" s="254"/>
    </row>
    <row r="29" customHeight="1" spans="1:24">
      <c r="A29" s="201">
        <v>17</v>
      </c>
      <c r="B29" s="208"/>
      <c r="C29" s="208"/>
      <c r="D29" s="208"/>
      <c r="E29" s="208"/>
      <c r="F29" s="209"/>
      <c r="G29" s="210"/>
      <c r="H29" s="207"/>
      <c r="I29" s="240"/>
      <c r="J29" s="241"/>
      <c r="K29" s="242"/>
      <c r="L29" s="225"/>
      <c r="M29" s="240"/>
      <c r="N29" s="241"/>
      <c r="O29" s="243"/>
      <c r="P29" s="225"/>
      <c r="Q29" s="240"/>
      <c r="R29" s="241"/>
      <c r="S29" s="243"/>
      <c r="T29" s="225"/>
      <c r="U29" s="240"/>
      <c r="V29" s="241"/>
      <c r="W29" s="255"/>
      <c r="X29" s="254"/>
    </row>
    <row r="30" customHeight="1" spans="1:24">
      <c r="A30" s="201">
        <v>18</v>
      </c>
      <c r="B30" s="208" t="s">
        <v>276</v>
      </c>
      <c r="C30" s="208"/>
      <c r="D30" s="208"/>
      <c r="E30" s="208"/>
      <c r="F30" s="209">
        <v>0.125</v>
      </c>
      <c r="G30" s="210"/>
      <c r="H30" s="207"/>
      <c r="I30" s="240"/>
      <c r="J30" s="241"/>
      <c r="K30" s="245"/>
      <c r="L30" s="225"/>
      <c r="M30" s="240"/>
      <c r="N30" s="241"/>
      <c r="O30" s="246"/>
      <c r="P30" s="225"/>
      <c r="Q30" s="240"/>
      <c r="R30" s="241"/>
      <c r="S30" s="246"/>
      <c r="T30" s="225"/>
      <c r="U30" s="240"/>
      <c r="V30" s="241"/>
      <c r="W30" s="255"/>
      <c r="X30" s="254"/>
    </row>
    <row r="31" customHeight="1" spans="1:24">
      <c r="A31" s="201">
        <v>19</v>
      </c>
      <c r="B31" s="215" t="s">
        <v>277</v>
      </c>
      <c r="C31" s="213"/>
      <c r="D31" s="213"/>
      <c r="E31" s="214"/>
      <c r="F31" s="216">
        <v>0.25</v>
      </c>
      <c r="G31" s="210"/>
      <c r="H31" s="207"/>
      <c r="I31" s="240"/>
      <c r="J31" s="241"/>
      <c r="K31" s="245"/>
      <c r="L31" s="225"/>
      <c r="M31" s="240"/>
      <c r="N31" s="241"/>
      <c r="O31" s="243"/>
      <c r="P31" s="225"/>
      <c r="Q31" s="240"/>
      <c r="R31" s="241"/>
      <c r="S31" s="243"/>
      <c r="T31" s="225"/>
      <c r="U31" s="240"/>
      <c r="V31" s="241"/>
      <c r="W31" s="255"/>
      <c r="X31" s="254"/>
    </row>
    <row r="32" customHeight="1" spans="1:24">
      <c r="A32" s="201">
        <v>20</v>
      </c>
      <c r="B32" s="217" t="s">
        <v>278</v>
      </c>
      <c r="C32" s="217"/>
      <c r="D32" s="217"/>
      <c r="E32" s="217"/>
      <c r="F32" s="216">
        <v>0.25</v>
      </c>
      <c r="G32" s="210"/>
      <c r="H32" s="207"/>
      <c r="I32" s="240"/>
      <c r="J32" s="241"/>
      <c r="K32" s="245"/>
      <c r="L32" s="225"/>
      <c r="M32" s="240"/>
      <c r="N32" s="241"/>
      <c r="O32" s="243"/>
      <c r="P32" s="225"/>
      <c r="Q32" s="240"/>
      <c r="R32" s="241"/>
      <c r="S32" s="243"/>
      <c r="T32" s="225"/>
      <c r="U32" s="240"/>
      <c r="V32" s="241"/>
      <c r="W32" s="255"/>
      <c r="X32" s="254"/>
    </row>
    <row r="33" customHeight="1" spans="1:24">
      <c r="A33" s="201">
        <v>21</v>
      </c>
      <c r="B33" s="217" t="s">
        <v>279</v>
      </c>
      <c r="C33" s="217"/>
      <c r="D33" s="217"/>
      <c r="E33" s="217"/>
      <c r="F33" s="216">
        <v>0.25</v>
      </c>
      <c r="G33" s="210"/>
      <c r="H33" s="207"/>
      <c r="I33" s="240"/>
      <c r="J33" s="241"/>
      <c r="K33" s="245"/>
      <c r="L33" s="225"/>
      <c r="M33" s="240"/>
      <c r="N33" s="241"/>
      <c r="O33" s="243"/>
      <c r="P33" s="225"/>
      <c r="Q33" s="240"/>
      <c r="R33" s="241"/>
      <c r="S33" s="243"/>
      <c r="T33" s="225"/>
      <c r="U33" s="240"/>
      <c r="V33" s="241"/>
      <c r="W33" s="255"/>
      <c r="X33" s="254"/>
    </row>
    <row r="34" customHeight="1" spans="1:24">
      <c r="A34" s="201">
        <v>22</v>
      </c>
      <c r="B34" s="218" t="s">
        <v>280</v>
      </c>
      <c r="C34" s="218"/>
      <c r="D34" s="218"/>
      <c r="E34" s="218"/>
      <c r="F34" s="209">
        <v>0.125</v>
      </c>
      <c r="G34" s="210"/>
      <c r="H34" s="207"/>
      <c r="I34" s="248"/>
      <c r="J34" s="241"/>
      <c r="K34" s="249"/>
      <c r="L34" s="225"/>
      <c r="M34" s="248"/>
      <c r="N34" s="241"/>
      <c r="O34" s="243"/>
      <c r="P34" s="225"/>
      <c r="Q34" s="248"/>
      <c r="R34" s="241"/>
      <c r="S34" s="243"/>
      <c r="T34" s="225"/>
      <c r="U34" s="248"/>
      <c r="V34" s="241"/>
      <c r="W34" s="255"/>
      <c r="X34" s="254"/>
    </row>
    <row r="35" customHeight="1" spans="1:24">
      <c r="A35" s="201"/>
      <c r="B35" s="217" t="s">
        <v>281</v>
      </c>
      <c r="C35" s="217"/>
      <c r="D35" s="217"/>
      <c r="E35" s="217"/>
      <c r="F35" s="216">
        <v>0.125</v>
      </c>
      <c r="G35" s="210"/>
      <c r="H35" s="207"/>
      <c r="I35" s="240"/>
      <c r="J35" s="241"/>
      <c r="K35" s="244"/>
      <c r="L35" s="225"/>
      <c r="M35" s="240"/>
      <c r="N35" s="241"/>
      <c r="O35" s="246"/>
      <c r="P35" s="225"/>
      <c r="Q35" s="240"/>
      <c r="R35" s="241"/>
      <c r="S35" s="246"/>
      <c r="T35" s="225"/>
      <c r="U35" s="240"/>
      <c r="V35" s="241"/>
      <c r="W35" s="255"/>
      <c r="X35" s="254"/>
    </row>
    <row r="36" customHeight="1" spans="1:24">
      <c r="A36" s="201">
        <v>23</v>
      </c>
      <c r="B36" s="217" t="s">
        <v>282</v>
      </c>
      <c r="C36" s="217"/>
      <c r="D36" s="217"/>
      <c r="E36" s="217"/>
      <c r="F36" s="219" t="s">
        <v>283</v>
      </c>
      <c r="G36" s="210"/>
      <c r="H36" s="207"/>
      <c r="I36" s="248"/>
      <c r="J36" s="241"/>
      <c r="K36" s="247"/>
      <c r="L36" s="225"/>
      <c r="M36" s="248"/>
      <c r="N36" s="241"/>
      <c r="O36" s="243"/>
      <c r="P36" s="225"/>
      <c r="Q36" s="248"/>
      <c r="R36" s="241"/>
      <c r="S36" s="243"/>
      <c r="T36" s="225"/>
      <c r="U36" s="248"/>
      <c r="V36" s="241"/>
      <c r="W36" s="255"/>
      <c r="X36" s="254"/>
    </row>
    <row r="37" customHeight="1" spans="1:24">
      <c r="A37" s="201">
        <v>24</v>
      </c>
      <c r="B37" s="208"/>
      <c r="C37" s="208"/>
      <c r="D37" s="208"/>
      <c r="E37" s="208"/>
      <c r="F37" s="216"/>
      <c r="G37" s="210"/>
      <c r="H37" s="207"/>
      <c r="I37" s="248"/>
      <c r="J37" s="241"/>
      <c r="K37" s="242"/>
      <c r="L37" s="225"/>
      <c r="M37" s="248"/>
      <c r="N37" s="241"/>
      <c r="O37" s="243"/>
      <c r="P37" s="225"/>
      <c r="Q37" s="248"/>
      <c r="R37" s="241"/>
      <c r="S37" s="243"/>
      <c r="T37" s="225"/>
      <c r="U37" s="248"/>
      <c r="V37" s="241"/>
      <c r="W37" s="255"/>
      <c r="X37" s="254"/>
    </row>
    <row r="38" customHeight="1" spans="1:24">
      <c r="A38" s="201">
        <v>25</v>
      </c>
      <c r="B38" s="217" t="s">
        <v>284</v>
      </c>
      <c r="C38" s="217"/>
      <c r="D38" s="217"/>
      <c r="E38" s="217"/>
      <c r="F38" s="216">
        <v>0.25</v>
      </c>
      <c r="G38" s="210"/>
      <c r="H38" s="207"/>
      <c r="I38" s="248"/>
      <c r="J38" s="241"/>
      <c r="K38" s="242"/>
      <c r="L38" s="225"/>
      <c r="M38" s="248"/>
      <c r="N38" s="241"/>
      <c r="O38" s="243"/>
      <c r="P38" s="225"/>
      <c r="Q38" s="248"/>
      <c r="R38" s="241"/>
      <c r="S38" s="243"/>
      <c r="T38" s="225"/>
      <c r="U38" s="248"/>
      <c r="V38" s="241"/>
      <c r="W38" s="255"/>
      <c r="X38" s="254"/>
    </row>
    <row r="39" customHeight="1" spans="1:24">
      <c r="A39" s="201">
        <v>26</v>
      </c>
      <c r="B39" s="217" t="s">
        <v>285</v>
      </c>
      <c r="C39" s="217"/>
      <c r="D39" s="217"/>
      <c r="E39" s="217"/>
      <c r="F39" s="216">
        <v>0.25</v>
      </c>
      <c r="G39" s="210"/>
      <c r="H39" s="207"/>
      <c r="I39" s="248"/>
      <c r="J39" s="241"/>
      <c r="K39" s="242"/>
      <c r="L39" s="225"/>
      <c r="M39" s="248"/>
      <c r="N39" s="241"/>
      <c r="O39" s="243"/>
      <c r="P39" s="225"/>
      <c r="Q39" s="248"/>
      <c r="R39" s="241"/>
      <c r="S39" s="243"/>
      <c r="T39" s="225"/>
      <c r="U39" s="248"/>
      <c r="V39" s="241"/>
      <c r="W39" s="255"/>
      <c r="X39" s="254"/>
    </row>
    <row r="40" customHeight="1" spans="1:24">
      <c r="A40" s="201"/>
      <c r="B40" s="217" t="s">
        <v>286</v>
      </c>
      <c r="C40" s="217"/>
      <c r="D40" s="217"/>
      <c r="E40" s="217"/>
      <c r="F40" s="216">
        <v>0.25</v>
      </c>
      <c r="G40" s="210"/>
      <c r="H40" s="207"/>
      <c r="I40" s="248"/>
      <c r="J40" s="241"/>
      <c r="K40" s="242"/>
      <c r="L40" s="225"/>
      <c r="M40" s="248"/>
      <c r="N40" s="241"/>
      <c r="O40" s="243"/>
      <c r="P40" s="225"/>
      <c r="Q40" s="248"/>
      <c r="R40" s="241"/>
      <c r="S40" s="243"/>
      <c r="T40" s="225"/>
      <c r="U40" s="248"/>
      <c r="V40" s="241"/>
      <c r="W40" s="255"/>
      <c r="X40" s="254"/>
    </row>
    <row r="41" customHeight="1" spans="1:24">
      <c r="A41" s="201">
        <v>27</v>
      </c>
      <c r="B41" s="217" t="s">
        <v>287</v>
      </c>
      <c r="C41" s="217"/>
      <c r="D41" s="217"/>
      <c r="E41" s="217"/>
      <c r="F41" s="209">
        <v>0.375</v>
      </c>
      <c r="G41" s="210"/>
      <c r="H41" s="207"/>
      <c r="I41" s="248"/>
      <c r="J41" s="241"/>
      <c r="K41" s="242"/>
      <c r="L41" s="225"/>
      <c r="M41" s="248"/>
      <c r="N41" s="241"/>
      <c r="O41" s="243"/>
      <c r="P41" s="225"/>
      <c r="Q41" s="248"/>
      <c r="R41" s="241"/>
      <c r="S41" s="243"/>
      <c r="T41" s="225"/>
      <c r="U41" s="248"/>
      <c r="V41" s="241"/>
      <c r="W41" s="255"/>
      <c r="X41" s="254"/>
    </row>
    <row r="42" customHeight="1" spans="1:24">
      <c r="A42" s="201"/>
      <c r="B42" s="220"/>
      <c r="C42" s="221"/>
      <c r="D42" s="221"/>
      <c r="E42" s="222"/>
      <c r="F42" s="223"/>
      <c r="G42" s="224"/>
      <c r="H42" s="225"/>
      <c r="I42" s="248"/>
      <c r="J42" s="241"/>
      <c r="K42" s="242"/>
      <c r="L42" s="225"/>
      <c r="M42" s="248"/>
      <c r="N42" s="241"/>
      <c r="O42" s="243"/>
      <c r="P42" s="225"/>
      <c r="Q42" s="248"/>
      <c r="R42" s="241"/>
      <c r="S42" s="243"/>
      <c r="T42" s="225"/>
      <c r="U42" s="248"/>
      <c r="V42" s="241"/>
      <c r="W42" s="255"/>
      <c r="X42" s="254"/>
    </row>
    <row r="43" customHeight="1" spans="1:24">
      <c r="A43" s="226" t="s">
        <v>288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56"/>
    </row>
    <row r="44" customHeight="1" spans="1:24">
      <c r="A44" s="228" t="s">
        <v>289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56"/>
    </row>
  </sheetData>
  <mergeCells count="63">
    <mergeCell ref="A1:D1"/>
    <mergeCell ref="F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G5:I5"/>
    <mergeCell ref="J5:M5"/>
    <mergeCell ref="A6:B6"/>
    <mergeCell ref="E6:F6"/>
    <mergeCell ref="G6:I6"/>
    <mergeCell ref="J6:M6"/>
    <mergeCell ref="H7:K7"/>
    <mergeCell ref="L7:O7"/>
    <mergeCell ref="P7:S7"/>
    <mergeCell ref="T7:V7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A43:X43"/>
    <mergeCell ref="A44:X44"/>
    <mergeCell ref="F7:F8"/>
    <mergeCell ref="G7:G8"/>
    <mergeCell ref="B7:E8"/>
    <mergeCell ref="G2:I4"/>
    <mergeCell ref="J2:M4"/>
    <mergeCell ref="N1:X6"/>
  </mergeCells>
  <conditionalFormatting sqref="J9:J42">
    <cfRule type="notContainsBlanks" dxfId="0" priority="69">
      <formula>LEN(TRIM(J9))&gt;0</formula>
    </cfRule>
  </conditionalFormatting>
  <conditionalFormatting sqref="N9:N42 R9:R42 V9:V42">
    <cfRule type="notContainsBlanks" dxfId="0" priority="9">
      <formula>LEN(TRIM(N9))&gt;0</formula>
    </cfRule>
  </conditionalFormatting>
  <dataValidations count="2">
    <dataValidation type="list" allowBlank="1" showInputMessage="1" showErrorMessage="1" sqref="J5">
      <formula1>"YES,NO"</formula1>
    </dataValidation>
    <dataValidation type="list" allowBlank="1" showInputMessage="1" showErrorMessage="1" sqref="J2:M4">
      <formula1>"MAINLINE,LONG LEAD"</formula1>
    </dataValidation>
  </dataValidations>
  <printOptions horizontalCentered="1" gridLines="1"/>
  <pageMargins left="0.25" right="0.25" top="0.75" bottom="0.75" header="0" footer="0"/>
  <pageSetup paperSize="1" scale="46" pageOrder="overThenDown" orientation="landscape" cellComments="atEnd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Print and Artwork Placement</vt:lpstr>
      <vt:lpstr>Trims</vt:lpstr>
      <vt:lpstr>XS-XXL</vt:lpstr>
      <vt:lpstr>XS-XXL-(cm)</vt:lpstr>
      <vt:lpstr>1X-3X</vt:lpstr>
      <vt:lpstr>1X-3X (CM)</vt:lpstr>
      <vt:lpstr>GRADED SPEC (REG)</vt:lpstr>
      <vt:lpstr>Pattern Card</vt:lpstr>
      <vt:lpstr>Sample Specs</vt:lpstr>
      <vt:lpstr>Graded Spec Page</vt:lpstr>
      <vt:lpstr> Development Comments</vt:lpstr>
      <vt:lpstr> 1st Proto</vt:lpstr>
      <vt:lpstr> Fit 1</vt:lpstr>
      <vt:lpstr> PP 1</vt:lpstr>
      <vt:lpstr>TOP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Smart</dc:creator>
  <cp:lastModifiedBy>天边的一条鱼</cp:lastModifiedBy>
  <dcterms:created xsi:type="dcterms:W3CDTF">2022-05-04T12:48:00Z</dcterms:created>
  <cp:lastPrinted>2024-06-15T03:00:00Z</cp:lastPrinted>
  <dcterms:modified xsi:type="dcterms:W3CDTF">2024-10-17T16:27:21Z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7041CF4F19704776859DFDC026A3AE47_12</vt:lpwstr>
  </property>
</Properties>
</file>