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4" activeTab="7"/>
  </bookViews>
  <sheets>
    <sheet name="Boning Construction" sheetId="34" state="hidden" r:id="rId1"/>
    <sheet name="Print and Artwork Placement" sheetId="14" state="hidden" r:id="rId2"/>
    <sheet name="Construction Ref Images" sheetId="43" state="hidden" r:id="rId3"/>
    <sheet name="Trims" sheetId="37" state="hidden" r:id="rId4"/>
    <sheet name="XS-XXL" sheetId="71" r:id="rId5"/>
    <sheet name="XS-XXL  (cm)" sheetId="72" r:id="rId6"/>
    <sheet name="1X-3X" sheetId="73" r:id="rId7"/>
    <sheet name="1X-3X (cm)" sheetId="74" r:id="rId8"/>
    <sheet name="TOP SPECS (1)" sheetId="68" state="hidden" r:id="rId9"/>
    <sheet name="TOP FIT (SIZE) 0-00-00" sheetId="69" state="hidden" r:id="rId10"/>
    <sheet name="GRADED SPEC (REG)" sheetId="66" state="hidden" r:id="rId11"/>
    <sheet name="Pattern Card" sheetId="19" state="hidden" r:id="rId12"/>
    <sheet name="Sample Specs" sheetId="6" state="hidden" r:id="rId13"/>
    <sheet name="Graded Spec Page" sheetId="16" state="hidden" r:id="rId14"/>
    <sheet name=" Development Comments" sheetId="8" state="hidden" r:id="rId15"/>
    <sheet name=" 1st Proto" sheetId="27" state="hidden" r:id="rId16"/>
    <sheet name=" Fit 1" sheetId="28" state="hidden" r:id="rId17"/>
    <sheet name=" PP 1" sheetId="29" state="hidden" r:id="rId18"/>
    <sheet name="TOP" sheetId="30" state="hidden" r:id="rId19"/>
  </sheets>
  <externalReferences>
    <externalReference r:id="rId20"/>
    <externalReference r:id="rId21"/>
  </externalReferences>
  <definedNames>
    <definedName name="Contract_No" localSheetId="10">#REF!</definedName>
    <definedName name="Contract_No" localSheetId="4">#REF!</definedName>
    <definedName name="Contract_No" localSheetId="9">#REF!</definedName>
    <definedName name="Contract_No" localSheetId="8">#REF!</definedName>
    <definedName name="Contract_No">#REF!</definedName>
    <definedName name="_xlnm.Print_Area" localSheetId="15">' 1st Proto'!$A$1:$M$212</definedName>
    <definedName name="_xlnm.Print_Area" localSheetId="14">' Development Comments'!$A$1:$M$101</definedName>
    <definedName name="_xlnm.Print_Area" localSheetId="16">' Fit 1'!$A$1:$M$212</definedName>
    <definedName name="_xlnm.Print_Area" localSheetId="17">' PP 1'!$A$1:$M$212</definedName>
    <definedName name="_xlnm.Print_Area" localSheetId="0">'Boning Construction'!$A$1:$L$54</definedName>
    <definedName name="_xlnm.Print_Area" localSheetId="2">'Construction Ref Images'!$A$1:$L$54</definedName>
    <definedName name="_xlnm.Print_Area" localSheetId="4">'XS-XXL'!$A$1:$N$32</definedName>
    <definedName name="_xlnm.Print_Area" localSheetId="13">'Graded Spec Page'!$A$1:$M$43</definedName>
    <definedName name="_xlnm.Print_Area" localSheetId="11">'Pattern Card'!$A$1:$M$43</definedName>
    <definedName name="_xlnm.Print_Area" localSheetId="1">'Print and Artwork Placement'!$A$1:$L$54</definedName>
    <definedName name="_xlnm.Print_Area" localSheetId="12">'Sample Specs'!$A$1:$X$44</definedName>
    <definedName name="_xlnm.Print_Area" localSheetId="18">TOP!$A$1:$M$212</definedName>
    <definedName name="_xlnm.Print_Area" localSheetId="9">'TOP FIT (SIZE) 0-00-00'!$A$1:$L$141</definedName>
    <definedName name="_xlnm.Print_Area" localSheetId="8">'TOP SPECS (1)'!$A$1:$O$37</definedName>
    <definedName name="_xlnm.Print_Area" localSheetId="3">Trims!$A$1:$L$54</definedName>
    <definedName name="PROBLEM" localSheetId="10">#REF!</definedName>
    <definedName name="PROBLEM" localSheetId="4">#REF!</definedName>
    <definedName name="PROBLEM" localSheetId="9">#REF!</definedName>
    <definedName name="PROBLEM" localSheetId="8">#REF!</definedName>
    <definedName name="PROBLEM">#REF!</definedName>
    <definedName name="Contract_No" localSheetId="5">#REF!</definedName>
    <definedName name="_xlnm.Print_Area" localSheetId="5">'XS-XXL  (cm)'!$A$1:$N$32</definedName>
    <definedName name="PROBLEM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<sst xmlns="http://schemas.openxmlformats.org/spreadsheetml/2006/main" count="625" uniqueCount="287">
  <si>
    <t>CONSTRUCTION PAGE</t>
  </si>
  <si>
    <t>STYLE #:</t>
  </si>
  <si>
    <t>CALENDAR:</t>
  </si>
  <si>
    <t>REF PATTERN SENT:</t>
  </si>
  <si>
    <t>PO #:</t>
  </si>
  <si>
    <t>PRINT AND ARTWORK PLACEMENT</t>
  </si>
  <si>
    <t>CONSTRUCTION REFERENCE IMAGE PAGE</t>
  </si>
  <si>
    <t>REFERENCE BLOCK:</t>
  </si>
  <si>
    <t>VENDOR:</t>
  </si>
  <si>
    <t>TRIM PAGE</t>
  </si>
  <si>
    <t>GRADED SPEC PAGE</t>
  </si>
  <si>
    <t>STYLE NAME:</t>
  </si>
  <si>
    <t>BG7171 LISA MIDI</t>
  </si>
  <si>
    <t>DESIGNER:</t>
  </si>
  <si>
    <t>SARAH P.</t>
  </si>
  <si>
    <t>DATE CREATED:</t>
  </si>
  <si>
    <t>TP COMPLETED BY:</t>
  </si>
  <si>
    <t>SEASON:</t>
  </si>
  <si>
    <t>TECH DESIGNER:</t>
  </si>
  <si>
    <t>JUSTYNA/ CARMEN</t>
  </si>
  <si>
    <t>DELIVERY: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</si>
  <si>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</si>
  <si>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</si>
  <si>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</si>
  <si>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</si>
  <si>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</si>
  <si>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</si>
  <si>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</si>
  <si>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</si>
  <si>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</si>
  <si>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</si>
  <si>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</si>
  <si>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</si>
  <si>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</si>
  <si>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</si>
  <si>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BODY LENGTH</t>
  </si>
  <si>
    <t>FRONT BODY LENGTH - FROM HPB/STRAP JOIN TO HEM EDGE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</si>
  <si>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肩带连接点到底摆</t>
    </r>
  </si>
  <si>
    <t>SIDE SEAM LENGTH - FROM A/H TOP EDGE TO HEM EDGE</t>
  </si>
  <si>
    <t>侧缝裙长</t>
  </si>
  <si>
    <t>BACK BODY LENGTH - FROM CB TOP NECK EDGE TO HEM EDGE</t>
  </si>
  <si>
    <t>后中裙长</t>
  </si>
  <si>
    <t>BODY WIDTH (CIRCUMFERENCE)</t>
  </si>
  <si>
    <t>FRONT COWL NECK WIDTH STRAIGHT FROM HPB/ STRAP JN TO HPB/STRAP JN</t>
  </si>
  <si>
    <r>
      <rPr>
        <sz val="12"/>
        <rFont val="宋体"/>
        <charset val="134"/>
      </rPr>
      <t>前领宽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肩带点到肩带点</t>
    </r>
  </si>
  <si>
    <t>FRONT ARMHOLE CURVE/ ALONG EDGE - SS TO STRAP JN SM</t>
  </si>
  <si>
    <t>前袖笼长</t>
  </si>
  <si>
    <t>BACK NECK WIDTH- ALONG TOP EDGE - SS TO SS</t>
  </si>
  <si>
    <t>后领长</t>
  </si>
  <si>
    <t>CHEST CIRC.  AT APEX - FROM CB TO CF ALONG NATURAL CURVES</t>
  </si>
  <si>
    <t>胸围，胸高点处量，前中到后中沿自然的弧度</t>
  </si>
  <si>
    <r>
      <rPr>
        <sz val="10"/>
        <rFont val="Calibri"/>
        <charset val="134"/>
      </rPr>
      <t>WAIST CIRC. AT</t>
    </r>
    <r>
      <rPr>
        <sz val="10"/>
        <color rgb="FFFF0000"/>
        <rFont val="Calibri"/>
        <charset val="134"/>
      </rPr>
      <t xml:space="preserve"> 11 3/8" </t>
    </r>
    <r>
      <rPr>
        <sz val="10"/>
        <rFont val="Calibri"/>
        <charset val="134"/>
      </rPr>
      <t xml:space="preserve">BELOW HPB/STRAP JOIN -  STRAIGHT ACROSS </t>
    </r>
  </si>
  <si>
    <r>
      <rPr>
        <sz val="12"/>
        <rFont val="宋体"/>
        <charset val="134"/>
      </rPr>
      <t>腰围直量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肩带连接点往下</t>
    </r>
    <r>
      <rPr>
        <sz val="12"/>
        <rFont val="Calibri"/>
        <charset val="134"/>
      </rPr>
      <t>11 3/8‘’</t>
    </r>
  </si>
  <si>
    <r>
      <rPr>
        <sz val="10"/>
        <rFont val="Calibri"/>
        <charset val="134"/>
      </rPr>
      <t xml:space="preserve">LOW HIP CIRC. - </t>
    </r>
    <r>
      <rPr>
        <sz val="10"/>
        <color rgb="FFFF0000"/>
        <rFont val="Calibri"/>
        <charset val="134"/>
      </rPr>
      <t>19 5/8"</t>
    </r>
    <r>
      <rPr>
        <sz val="10"/>
        <rFont val="Calibri"/>
        <charset val="134"/>
      </rPr>
      <t xml:space="preserve"> BELOW HPB/STRAP JOIN - STRAIGHT ACROSS (2PT MEASUREMENT)</t>
    </r>
  </si>
  <si>
    <r>
      <rPr>
        <sz val="12"/>
        <rFont val="宋体"/>
        <charset val="134"/>
      </rPr>
      <t>下臀围直量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肩带连接点往下</t>
    </r>
    <r>
      <rPr>
        <sz val="12"/>
        <rFont val="Calibri"/>
        <charset val="134"/>
      </rPr>
      <t>19 5/8‘’</t>
    </r>
  </si>
  <si>
    <r>
      <rPr>
        <sz val="10"/>
        <rFont val="Calibri"/>
        <charset val="134"/>
      </rPr>
      <t>SKIRT SWEEP (STRAIGHT ACROSS ) SLIT EDGES ALIGNED, FOLD TO SLIT EDGE (</t>
    </r>
    <r>
      <rPr>
        <b/>
        <sz val="10"/>
        <rFont val="Calibri"/>
        <charset val="134"/>
      </rPr>
      <t>SELF</t>
    </r>
    <r>
      <rPr>
        <sz val="10"/>
        <rFont val="Calibri"/>
        <charset val="134"/>
      </rPr>
      <t>)</t>
    </r>
  </si>
  <si>
    <t>面布摆尾直量</t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</si>
  <si>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</si>
  <si>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里布摆尾直量</t>
  </si>
  <si>
    <t>VARIABLES</t>
  </si>
  <si>
    <t>SHOULDER STRAP LENGTH - INCL. 2" ADJUSTABLE</t>
  </si>
  <si>
    <r>
      <rPr>
        <sz val="12"/>
        <color rgb="FF000000"/>
        <rFont val="宋体"/>
        <charset val="134"/>
      </rPr>
      <t>肩带长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含</t>
    </r>
    <r>
      <rPr>
        <sz val="12"/>
        <color rgb="FF000000"/>
        <rFont val="Calibri"/>
        <charset val="134"/>
      </rPr>
      <t>2‘’</t>
    </r>
    <r>
      <rPr>
        <sz val="12"/>
        <color rgb="FF000000"/>
        <rFont val="宋体"/>
        <charset val="134"/>
      </rPr>
      <t>调节量</t>
    </r>
  </si>
  <si>
    <t>LENGTH OF SHOULDER STRAP ADJUSTABLE  (OVERLAP)</t>
  </si>
  <si>
    <t>肩带调节量</t>
  </si>
  <si>
    <t>SHOULDER STRAP WIDTH</t>
  </si>
  <si>
    <t>肩带款</t>
  </si>
  <si>
    <t>ZIPPER LENGTH - AT SIDE SEAM</t>
  </si>
  <si>
    <t>拉链长</t>
  </si>
  <si>
    <t>HEM HEIGHT</t>
  </si>
  <si>
    <t>底摆宽</t>
  </si>
  <si>
    <t>LINING LENGTH -  SHORTER THAN SELF (DISTANCE BETWEEN SELF AND LINING)</t>
  </si>
  <si>
    <t>里布比面布短</t>
  </si>
  <si>
    <t>MAYRA</t>
  </si>
  <si>
    <t>1X</t>
  </si>
  <si>
    <t>POINT OF MEASURE
(TOTAL CIRCUMFERENCE)</t>
  </si>
  <si>
    <t>0X</t>
  </si>
  <si>
    <t>2X</t>
  </si>
  <si>
    <t>3X</t>
  </si>
  <si>
    <t>FRONT BODICE LENGTH FROM HPS/STRAP JOIN SEAM TO HEM AT CF</t>
  </si>
  <si>
    <t>上身长-前中量肩带连接点到底摆</t>
  </si>
  <si>
    <t>BACK LENGTH AT CENTER BACK TO HEM</t>
  </si>
  <si>
    <t>LINING LENGTH DIFFERENCE FROM SELF</t>
  </si>
  <si>
    <t>BODY WIDTH</t>
  </si>
  <si>
    <t>FRONT WIDTH/COWL NECK WIDTH STRAIGHT FROM HPS TO HPS</t>
  </si>
  <si>
    <t>前领宽-肩带点到肩带点</t>
  </si>
  <si>
    <t>FRONT ARMHOLE  TOP EDGE ALONG SEAM (HALF) FROM SS TO SS</t>
  </si>
  <si>
    <t>BACK TOP EDGE ALONG SEAM (FULL)</t>
  </si>
  <si>
    <t>CHEST CIRCUMFERENCE AT A-PEX FROM CF TO CB ALONG NATURAL CURVES</t>
  </si>
  <si>
    <t>WAIST AT 6" BELOW A/H- STRAIGHT ACROSS</t>
  </si>
  <si>
    <t>腰围直量-腋下6“，直量</t>
  </si>
  <si>
    <t>LOW HIPSAT 15" BELOW A/H- STRAIGHT ACROSS</t>
  </si>
  <si>
    <t>下臀围，腋下15”，直量</t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</si>
  <si>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</t>
    </r>
  </si>
  <si>
    <t>面布摆围直量，叉边对齐</t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</si>
  <si>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</si>
  <si>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里布摆围直量，叉边对齐</t>
  </si>
  <si>
    <t>DETAILS</t>
  </si>
  <si>
    <t>SHOULDER STRAP LENGTH WITH OVERLAP AT JOIN SEAMS</t>
  </si>
  <si>
    <r>
      <rPr>
        <sz val="13"/>
        <rFont val="宋体"/>
        <charset val="134"/>
      </rPr>
      <t>肩带长</t>
    </r>
    <r>
      <rPr>
        <sz val="13"/>
        <rFont val="Calibri"/>
        <charset val="134"/>
      </rPr>
      <t xml:space="preserve"> </t>
    </r>
    <r>
      <rPr>
        <sz val="13"/>
        <rFont val="宋体"/>
        <charset val="134"/>
      </rPr>
      <t>含接缝处的袢</t>
    </r>
  </si>
  <si>
    <t>ADJUSTABLE OVERLAP LENGTH</t>
  </si>
  <si>
    <t>ZIPPER LENGTH</t>
  </si>
  <si>
    <t>TOP TARGET
(//)</t>
  </si>
  <si>
    <t xml:space="preserve">TOP - PO# </t>
  </si>
  <si>
    <t>VAR</t>
  </si>
  <si>
    <t>OUR SPEC
(//)</t>
  </si>
  <si>
    <t>NOTE: PLEASE REVISE ALL YELLOW HIGHLIGHTED POINTS</t>
  </si>
  <si>
    <t>NOTE: MEASURED SPECS IN BOLD RED ARE OUT OF TOLERANCE AND NEED TO BE BROUGHT BACK TO SPEC</t>
  </si>
  <si>
    <t>FIT DATE:</t>
  </si>
  <si>
    <t>FABRIC:</t>
  </si>
  <si>
    <t>CURRENT FIT:</t>
  </si>
  <si>
    <t>NEXT FIT: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</si>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</sst>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11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0"/>
      <name val="Calibri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u/>
      <sz val="11"/>
      <color rgb="FF000000"/>
      <name val="Arial"/>
      <charset val="134"/>
    </font>
    <font>
      <b/>
      <sz val="10"/>
      <name val="Calibri"/>
      <charset val="134"/>
    </font>
    <font>
      <sz val="10"/>
      <color rgb="FFDD0806"/>
      <name val="Calibri"/>
      <charset val="134"/>
    </font>
    <font>
      <sz val="12"/>
      <color theme="1"/>
      <name val="Arial"/>
      <charset val="134"/>
      <scheme val="minor"/>
    </font>
    <font>
      <b/>
      <sz val="16"/>
      <name val="Calibri"/>
      <charset val="134"/>
    </font>
    <font>
      <b/>
      <sz val="16"/>
      <color rgb="FFFF0000"/>
      <name val="Calibri"/>
      <charset val="134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sz val="13"/>
      <name val="Arial"/>
      <charset val="134"/>
      <scheme val="minor"/>
    </font>
    <font>
      <b/>
      <sz val="13"/>
      <color theme="1"/>
      <name val="Calibri"/>
      <charset val="134"/>
    </font>
    <font>
      <sz val="14"/>
      <color rgb="FF000000"/>
      <name val="Calibri"/>
      <charset val="134"/>
    </font>
    <font>
      <sz val="13"/>
      <color rgb="FF000000"/>
      <name val="Arial"/>
      <charset val="134"/>
      <scheme val="minor"/>
    </font>
    <font>
      <b/>
      <sz val="14"/>
      <color theme="1"/>
      <name val="Calibri"/>
      <charset val="134"/>
    </font>
    <font>
      <sz val="13"/>
      <name val="宋体"/>
      <charset val="134"/>
    </font>
    <font>
      <sz val="14"/>
      <name val="Calibri"/>
      <charset val="134"/>
    </font>
    <font>
      <sz val="14"/>
      <color theme="1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color rgb="FF7F7F7F"/>
      <name val="Calibri"/>
      <charset val="134"/>
    </font>
    <font>
      <b/>
      <sz val="12"/>
      <color rgb="FF00000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3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BE4D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3" fillId="32" borderId="88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89" applyNumberFormat="0" applyFill="0" applyAlignment="0" applyProtection="0">
      <alignment vertical="center"/>
    </xf>
    <xf numFmtId="0" fontId="97" fillId="0" borderId="89" applyNumberFormat="0" applyFill="0" applyAlignment="0" applyProtection="0">
      <alignment vertical="center"/>
    </xf>
    <xf numFmtId="0" fontId="98" fillId="0" borderId="9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33" borderId="91" applyNumberFormat="0" applyAlignment="0" applyProtection="0">
      <alignment vertical="center"/>
    </xf>
    <xf numFmtId="0" fontId="100" fillId="34" borderId="92" applyNumberFormat="0" applyAlignment="0" applyProtection="0">
      <alignment vertical="center"/>
    </xf>
    <xf numFmtId="0" fontId="101" fillId="34" borderId="91" applyNumberFormat="0" applyAlignment="0" applyProtection="0">
      <alignment vertical="center"/>
    </xf>
    <xf numFmtId="0" fontId="102" fillId="35" borderId="93" applyNumberFormat="0" applyAlignment="0" applyProtection="0">
      <alignment vertical="center"/>
    </xf>
    <xf numFmtId="0" fontId="103" fillId="0" borderId="94" applyNumberFormat="0" applyFill="0" applyAlignment="0" applyProtection="0">
      <alignment vertical="center"/>
    </xf>
    <xf numFmtId="0" fontId="104" fillId="0" borderId="95" applyNumberFormat="0" applyFill="0" applyAlignment="0" applyProtection="0">
      <alignment vertical="center"/>
    </xf>
    <xf numFmtId="0" fontId="105" fillId="36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108" fillId="42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4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08" fillId="47" borderId="0" applyNumberFormat="0" applyBorder="0" applyAlignment="0" applyProtection="0">
      <alignment vertical="center"/>
    </xf>
    <xf numFmtId="0" fontId="108" fillId="48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49" borderId="0" applyNumberFormat="0" applyBorder="0" applyAlignment="0" applyProtection="0">
      <alignment vertical="center"/>
    </xf>
    <xf numFmtId="0" fontId="108" fillId="50" borderId="0" applyNumberFormat="0" applyBorder="0" applyAlignment="0" applyProtection="0">
      <alignment vertical="center"/>
    </xf>
    <xf numFmtId="0" fontId="108" fillId="51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22" borderId="0" applyNumberFormat="0" applyBorder="0" applyAlignment="0" applyProtection="0">
      <alignment vertical="center"/>
    </xf>
    <xf numFmtId="0" fontId="108" fillId="53" borderId="0" applyNumberFormat="0" applyBorder="0" applyAlignment="0" applyProtection="0">
      <alignment vertical="center"/>
    </xf>
    <xf numFmtId="0" fontId="108" fillId="54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63" fillId="0" borderId="0"/>
    <xf numFmtId="0" fontId="9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80">
    <xf numFmtId="0" fontId="0" fillId="0" borderId="0" xfId="0"/>
    <xf numFmtId="0" fontId="0" fillId="0" borderId="0" xfId="51" applyFont="1"/>
    <xf numFmtId="0" fontId="1" fillId="0" borderId="1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4" fillId="2" borderId="5" xfId="51" applyFont="1" applyFill="1" applyBorder="1" applyAlignment="1">
      <alignment vertical="center"/>
    </xf>
    <xf numFmtId="0" fontId="5" fillId="0" borderId="6" xfId="51" applyFont="1" applyBorder="1" applyAlignment="1">
      <alignment horizontal="left" vertical="center"/>
    </xf>
    <xf numFmtId="0" fontId="4" fillId="2" borderId="6" xfId="51" applyFont="1" applyFill="1" applyBorder="1" applyAlignment="1">
      <alignment horizontal="left" vertical="center"/>
    </xf>
    <xf numFmtId="176" fontId="5" fillId="0" borderId="7" xfId="51" applyNumberFormat="1" applyFont="1" applyBorder="1" applyAlignment="1">
      <alignment horizontal="left" vertical="center"/>
    </xf>
    <xf numFmtId="176" fontId="5" fillId="0" borderId="8" xfId="51" applyNumberFormat="1" applyFont="1" applyBorder="1" applyAlignment="1">
      <alignment horizontal="left" vertical="center"/>
    </xf>
    <xf numFmtId="0" fontId="4" fillId="0" borderId="9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" fillId="2" borderId="12" xfId="51" applyFont="1" applyFill="1" applyBorder="1" applyAlignment="1">
      <alignment vertical="center"/>
    </xf>
    <xf numFmtId="0" fontId="5" fillId="0" borderId="13" xfId="51" applyFont="1" applyBorder="1" applyAlignment="1">
      <alignment horizontal="left" vertical="center"/>
    </xf>
    <xf numFmtId="0" fontId="4" fillId="2" borderId="13" xfId="51" applyFont="1" applyFill="1" applyBorder="1" applyAlignment="1">
      <alignment horizontal="left" vertical="center"/>
    </xf>
    <xf numFmtId="176" fontId="5" fillId="0" borderId="14" xfId="51" applyNumberFormat="1" applyFont="1" applyBorder="1" applyAlignment="1">
      <alignment horizontal="left" vertical="center"/>
    </xf>
    <xf numFmtId="176" fontId="5" fillId="0" borderId="15" xfId="51" applyNumberFormat="1" applyFont="1" applyBorder="1" applyAlignment="1">
      <alignment horizontal="left" vertical="center"/>
    </xf>
    <xf numFmtId="0" fontId="4" fillId="0" borderId="16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4" fillId="0" borderId="17" xfId="51" applyFont="1" applyBorder="1" applyAlignment="1">
      <alignment horizontal="center" vertical="center"/>
    </xf>
    <xf numFmtId="0" fontId="4" fillId="0" borderId="18" xfId="51" applyFont="1" applyBorder="1" applyAlignment="1">
      <alignment horizontal="center" vertical="center"/>
    </xf>
    <xf numFmtId="0" fontId="4" fillId="0" borderId="19" xfId="51" applyFont="1" applyBorder="1" applyAlignment="1">
      <alignment horizontal="center" vertical="center"/>
    </xf>
    <xf numFmtId="0" fontId="4" fillId="0" borderId="20" xfId="51" applyFont="1" applyBorder="1" applyAlignment="1">
      <alignment horizontal="center" vertical="center"/>
    </xf>
    <xf numFmtId="0" fontId="6" fillId="0" borderId="21" xfId="51" applyFont="1" applyBorder="1" applyAlignment="1">
      <alignment horizontal="center" vertical="center" wrapText="1"/>
    </xf>
    <xf numFmtId="0" fontId="6" fillId="0" borderId="22" xfId="51" applyFont="1" applyBorder="1" applyAlignment="1">
      <alignment horizontal="center" vertical="center" wrapText="1"/>
    </xf>
    <xf numFmtId="0" fontId="6" fillId="0" borderId="23" xfId="51" applyFont="1" applyBorder="1" applyAlignment="1">
      <alignment horizontal="center" vertical="center" wrapText="1"/>
    </xf>
    <xf numFmtId="0" fontId="4" fillId="2" borderId="24" xfId="51" applyFont="1" applyFill="1" applyBorder="1" applyAlignment="1">
      <alignment vertical="center"/>
    </xf>
    <xf numFmtId="0" fontId="5" fillId="0" borderId="25" xfId="51" applyFont="1" applyBorder="1" applyAlignment="1">
      <alignment horizontal="left" vertical="center"/>
    </xf>
    <xf numFmtId="0" fontId="4" fillId="2" borderId="25" xfId="51" applyFont="1" applyFill="1" applyBorder="1" applyAlignment="1">
      <alignment horizontal="left" vertical="center"/>
    </xf>
    <xf numFmtId="176" fontId="5" fillId="0" borderId="26" xfId="51" applyNumberFormat="1" applyFont="1" applyBorder="1" applyAlignment="1">
      <alignment horizontal="left" vertical="center"/>
    </xf>
    <xf numFmtId="176" fontId="5" fillId="0" borderId="27" xfId="51" applyNumberFormat="1" applyFont="1" applyBorder="1" applyAlignment="1">
      <alignment horizontal="left" vertical="center"/>
    </xf>
    <xf numFmtId="0" fontId="6" fillId="0" borderId="28" xfId="51" applyFont="1" applyBorder="1" applyAlignment="1">
      <alignment horizontal="center" vertical="center" wrapText="1"/>
    </xf>
    <xf numFmtId="0" fontId="6" fillId="0" borderId="29" xfId="51" applyFont="1" applyBorder="1" applyAlignment="1">
      <alignment horizontal="center" vertical="center" wrapText="1"/>
    </xf>
    <xf numFmtId="0" fontId="6" fillId="0" borderId="30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/>
    </xf>
    <xf numFmtId="0" fontId="7" fillId="0" borderId="10" xfId="51" applyFont="1" applyBorder="1" applyAlignment="1">
      <alignment horizontal="center"/>
    </xf>
    <xf numFmtId="0" fontId="7" fillId="0" borderId="11" xfId="51" applyFont="1" applyBorder="1" applyAlignment="1">
      <alignment horizontal="center"/>
    </xf>
    <xf numFmtId="0" fontId="7" fillId="0" borderId="16" xfId="51" applyFont="1" applyBorder="1" applyAlignment="1">
      <alignment horizontal="center"/>
    </xf>
    <xf numFmtId="0" fontId="7" fillId="0" borderId="0" xfId="51" applyFont="1" applyAlignment="1">
      <alignment horizontal="center"/>
    </xf>
    <xf numFmtId="0" fontId="7" fillId="0" borderId="17" xfId="51" applyFont="1" applyBorder="1" applyAlignment="1">
      <alignment horizontal="center"/>
    </xf>
    <xf numFmtId="0" fontId="3" fillId="0" borderId="2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31" xfId="51" applyFont="1" applyBorder="1" applyAlignment="1">
      <alignment horizontal="center" vertical="center"/>
    </xf>
    <xf numFmtId="0" fontId="8" fillId="0" borderId="16" xfId="51" applyFont="1" applyBorder="1" applyAlignment="1">
      <alignment horizontal="center" vertical="center"/>
    </xf>
    <xf numFmtId="0" fontId="8" fillId="0" borderId="0" xfId="51" applyFont="1" applyAlignment="1">
      <alignment horizontal="center" vertical="center"/>
    </xf>
    <xf numFmtId="0" fontId="8" fillId="0" borderId="32" xfId="51" applyFont="1" applyBorder="1" applyAlignment="1">
      <alignment horizontal="center" vertical="center"/>
    </xf>
    <xf numFmtId="0" fontId="8" fillId="0" borderId="18" xfId="51" applyFont="1" applyBorder="1" applyAlignment="1">
      <alignment horizontal="center" vertical="center"/>
    </xf>
    <xf numFmtId="0" fontId="8" fillId="0" borderId="19" xfId="51" applyFont="1" applyBorder="1" applyAlignment="1">
      <alignment horizontal="center" vertical="center"/>
    </xf>
    <xf numFmtId="0" fontId="8" fillId="0" borderId="33" xfId="51" applyFont="1" applyBorder="1" applyAlignment="1">
      <alignment horizontal="center" vertical="center"/>
    </xf>
    <xf numFmtId="0" fontId="9" fillId="0" borderId="34" xfId="51" applyFont="1" applyBorder="1" applyAlignment="1">
      <alignment horizontal="center" vertical="center"/>
    </xf>
    <xf numFmtId="0" fontId="9" fillId="0" borderId="21" xfId="51" applyFont="1" applyBorder="1" applyAlignment="1">
      <alignment horizontal="center" vertical="center"/>
    </xf>
    <xf numFmtId="0" fontId="9" fillId="0" borderId="35" xfId="51" applyFont="1" applyBorder="1" applyAlignment="1">
      <alignment horizontal="center" vertical="center"/>
    </xf>
    <xf numFmtId="0" fontId="9" fillId="0" borderId="36" xfId="51" applyFont="1" applyBorder="1" applyAlignment="1">
      <alignment horizontal="center" vertical="center"/>
    </xf>
    <xf numFmtId="0" fontId="9" fillId="0" borderId="28" xfId="51" applyFont="1" applyBorder="1" applyAlignment="1">
      <alignment horizontal="center" vertical="center"/>
    </xf>
    <xf numFmtId="0" fontId="9" fillId="0" borderId="37" xfId="5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7"/>
    <xf numFmtId="0" fontId="43" fillId="0" borderId="0" xfId="54"/>
    <xf numFmtId="0" fontId="44" fillId="0" borderId="53" xfId="54" applyFont="1" applyBorder="1" applyAlignment="1">
      <alignment horizontal="center" vertical="center"/>
    </xf>
    <xf numFmtId="0" fontId="45" fillId="0" borderId="47" xfId="54" applyFont="1" applyBorder="1"/>
    <xf numFmtId="0" fontId="45" fillId="0" borderId="48" xfId="54" applyFont="1" applyBorder="1"/>
    <xf numFmtId="0" fontId="46" fillId="18" borderId="53" xfId="54" applyFont="1" applyFill="1" applyBorder="1" applyAlignment="1">
      <alignment horizontal="center" vertical="center"/>
    </xf>
    <xf numFmtId="0" fontId="47" fillId="2" borderId="65" xfId="54" applyFont="1" applyFill="1" applyBorder="1" applyAlignment="1">
      <alignment horizontal="right" vertical="center"/>
    </xf>
    <xf numFmtId="0" fontId="45" fillId="0" borderId="15" xfId="54" applyFont="1" applyBorder="1"/>
    <xf numFmtId="0" fontId="48" fillId="0" borderId="60" xfId="54" applyFont="1" applyBorder="1" applyAlignment="1">
      <alignment vertical="center"/>
    </xf>
    <xf numFmtId="0" fontId="47" fillId="2" borderId="14" xfId="54" applyFont="1" applyFill="1" applyBorder="1" applyAlignment="1">
      <alignment horizontal="right" vertical="center"/>
    </xf>
    <xf numFmtId="0" fontId="48" fillId="0" borderId="14" xfId="54" applyFont="1" applyBorder="1" applyAlignment="1">
      <alignment horizontal="left" vertical="center"/>
    </xf>
    <xf numFmtId="0" fontId="49" fillId="0" borderId="13" xfId="54" applyFont="1" applyBorder="1"/>
    <xf numFmtId="176" fontId="48" fillId="19" borderId="66" xfId="54" applyNumberFormat="1" applyFont="1" applyFill="1" applyBorder="1" applyAlignment="1">
      <alignment horizontal="center" vertical="center"/>
    </xf>
    <xf numFmtId="0" fontId="45" fillId="0" borderId="0" xfId="54" applyFont="1"/>
    <xf numFmtId="0" fontId="47" fillId="2" borderId="67" xfId="54" applyFont="1" applyFill="1" applyBorder="1" applyAlignment="1">
      <alignment horizontal="right" vertical="center"/>
    </xf>
    <xf numFmtId="14" fontId="48" fillId="0" borderId="57" xfId="54" applyNumberFormat="1" applyFont="1" applyBorder="1" applyAlignment="1">
      <alignment horizontal="left" vertical="center"/>
    </xf>
    <xf numFmtId="0" fontId="47" fillId="2" borderId="53" xfId="54" applyFont="1" applyFill="1" applyBorder="1" applyAlignment="1">
      <alignment horizontal="right" vertical="center"/>
    </xf>
    <xf numFmtId="0" fontId="48" fillId="0" borderId="53" xfId="54" applyFont="1" applyBorder="1" applyAlignment="1">
      <alignment horizontal="left" vertical="center"/>
    </xf>
    <xf numFmtId="0" fontId="49" fillId="0" borderId="48" xfId="54" applyFont="1" applyBorder="1"/>
    <xf numFmtId="0" fontId="45" fillId="0" borderId="66" xfId="54" applyFont="1" applyBorder="1"/>
    <xf numFmtId="0" fontId="45" fillId="0" borderId="14" xfId="54" applyFont="1" applyBorder="1"/>
    <xf numFmtId="0" fontId="50" fillId="20" borderId="68" xfId="54" applyFont="1" applyFill="1" applyBorder="1" applyAlignment="1">
      <alignment horizontal="center" vertical="center" wrapText="1"/>
    </xf>
    <xf numFmtId="0" fontId="50" fillId="20" borderId="62" xfId="54" applyFont="1" applyFill="1" applyBorder="1" applyAlignment="1">
      <alignment horizontal="center" vertical="center" wrapText="1"/>
    </xf>
    <xf numFmtId="0" fontId="51" fillId="20" borderId="56" xfId="54" applyFont="1" applyFill="1" applyBorder="1" applyAlignment="1">
      <alignment horizontal="center" vertical="center" wrapText="1"/>
    </xf>
    <xf numFmtId="0" fontId="50" fillId="20" borderId="15" xfId="54" applyFont="1" applyFill="1" applyBorder="1" applyAlignment="1">
      <alignment horizontal="center" vertical="center" wrapText="1"/>
    </xf>
    <xf numFmtId="0" fontId="50" fillId="20" borderId="13" xfId="54" applyFont="1" applyFill="1" applyBorder="1" applyAlignment="1">
      <alignment horizontal="center" vertical="center" wrapText="1"/>
    </xf>
    <xf numFmtId="0" fontId="45" fillId="0" borderId="60" xfId="54" applyFont="1" applyBorder="1"/>
    <xf numFmtId="0" fontId="52" fillId="0" borderId="53" xfId="54" applyFont="1" applyBorder="1" applyAlignment="1">
      <alignment horizontal="center"/>
    </xf>
    <xf numFmtId="0" fontId="52" fillId="0" borderId="47" xfId="54" applyFont="1" applyBorder="1" applyAlignment="1">
      <alignment horizontal="center"/>
    </xf>
    <xf numFmtId="0" fontId="52" fillId="0" borderId="48" xfId="54" applyFont="1" applyBorder="1" applyAlignment="1">
      <alignment horizontal="center"/>
    </xf>
    <xf numFmtId="179" fontId="53" fillId="0" borderId="57" xfId="54" applyNumberFormat="1" applyFont="1" applyBorder="1" applyAlignment="1">
      <alignment horizontal="center"/>
    </xf>
    <xf numFmtId="178" fontId="48" fillId="0" borderId="57" xfId="54" applyNumberFormat="1" applyFont="1" applyBorder="1" applyAlignment="1">
      <alignment horizontal="center" wrapText="1"/>
    </xf>
    <xf numFmtId="179" fontId="53" fillId="0" borderId="60" xfId="54" applyNumberFormat="1" applyFont="1" applyBorder="1" applyAlignment="1">
      <alignment horizontal="center"/>
    </xf>
    <xf numFmtId="0" fontId="47" fillId="0" borderId="53" xfId="57" applyFont="1" applyBorder="1" applyAlignment="1">
      <alignment horizontal="left"/>
    </xf>
    <xf numFmtId="0" fontId="47" fillId="0" borderId="47" xfId="57" applyFont="1" applyBorder="1" applyAlignment="1">
      <alignment horizontal="left"/>
    </xf>
    <xf numFmtId="0" fontId="47" fillId="0" borderId="48" xfId="57" applyFont="1" applyBorder="1" applyAlignment="1">
      <alignment horizontal="left"/>
    </xf>
    <xf numFmtId="179" fontId="53" fillId="0" borderId="60" xfId="54" applyNumberFormat="1" applyFont="1" applyBorder="1" applyAlignment="1">
      <alignment horizontal="center" wrapText="1"/>
    </xf>
    <xf numFmtId="178" fontId="48" fillId="0" borderId="48" xfId="54" applyNumberFormat="1" applyFont="1" applyBorder="1" applyAlignment="1">
      <alignment horizontal="center" wrapText="1"/>
    </xf>
    <xf numFmtId="0" fontId="48" fillId="0" borderId="53" xfId="54" applyFont="1" applyBorder="1" applyAlignment="1">
      <alignment horizontal="left"/>
    </xf>
    <xf numFmtId="0" fontId="48" fillId="0" borderId="47" xfId="54" applyFont="1" applyBorder="1" applyAlignment="1">
      <alignment horizontal="left"/>
    </xf>
    <xf numFmtId="0" fontId="48" fillId="0" borderId="48" xfId="54" applyFont="1" applyBorder="1" applyAlignment="1">
      <alignment horizontal="left"/>
    </xf>
    <xf numFmtId="180" fontId="53" fillId="0" borderId="57" xfId="54" applyNumberFormat="1" applyFont="1" applyBorder="1" applyAlignment="1">
      <alignment horizontal="center" wrapText="1"/>
    </xf>
    <xf numFmtId="49" fontId="48" fillId="0" borderId="57" xfId="54" applyNumberFormat="1" applyFont="1" applyBorder="1" applyAlignment="1">
      <alignment horizontal="center" wrapText="1"/>
    </xf>
    <xf numFmtId="180" fontId="54" fillId="5" borderId="48" xfId="54" applyNumberFormat="1" applyFont="1" applyFill="1" applyBorder="1" applyAlignment="1">
      <alignment horizontal="center" wrapText="1"/>
    </xf>
    <xf numFmtId="178" fontId="53" fillId="5" borderId="60" xfId="54" applyNumberFormat="1" applyFont="1" applyFill="1" applyBorder="1" applyAlignment="1">
      <alignment horizontal="center" wrapText="1"/>
    </xf>
    <xf numFmtId="180" fontId="54" fillId="0" borderId="57" xfId="54" applyNumberFormat="1" applyFont="1" applyBorder="1" applyAlignment="1">
      <alignment horizontal="center" wrapText="1"/>
    </xf>
    <xf numFmtId="180" fontId="54" fillId="0" borderId="48" xfId="54" applyNumberFormat="1" applyFont="1" applyBorder="1" applyAlignment="1">
      <alignment horizontal="center" wrapText="1"/>
    </xf>
    <xf numFmtId="181" fontId="53" fillId="0" borderId="60" xfId="54" applyNumberFormat="1" applyFont="1" applyBorder="1" applyAlignment="1">
      <alignment horizontal="center" wrapText="1"/>
    </xf>
    <xf numFmtId="180" fontId="48" fillId="0" borderId="57" xfId="54" applyNumberFormat="1" applyFont="1" applyBorder="1" applyAlignment="1">
      <alignment horizontal="center" wrapText="1"/>
    </xf>
    <xf numFmtId="0" fontId="48" fillId="0" borderId="53" xfId="57" applyFont="1" applyBorder="1" applyAlignment="1">
      <alignment horizontal="left"/>
    </xf>
    <xf numFmtId="0" fontId="48" fillId="0" borderId="47" xfId="57" applyFont="1" applyBorder="1" applyAlignment="1">
      <alignment horizontal="left"/>
    </xf>
    <xf numFmtId="0" fontId="48" fillId="0" borderId="48" xfId="57" applyFont="1" applyBorder="1" applyAlignment="1">
      <alignment horizontal="left"/>
    </xf>
    <xf numFmtId="0" fontId="54" fillId="5" borderId="53" xfId="57" applyFont="1" applyFill="1" applyBorder="1"/>
    <xf numFmtId="0" fontId="54" fillId="5" borderId="47" xfId="57" applyFont="1" applyFill="1" applyBorder="1"/>
    <xf numFmtId="0" fontId="54" fillId="5" borderId="48" xfId="57" applyFont="1" applyFill="1" applyBorder="1"/>
    <xf numFmtId="178" fontId="53" fillId="5" borderId="60" xfId="57" applyNumberFormat="1" applyFont="1" applyFill="1" applyBorder="1" applyAlignment="1">
      <alignment horizontal="center" wrapText="1"/>
    </xf>
    <xf numFmtId="180" fontId="48" fillId="0" borderId="57" xfId="57" applyNumberFormat="1" applyFont="1" applyBorder="1" applyAlignment="1">
      <alignment horizontal="center" wrapText="1"/>
    </xf>
    <xf numFmtId="181" fontId="48" fillId="0" borderId="57" xfId="54" applyNumberFormat="1" applyFont="1" applyBorder="1" applyAlignment="1">
      <alignment horizontal="center" wrapText="1"/>
    </xf>
    <xf numFmtId="0" fontId="23" fillId="0" borderId="53" xfId="54" applyFont="1" applyBorder="1" applyAlignment="1">
      <alignment horizontal="left"/>
    </xf>
    <xf numFmtId="0" fontId="23" fillId="0" borderId="47" xfId="54" applyFont="1" applyBorder="1" applyAlignment="1">
      <alignment horizontal="left"/>
    </xf>
    <xf numFmtId="0" fontId="23" fillId="0" borderId="48" xfId="54" applyFont="1" applyBorder="1" applyAlignment="1">
      <alignment horizontal="left"/>
    </xf>
    <xf numFmtId="180" fontId="53" fillId="0" borderId="60" xfId="54" applyNumberFormat="1" applyFont="1" applyBorder="1" applyAlignment="1">
      <alignment horizontal="center" wrapText="1"/>
    </xf>
    <xf numFmtId="0" fontId="45" fillId="0" borderId="55" xfId="54" applyFont="1" applyBorder="1"/>
    <xf numFmtId="0" fontId="45" fillId="0" borderId="13" xfId="54" applyFont="1" applyBorder="1"/>
    <xf numFmtId="0" fontId="55" fillId="20" borderId="56" xfId="54" applyFont="1" applyFill="1" applyBorder="1" applyAlignment="1">
      <alignment horizontal="center" vertical="center" wrapText="1"/>
    </xf>
    <xf numFmtId="0" fontId="56" fillId="20" borderId="56" xfId="54" applyFont="1" applyFill="1" applyBorder="1" applyAlignment="1">
      <alignment horizontal="center" vertical="center" wrapText="1"/>
    </xf>
    <xf numFmtId="178" fontId="48" fillId="21" borderId="57" xfId="54" applyNumberFormat="1" applyFont="1" applyFill="1" applyBorder="1" applyAlignment="1">
      <alignment horizontal="center" wrapText="1"/>
    </xf>
    <xf numFmtId="180" fontId="48" fillId="21" borderId="57" xfId="54" applyNumberFormat="1" applyFont="1" applyFill="1" applyBorder="1" applyAlignment="1">
      <alignment horizontal="center" wrapText="1"/>
    </xf>
    <xf numFmtId="180" fontId="54" fillId="21" borderId="48" xfId="54" applyNumberFormat="1" applyFont="1" applyFill="1" applyBorder="1" applyAlignment="1">
      <alignment horizontal="center" wrapText="1"/>
    </xf>
    <xf numFmtId="180" fontId="48" fillId="22" borderId="57" xfId="54" applyNumberFormat="1" applyFont="1" applyFill="1" applyBorder="1" applyAlignment="1">
      <alignment horizontal="center" wrapText="1"/>
    </xf>
    <xf numFmtId="180" fontId="48" fillId="21" borderId="57" xfId="57" applyNumberFormat="1" applyFont="1" applyFill="1" applyBorder="1" applyAlignment="1">
      <alignment horizontal="center" wrapText="1"/>
    </xf>
    <xf numFmtId="180" fontId="53" fillId="14" borderId="57" xfId="54" applyNumberFormat="1" applyFont="1" applyFill="1" applyBorder="1" applyAlignment="1">
      <alignment horizontal="center" wrapText="1"/>
    </xf>
    <xf numFmtId="178" fontId="48" fillId="14" borderId="57" xfId="57" applyNumberFormat="1" applyFont="1" applyFill="1" applyBorder="1" applyAlignment="1">
      <alignment horizontal="center" wrapText="1"/>
    </xf>
    <xf numFmtId="0" fontId="52" fillId="0" borderId="53" xfId="57" applyFont="1" applyBorder="1" applyAlignment="1">
      <alignment horizontal="center"/>
    </xf>
    <xf numFmtId="0" fontId="52" fillId="0" borderId="47" xfId="57" applyFont="1" applyBorder="1" applyAlignment="1">
      <alignment horizontal="center"/>
    </xf>
    <xf numFmtId="0" fontId="52" fillId="0" borderId="48" xfId="57" applyFont="1" applyBorder="1" applyAlignment="1">
      <alignment horizontal="center"/>
    </xf>
    <xf numFmtId="181" fontId="48" fillId="0" borderId="57" xfId="57" applyNumberFormat="1" applyFont="1" applyBorder="1" applyAlignment="1">
      <alignment horizontal="center" wrapText="1"/>
    </xf>
    <xf numFmtId="181" fontId="53" fillId="0" borderId="60" xfId="57" applyNumberFormat="1" applyFont="1" applyBorder="1" applyAlignment="1">
      <alignment horizontal="center" wrapText="1"/>
    </xf>
    <xf numFmtId="178" fontId="48" fillId="0" borderId="57" xfId="57" applyNumberFormat="1" applyFont="1" applyBorder="1" applyAlignment="1">
      <alignment horizontal="center" wrapText="1"/>
    </xf>
    <xf numFmtId="179" fontId="53" fillId="0" borderId="60" xfId="57" applyNumberFormat="1" applyFont="1" applyBorder="1" applyAlignment="1">
      <alignment horizontal="center" wrapText="1"/>
    </xf>
    <xf numFmtId="0" fontId="47" fillId="5" borderId="53" xfId="57" applyFont="1" applyFill="1" applyBorder="1" applyAlignment="1">
      <alignment horizontal="left"/>
    </xf>
    <xf numFmtId="0" fontId="47" fillId="5" borderId="47" xfId="57" applyFont="1" applyFill="1" applyBorder="1" applyAlignment="1">
      <alignment horizontal="left"/>
    </xf>
    <xf numFmtId="0" fontId="47" fillId="5" borderId="48" xfId="57" applyFont="1" applyFill="1" applyBorder="1" applyAlignment="1">
      <alignment horizontal="left"/>
    </xf>
    <xf numFmtId="178" fontId="54" fillId="0" borderId="57" xfId="57" applyNumberFormat="1" applyFont="1" applyBorder="1" applyAlignment="1">
      <alignment horizontal="center" vertical="center" wrapText="1"/>
    </xf>
    <xf numFmtId="180" fontId="48" fillId="0" borderId="57" xfId="57" applyNumberFormat="1" applyFont="1" applyBorder="1" applyAlignment="1">
      <alignment horizontal="center"/>
    </xf>
    <xf numFmtId="0" fontId="48" fillId="0" borderId="69" xfId="57" applyFont="1" applyBorder="1" applyAlignment="1">
      <alignment horizontal="left"/>
    </xf>
    <xf numFmtId="0" fontId="48" fillId="0" borderId="70" xfId="57" applyFont="1" applyBorder="1" applyAlignment="1">
      <alignment horizontal="left"/>
    </xf>
    <xf numFmtId="0" fontId="48" fillId="0" borderId="71" xfId="57" applyFont="1" applyBorder="1" applyAlignment="1">
      <alignment horizontal="left"/>
    </xf>
    <xf numFmtId="0" fontId="52" fillId="0" borderId="21" xfId="57" applyFont="1" applyBorder="1" applyAlignment="1">
      <alignment horizontal="center"/>
    </xf>
    <xf numFmtId="0" fontId="52" fillId="0" borderId="22" xfId="57" applyFont="1" applyBorder="1" applyAlignment="1">
      <alignment horizontal="center"/>
    </xf>
    <xf numFmtId="0" fontId="52" fillId="0" borderId="23" xfId="57" applyFont="1" applyBorder="1" applyAlignment="1">
      <alignment horizontal="center"/>
    </xf>
    <xf numFmtId="180" fontId="48" fillId="0" borderId="13" xfId="57" applyNumberFormat="1" applyFont="1" applyBorder="1" applyAlignment="1">
      <alignment horizontal="center" wrapText="1"/>
    </xf>
    <xf numFmtId="0" fontId="47" fillId="5" borderId="34" xfId="57" applyFont="1" applyFill="1" applyBorder="1" applyAlignment="1">
      <alignment horizontal="left"/>
    </xf>
    <xf numFmtId="0" fontId="48" fillId="0" borderId="34" xfId="57" applyFont="1" applyBorder="1" applyAlignment="1">
      <alignment horizontal="left"/>
    </xf>
    <xf numFmtId="178" fontId="53" fillId="5" borderId="13" xfId="57" applyNumberFormat="1" applyFont="1" applyFill="1" applyBorder="1" applyAlignment="1">
      <alignment horizontal="center" wrapText="1"/>
    </xf>
    <xf numFmtId="0" fontId="48" fillId="0" borderId="14" xfId="57" applyFont="1" applyBorder="1" applyAlignment="1">
      <alignment horizontal="left"/>
    </xf>
    <xf numFmtId="0" fontId="48" fillId="0" borderId="15" xfId="57" applyFont="1" applyBorder="1" applyAlignment="1">
      <alignment horizontal="left"/>
    </xf>
    <xf numFmtId="0" fontId="48" fillId="0" borderId="13" xfId="57" applyFont="1" applyBorder="1" applyAlignment="1">
      <alignment horizontal="left"/>
    </xf>
    <xf numFmtId="0" fontId="47" fillId="0" borderId="53" xfId="54" applyFont="1" applyBorder="1" applyAlignment="1">
      <alignment horizontal="left"/>
    </xf>
    <xf numFmtId="0" fontId="47" fillId="0" borderId="47" xfId="54" applyFont="1" applyBorder="1" applyAlignment="1">
      <alignment horizontal="left"/>
    </xf>
    <xf numFmtId="0" fontId="47" fillId="0" borderId="48" xfId="54" applyFont="1" applyBorder="1" applyAlignment="1">
      <alignment horizontal="left"/>
    </xf>
    <xf numFmtId="49" fontId="54" fillId="0" borderId="57" xfId="54" applyNumberFormat="1" applyFont="1" applyBorder="1" applyAlignment="1">
      <alignment horizontal="center" vertical="center" wrapText="1"/>
    </xf>
    <xf numFmtId="178" fontId="48" fillId="23" borderId="57" xfId="58" applyNumberFormat="1" applyFont="1" applyFill="1" applyBorder="1" applyAlignment="1">
      <alignment horizontal="center" vertical="center" wrapText="1"/>
    </xf>
    <xf numFmtId="181" fontId="48" fillId="22" borderId="57" xfId="57" applyNumberFormat="1" applyFont="1" applyFill="1" applyBorder="1" applyAlignment="1">
      <alignment horizontal="center" wrapText="1"/>
    </xf>
    <xf numFmtId="178" fontId="48" fillId="21" borderId="57" xfId="57" applyNumberFormat="1" applyFont="1" applyFill="1" applyBorder="1" applyAlignment="1">
      <alignment horizontal="center" wrapText="1"/>
    </xf>
    <xf numFmtId="178" fontId="48" fillId="0" borderId="58" xfId="57" applyNumberFormat="1" applyFont="1" applyBorder="1" applyAlignment="1">
      <alignment horizontal="center" wrapText="1"/>
    </xf>
    <xf numFmtId="178" fontId="48" fillId="21" borderId="53" xfId="57" applyNumberFormat="1" applyFont="1" applyFill="1" applyBorder="1" applyAlignment="1">
      <alignment horizontal="center" wrapText="1"/>
    </xf>
    <xf numFmtId="178" fontId="54" fillId="0" borderId="34" xfId="57" applyNumberFormat="1" applyFont="1" applyBorder="1" applyAlignment="1">
      <alignment horizontal="center" vertical="center" wrapText="1"/>
    </xf>
    <xf numFmtId="180" fontId="48" fillId="21" borderId="53" xfId="57" applyNumberFormat="1" applyFont="1" applyFill="1" applyBorder="1" applyAlignment="1">
      <alignment horizontal="center" wrapText="1"/>
    </xf>
    <xf numFmtId="180" fontId="48" fillId="0" borderId="34" xfId="57" applyNumberFormat="1" applyFont="1" applyBorder="1" applyAlignment="1">
      <alignment horizontal="center"/>
    </xf>
    <xf numFmtId="180" fontId="48" fillId="0" borderId="60" xfId="57" applyNumberFormat="1" applyFont="1" applyBorder="1" applyAlignment="1">
      <alignment horizontal="center"/>
    </xf>
    <xf numFmtId="178" fontId="54" fillId="21" borderId="57" xfId="57" applyNumberFormat="1" applyFont="1" applyFill="1" applyBorder="1" applyAlignment="1">
      <alignment horizontal="center" vertical="center" wrapText="1"/>
    </xf>
    <xf numFmtId="180" fontId="54" fillId="0" borderId="57" xfId="54" applyNumberFormat="1" applyFont="1" applyBorder="1" applyAlignment="1">
      <alignment horizontal="center" vertical="center" wrapText="1"/>
    </xf>
    <xf numFmtId="180" fontId="54" fillId="21" borderId="57" xfId="54" applyNumberFormat="1" applyFont="1" applyFill="1" applyBorder="1" applyAlignment="1">
      <alignment horizontal="center" vertical="center" wrapText="1"/>
    </xf>
    <xf numFmtId="0" fontId="0" fillId="0" borderId="0" xfId="52"/>
    <xf numFmtId="0" fontId="0" fillId="0" borderId="0" xfId="51"/>
    <xf numFmtId="0" fontId="44" fillId="24" borderId="34" xfId="51" applyFont="1" applyFill="1" applyBorder="1" applyAlignment="1">
      <alignment horizontal="center" vertical="center"/>
    </xf>
    <xf numFmtId="0" fontId="47" fillId="2" borderId="60" xfId="51" applyFont="1" applyFill="1" applyBorder="1" applyAlignment="1">
      <alignment horizontal="right" vertical="center"/>
    </xf>
    <xf numFmtId="0" fontId="48" fillId="0" borderId="34" xfId="60" applyFont="1" applyBorder="1" applyAlignment="1">
      <alignment horizontal="left" vertical="center"/>
    </xf>
    <xf numFmtId="0" fontId="47" fillId="2" borderId="45" xfId="51" applyFont="1" applyFill="1" applyBorder="1" applyAlignment="1">
      <alignment horizontal="right" vertical="center"/>
    </xf>
    <xf numFmtId="14" fontId="48" fillId="0" borderId="53" xfId="51" applyNumberFormat="1" applyFont="1" applyBorder="1" applyAlignment="1">
      <alignment horizontal="left" vertical="center"/>
    </xf>
    <xf numFmtId="0" fontId="57" fillId="0" borderId="48" xfId="51" applyFont="1" applyBorder="1"/>
    <xf numFmtId="0" fontId="57" fillId="25" borderId="45" xfId="51" applyFont="1" applyFill="1" applyBorder="1" applyAlignment="1">
      <alignment horizontal="center"/>
    </xf>
    <xf numFmtId="0" fontId="47" fillId="2" borderId="57" xfId="51" applyFont="1" applyFill="1" applyBorder="1" applyAlignment="1">
      <alignment horizontal="right" vertical="center"/>
    </xf>
    <xf numFmtId="0" fontId="48" fillId="0" borderId="53" xfId="51" applyFont="1" applyBorder="1" applyAlignment="1">
      <alignment horizontal="left" vertical="center"/>
    </xf>
    <xf numFmtId="0" fontId="47" fillId="2" borderId="34" xfId="51" applyFont="1" applyFill="1" applyBorder="1" applyAlignment="1">
      <alignment horizontal="right" vertical="center"/>
    </xf>
    <xf numFmtId="0" fontId="57" fillId="25" borderId="34" xfId="51" applyFont="1" applyFill="1" applyBorder="1" applyAlignment="1">
      <alignment horizontal="center"/>
    </xf>
    <xf numFmtId="0" fontId="48" fillId="0" borderId="57" xfId="51" applyFont="1" applyBorder="1" applyAlignment="1">
      <alignment horizontal="left" vertical="center"/>
    </xf>
    <xf numFmtId="0" fontId="47" fillId="2" borderId="58" xfId="51" applyFont="1" applyFill="1" applyBorder="1" applyAlignment="1">
      <alignment horizontal="right" vertical="center"/>
    </xf>
    <xf numFmtId="49" fontId="48" fillId="0" borderId="72" xfId="51" applyNumberFormat="1" applyFont="1" applyBorder="1" applyAlignment="1">
      <alignment horizontal="left" vertical="center"/>
    </xf>
    <xf numFmtId="0" fontId="47" fillId="2" borderId="73" xfId="51" applyFont="1" applyFill="1" applyBorder="1" applyAlignment="1">
      <alignment horizontal="right" vertical="center"/>
    </xf>
    <xf numFmtId="0" fontId="57" fillId="25" borderId="73" xfId="51" applyFont="1" applyFill="1" applyBorder="1" applyAlignment="1">
      <alignment horizontal="center"/>
    </xf>
    <xf numFmtId="0" fontId="15" fillId="26" borderId="34" xfId="51" applyFont="1" applyFill="1" applyBorder="1" applyAlignment="1">
      <alignment horizontal="center" vertical="top"/>
    </xf>
    <xf numFmtId="0" fontId="15" fillId="0" borderId="74" xfId="51" applyFont="1" applyBorder="1" applyAlignment="1">
      <alignment horizontal="center" vertical="top"/>
    </xf>
    <xf numFmtId="0" fontId="15" fillId="0" borderId="75" xfId="51" applyFont="1" applyBorder="1" applyAlignment="1">
      <alignment horizontal="center" vertical="top"/>
    </xf>
    <xf numFmtId="0" fontId="15" fillId="0" borderId="16" xfId="51" applyFont="1" applyBorder="1" applyAlignment="1">
      <alignment horizontal="center" vertical="top"/>
    </xf>
    <xf numFmtId="0" fontId="15" fillId="0" borderId="0" xfId="51" applyFont="1" applyAlignment="1">
      <alignment horizontal="center" vertical="top"/>
    </xf>
    <xf numFmtId="0" fontId="57" fillId="0" borderId="0" xfId="51" applyFont="1"/>
    <xf numFmtId="0" fontId="58" fillId="0" borderId="0" xfId="51" applyFont="1" applyAlignment="1">
      <alignment vertical="center"/>
    </xf>
    <xf numFmtId="0" fontId="58" fillId="0" borderId="0" xfId="51" applyFont="1"/>
    <xf numFmtId="0" fontId="15" fillId="0" borderId="76" xfId="51" applyFont="1" applyBorder="1" applyAlignment="1">
      <alignment horizontal="center" vertical="top"/>
    </xf>
    <xf numFmtId="0" fontId="59" fillId="0" borderId="0" xfId="51" applyFont="1"/>
    <xf numFmtId="0" fontId="15" fillId="0" borderId="17" xfId="51" applyFont="1" applyBorder="1" applyAlignment="1">
      <alignment horizontal="center" vertical="top"/>
    </xf>
    <xf numFmtId="0" fontId="24" fillId="0" borderId="0" xfId="51" applyFont="1"/>
    <xf numFmtId="0" fontId="58" fillId="0" borderId="0" xfId="52" applyFont="1"/>
    <xf numFmtId="0" fontId="60" fillId="0" borderId="0" xfId="51" applyFont="1"/>
    <xf numFmtId="0" fontId="15" fillId="0" borderId="18" xfId="51" applyFont="1" applyBorder="1" applyAlignment="1">
      <alignment horizontal="center" vertical="top"/>
    </xf>
    <xf numFmtId="0" fontId="15" fillId="0" borderId="19" xfId="51" applyFont="1" applyBorder="1" applyAlignment="1">
      <alignment horizontal="center" vertical="top"/>
    </xf>
    <xf numFmtId="0" fontId="15" fillId="0" borderId="20" xfId="51" applyFont="1" applyBorder="1" applyAlignment="1">
      <alignment horizontal="center" vertical="top"/>
    </xf>
    <xf numFmtId="0" fontId="0" fillId="0" borderId="0" xfId="60"/>
    <xf numFmtId="0" fontId="44" fillId="24" borderId="34" xfId="60" applyFont="1" applyFill="1" applyBorder="1" applyAlignment="1">
      <alignment horizontal="center" vertical="center"/>
    </xf>
    <xf numFmtId="0" fontId="57" fillId="0" borderId="34" xfId="60" applyFont="1" applyBorder="1"/>
    <xf numFmtId="0" fontId="47" fillId="2" borderId="34" xfId="60" applyFont="1" applyFill="1" applyBorder="1" applyAlignment="1">
      <alignment horizontal="right" vertical="center"/>
    </xf>
    <xf numFmtId="0" fontId="48" fillId="0" borderId="34" xfId="60" applyFont="1" applyBorder="1" applyAlignment="1">
      <alignment vertical="center"/>
    </xf>
    <xf numFmtId="0" fontId="48" fillId="19" borderId="34" xfId="60" applyFont="1" applyFill="1" applyBorder="1" applyAlignment="1">
      <alignment horizontal="center" vertical="center"/>
    </xf>
    <xf numFmtId="49" fontId="48" fillId="0" borderId="34" xfId="60" applyNumberFormat="1" applyFont="1" applyBorder="1" applyAlignment="1">
      <alignment horizontal="left" vertical="center"/>
    </xf>
    <xf numFmtId="0" fontId="47" fillId="27" borderId="74" xfId="60" applyFont="1" applyFill="1" applyBorder="1" applyAlignment="1">
      <alignment horizontal="center" vertical="center" wrapText="1"/>
    </xf>
    <xf numFmtId="0" fontId="47" fillId="27" borderId="75" xfId="60" applyFont="1" applyFill="1" applyBorder="1" applyAlignment="1">
      <alignment horizontal="center" vertical="center" wrapText="1"/>
    </xf>
    <xf numFmtId="0" fontId="47" fillId="27" borderId="76" xfId="60" applyFont="1" applyFill="1" applyBorder="1" applyAlignment="1">
      <alignment horizontal="center" vertical="center" wrapText="1"/>
    </xf>
    <xf numFmtId="0" fontId="51" fillId="27" borderId="73" xfId="60" applyFont="1" applyFill="1" applyBorder="1" applyAlignment="1">
      <alignment horizontal="center" vertical="center" wrapText="1"/>
    </xf>
    <xf numFmtId="0" fontId="51" fillId="28" borderId="34" xfId="60" applyFont="1" applyFill="1" applyBorder="1" applyAlignment="1">
      <alignment horizontal="center" vertical="center" wrapText="1"/>
    </xf>
    <xf numFmtId="0" fontId="61" fillId="29" borderId="21" xfId="60" applyFont="1" applyFill="1" applyBorder="1" applyAlignment="1">
      <alignment horizontal="center" vertical="center"/>
    </xf>
    <xf numFmtId="0" fontId="47" fillId="27" borderId="16" xfId="60" applyFont="1" applyFill="1" applyBorder="1" applyAlignment="1">
      <alignment horizontal="center" vertical="center" wrapText="1"/>
    </xf>
    <xf numFmtId="0" fontId="47" fillId="27" borderId="0" xfId="60" applyFont="1" applyFill="1" applyAlignment="1">
      <alignment horizontal="center" vertical="center" wrapText="1"/>
    </xf>
    <xf numFmtId="0" fontId="47" fillId="27" borderId="17" xfId="60" applyFont="1" applyFill="1" applyBorder="1" applyAlignment="1">
      <alignment horizontal="center" vertical="center" wrapText="1"/>
    </xf>
    <xf numFmtId="0" fontId="51" fillId="27" borderId="64" xfId="60" applyFont="1" applyFill="1" applyBorder="1" applyAlignment="1">
      <alignment horizontal="center" vertical="center" wrapText="1"/>
    </xf>
    <xf numFmtId="0" fontId="57" fillId="25" borderId="34" xfId="60" applyFont="1" applyFill="1" applyBorder="1"/>
    <xf numFmtId="0" fontId="51" fillId="7" borderId="73" xfId="60" applyFont="1" applyFill="1" applyBorder="1" applyAlignment="1">
      <alignment horizontal="center" vertical="center" wrapText="1"/>
    </xf>
    <xf numFmtId="0" fontId="47" fillId="27" borderId="18" xfId="60" applyFont="1" applyFill="1" applyBorder="1" applyAlignment="1">
      <alignment horizontal="center" vertical="center" wrapText="1"/>
    </xf>
    <xf numFmtId="0" fontId="47" fillId="27" borderId="19" xfId="60" applyFont="1" applyFill="1" applyBorder="1" applyAlignment="1">
      <alignment horizontal="center" vertical="center" wrapText="1"/>
    </xf>
    <xf numFmtId="0" fontId="47" fillId="27" borderId="20" xfId="60" applyFont="1" applyFill="1" applyBorder="1" applyAlignment="1">
      <alignment horizontal="center" vertical="center" wrapText="1"/>
    </xf>
    <xf numFmtId="0" fontId="51" fillId="27" borderId="45" xfId="60" applyFont="1" applyFill="1" applyBorder="1" applyAlignment="1">
      <alignment horizontal="center" vertical="center" wrapText="1"/>
    </xf>
    <xf numFmtId="0" fontId="51" fillId="7" borderId="45" xfId="60" applyFont="1" applyFill="1" applyBorder="1" applyAlignment="1">
      <alignment horizontal="center" vertical="center" wrapText="1"/>
    </xf>
    <xf numFmtId="0" fontId="54" fillId="0" borderId="34" xfId="60" applyFont="1" applyBorder="1" applyAlignment="1">
      <alignment horizontal="left" vertical="center"/>
    </xf>
    <xf numFmtId="178" fontId="62" fillId="0" borderId="34" xfId="60" applyNumberFormat="1" applyFont="1" applyBorder="1" applyAlignment="1">
      <alignment horizontal="center" vertical="center" wrapText="1"/>
    </xf>
    <xf numFmtId="178" fontId="54" fillId="10" borderId="34" xfId="60" applyNumberFormat="1" applyFont="1" applyFill="1" applyBorder="1" applyAlignment="1">
      <alignment horizontal="center" vertical="center" wrapText="1"/>
    </xf>
    <xf numFmtId="178" fontId="53" fillId="6" borderId="34" xfId="60" applyNumberFormat="1" applyFont="1" applyFill="1" applyBorder="1" applyAlignment="1">
      <alignment horizontal="center" vertical="center" wrapText="1"/>
    </xf>
    <xf numFmtId="0" fontId="54" fillId="0" borderId="34" xfId="60" applyFont="1" applyBorder="1" applyAlignment="1">
      <alignment horizontal="left" vertical="center" wrapText="1"/>
    </xf>
    <xf numFmtId="0" fontId="54" fillId="0" borderId="34" xfId="60" applyFont="1" applyBorder="1"/>
    <xf numFmtId="177" fontId="53" fillId="0" borderId="34" xfId="60" applyNumberFormat="1" applyFont="1" applyBorder="1" applyAlignment="1">
      <alignment horizontal="center" vertical="center" wrapText="1"/>
    </xf>
    <xf numFmtId="0" fontId="48" fillId="7" borderId="34" xfId="60" applyFont="1" applyFill="1" applyBorder="1" applyAlignment="1">
      <alignment horizontal="left" vertical="center"/>
    </xf>
    <xf numFmtId="0" fontId="53" fillId="0" borderId="34" xfId="60" applyFont="1" applyBorder="1" applyAlignment="1">
      <alignment horizontal="left" vertical="center"/>
    </xf>
    <xf numFmtId="0" fontId="0" fillId="0" borderId="34" xfId="60" applyBorder="1"/>
    <xf numFmtId="0" fontId="61" fillId="29" borderId="23" xfId="60" applyFont="1" applyFill="1" applyBorder="1" applyAlignment="1">
      <alignment horizontal="center" vertical="center"/>
    </xf>
    <xf numFmtId="0" fontId="51" fillId="7" borderId="34" xfId="60" applyFont="1" applyFill="1" applyBorder="1" applyAlignment="1">
      <alignment horizontal="center" vertical="center" wrapText="1"/>
    </xf>
    <xf numFmtId="178" fontId="48" fillId="6" borderId="34" xfId="60" applyNumberFormat="1" applyFont="1" applyFill="1" applyBorder="1" applyAlignment="1">
      <alignment horizontal="center" vertical="center" wrapText="1"/>
    </xf>
    <xf numFmtId="178" fontId="50" fillId="0" borderId="34" xfId="60" applyNumberFormat="1" applyFont="1" applyBorder="1" applyAlignment="1">
      <alignment horizontal="center" vertical="center" wrapText="1"/>
    </xf>
    <xf numFmtId="178" fontId="47" fillId="0" borderId="34" xfId="60" applyNumberFormat="1" applyFont="1" applyBorder="1" applyAlignment="1">
      <alignment horizontal="center" vertical="center" wrapText="1"/>
    </xf>
    <xf numFmtId="178" fontId="47" fillId="6" borderId="34" xfId="60" applyNumberFormat="1" applyFont="1" applyFill="1" applyBorder="1" applyAlignment="1">
      <alignment horizontal="center" vertical="center" wrapText="1"/>
    </xf>
    <xf numFmtId="178" fontId="48" fillId="5" borderId="34" xfId="60" applyNumberFormat="1" applyFont="1" applyFill="1" applyBorder="1" applyAlignment="1">
      <alignment horizontal="center" vertical="center" wrapText="1"/>
    </xf>
    <xf numFmtId="0" fontId="44" fillId="24" borderId="34" xfId="60" applyFont="1" applyFill="1" applyBorder="1" applyAlignment="1">
      <alignment horizontal="center" vertical="center" wrapText="1"/>
    </xf>
    <xf numFmtId="0" fontId="57" fillId="0" borderId="34" xfId="60" applyFont="1" applyBorder="1" applyAlignment="1">
      <alignment wrapText="1"/>
    </xf>
    <xf numFmtId="0" fontId="48" fillId="0" borderId="34" xfId="60" applyFont="1" applyBorder="1" applyAlignment="1">
      <alignment vertical="center" wrapText="1"/>
    </xf>
    <xf numFmtId="0" fontId="63" fillId="0" borderId="34" xfId="49" applyBorder="1" applyAlignment="1">
      <alignment vertical="center" wrapText="1"/>
    </xf>
    <xf numFmtId="0" fontId="48" fillId="19" borderId="34" xfId="60" applyFont="1" applyFill="1" applyBorder="1" applyAlignment="1">
      <alignment horizontal="center" vertical="center" wrapText="1"/>
    </xf>
    <xf numFmtId="0" fontId="63" fillId="0" borderId="34" xfId="49" applyBorder="1" applyAlignment="1">
      <alignment wrapText="1"/>
    </xf>
    <xf numFmtId="0" fontId="63" fillId="0" borderId="75" xfId="49" applyBorder="1" applyAlignment="1">
      <alignment wrapText="1"/>
    </xf>
    <xf numFmtId="0" fontId="63" fillId="0" borderId="76" xfId="49" applyBorder="1" applyAlignment="1">
      <alignment wrapText="1"/>
    </xf>
    <xf numFmtId="0" fontId="51" fillId="20" borderId="34" xfId="0" applyFont="1" applyFill="1" applyBorder="1" applyAlignment="1">
      <alignment horizontal="center" vertical="center" wrapText="1"/>
    </xf>
    <xf numFmtId="0" fontId="64" fillId="20" borderId="34" xfId="0" applyFont="1" applyFill="1" applyBorder="1" applyAlignment="1">
      <alignment horizontal="center" vertical="center" wrapText="1"/>
    </xf>
    <xf numFmtId="0" fontId="65" fillId="20" borderId="34" xfId="0" applyFont="1" applyFill="1" applyBorder="1" applyAlignment="1">
      <alignment horizontal="center" vertical="center" wrapText="1"/>
    </xf>
    <xf numFmtId="0" fontId="66" fillId="20" borderId="34" xfId="0" applyFont="1" applyFill="1" applyBorder="1" applyAlignment="1">
      <alignment horizontal="center" vertical="center" wrapText="1"/>
    </xf>
    <xf numFmtId="0" fontId="67" fillId="20" borderId="34" xfId="0" applyFont="1" applyFill="1" applyBorder="1" applyAlignment="1">
      <alignment horizontal="center" vertical="center" wrapText="1"/>
    </xf>
    <xf numFmtId="0" fontId="63" fillId="0" borderId="16" xfId="49" applyBorder="1" applyAlignment="1">
      <alignment wrapText="1"/>
    </xf>
    <xf numFmtId="0" fontId="63" fillId="0" borderId="0" xfId="49" applyAlignment="1">
      <alignment wrapText="1"/>
    </xf>
    <xf numFmtId="0" fontId="63" fillId="0" borderId="17" xfId="49" applyBorder="1" applyAlignment="1">
      <alignment wrapText="1"/>
    </xf>
    <xf numFmtId="0" fontId="51" fillId="20" borderId="73" xfId="0" applyFont="1" applyFill="1" applyBorder="1" applyAlignment="1">
      <alignment horizontal="center" vertical="center" wrapText="1"/>
    </xf>
    <xf numFmtId="0" fontId="64" fillId="20" borderId="73" xfId="0" applyFont="1" applyFill="1" applyBorder="1" applyAlignment="1">
      <alignment horizontal="center" vertical="center" wrapText="1"/>
    </xf>
    <xf numFmtId="0" fontId="65" fillId="20" borderId="73" xfId="0" applyFont="1" applyFill="1" applyBorder="1" applyAlignment="1">
      <alignment horizontal="center" vertical="center" wrapText="1"/>
    </xf>
    <xf numFmtId="0" fontId="66" fillId="20" borderId="73" xfId="0" applyFont="1" applyFill="1" applyBorder="1" applyAlignment="1">
      <alignment horizontal="center" vertical="center" wrapText="1"/>
    </xf>
    <xf numFmtId="0" fontId="67" fillId="20" borderId="73" xfId="0" applyFont="1" applyFill="1" applyBorder="1" applyAlignment="1">
      <alignment horizontal="center" vertical="center" wrapText="1"/>
    </xf>
    <xf numFmtId="0" fontId="50" fillId="30" borderId="34" xfId="60" applyFont="1" applyFill="1" applyBorder="1" applyAlignment="1">
      <alignment vertical="top" wrapText="1"/>
    </xf>
    <xf numFmtId="0" fontId="57" fillId="0" borderId="34" xfId="60" applyFont="1" applyBorder="1" applyAlignment="1">
      <alignment horizontal="left" vertical="center" wrapText="1"/>
    </xf>
    <xf numFmtId="0" fontId="68" fillId="0" borderId="34" xfId="0" applyFont="1" applyBorder="1" applyAlignment="1">
      <alignment horizontal="left" vertical="top"/>
    </xf>
    <xf numFmtId="180" fontId="53" fillId="0" borderId="34" xfId="53" applyNumberFormat="1" applyFont="1" applyBorder="1" applyAlignment="1">
      <alignment horizontal="center" wrapText="1"/>
    </xf>
    <xf numFmtId="180" fontId="57" fillId="0" borderId="34" xfId="53" applyNumberFormat="1" applyFont="1" applyBorder="1" applyAlignment="1">
      <alignment horizontal="center" wrapText="1"/>
    </xf>
    <xf numFmtId="178" fontId="57" fillId="31" borderId="34" xfId="60" applyNumberFormat="1" applyFont="1" applyFill="1" applyBorder="1" applyAlignment="1">
      <alignment horizontal="center" vertical="center" wrapText="1"/>
    </xf>
    <xf numFmtId="178" fontId="48" fillId="5" borderId="34" xfId="0" applyNumberFormat="1" applyFont="1" applyFill="1" applyBorder="1" applyAlignment="1">
      <alignment horizontal="center" wrapText="1"/>
    </xf>
    <xf numFmtId="178" fontId="57" fillId="0" borderId="34" xfId="60" applyNumberFormat="1" applyFont="1" applyFill="1" applyBorder="1" applyAlignment="1">
      <alignment horizontal="center" vertical="center" wrapText="1"/>
    </xf>
    <xf numFmtId="181" fontId="54" fillId="5" borderId="34" xfId="0" applyNumberFormat="1" applyFont="1" applyFill="1" applyBorder="1" applyAlignment="1">
      <alignment horizontal="center" wrapText="1"/>
    </xf>
    <xf numFmtId="178" fontId="69" fillId="30" borderId="34" xfId="61" applyNumberFormat="1" applyFont="1" applyFill="1" applyBorder="1" applyAlignment="1">
      <alignment vertical="top" wrapText="1"/>
    </xf>
    <xf numFmtId="0" fontId="57" fillId="0" borderId="21" xfId="60" applyFont="1" applyBorder="1" applyAlignment="1">
      <alignment horizontal="left" vertical="top" wrapText="1"/>
    </xf>
    <xf numFmtId="0" fontId="57" fillId="0" borderId="23" xfId="60" applyFont="1" applyBorder="1" applyAlignment="1">
      <alignment horizontal="left" vertical="top" wrapText="1"/>
    </xf>
    <xf numFmtId="0" fontId="68" fillId="0" borderId="34" xfId="0" applyFont="1" applyBorder="1" applyAlignment="1">
      <alignment vertical="center" wrapText="1"/>
    </xf>
    <xf numFmtId="178" fontId="53" fillId="5" borderId="34" xfId="0" applyNumberFormat="1" applyFont="1" applyFill="1" applyBorder="1" applyAlignment="1">
      <alignment horizontal="center"/>
    </xf>
    <xf numFmtId="182" fontId="70" fillId="5" borderId="34" xfId="0" applyNumberFormat="1" applyFont="1" applyFill="1" applyBorder="1" applyAlignment="1">
      <alignment horizontal="center" wrapText="1"/>
    </xf>
    <xf numFmtId="0" fontId="54" fillId="0" borderId="21" xfId="60" applyFont="1" applyBorder="1" applyAlignment="1">
      <alignment horizontal="left" vertical="center" wrapText="1"/>
    </xf>
    <xf numFmtId="0" fontId="54" fillId="0" borderId="22" xfId="60" applyFont="1" applyBorder="1" applyAlignment="1">
      <alignment horizontal="left" vertical="center" wrapText="1"/>
    </xf>
    <xf numFmtId="0" fontId="71" fillId="0" borderId="34" xfId="61" applyFont="1" applyBorder="1" applyAlignment="1">
      <alignment horizontal="left" vertical="top" wrapText="1"/>
    </xf>
    <xf numFmtId="0" fontId="54" fillId="0" borderId="21" xfId="59" applyFont="1" applyBorder="1" applyAlignment="1">
      <alignment horizontal="left" vertical="center" wrapText="1"/>
    </xf>
    <xf numFmtId="0" fontId="54" fillId="0" borderId="22" xfId="59" applyFont="1" applyBorder="1" applyAlignment="1">
      <alignment horizontal="left" vertical="center" wrapText="1"/>
    </xf>
    <xf numFmtId="0" fontId="69" fillId="30" borderId="34" xfId="61" applyFont="1" applyFill="1" applyBorder="1" applyAlignment="1">
      <alignment vertical="top" wrapText="1"/>
    </xf>
    <xf numFmtId="182" fontId="72" fillId="30" borderId="34" xfId="60" applyNumberFormat="1" applyFont="1" applyFill="1" applyBorder="1" applyAlignment="1">
      <alignment vertical="top" wrapText="1"/>
    </xf>
    <xf numFmtId="0" fontId="54" fillId="0" borderId="21" xfId="60" applyFont="1" applyBorder="1" applyAlignment="1">
      <alignment horizontal="left" vertical="top" wrapText="1"/>
    </xf>
    <xf numFmtId="0" fontId="54" fillId="0" borderId="23" xfId="60" applyFont="1" applyBorder="1" applyAlignment="1">
      <alignment horizontal="left" vertical="top" wrapText="1"/>
    </xf>
    <xf numFmtId="0" fontId="73" fillId="0" borderId="34" xfId="60" applyFont="1" applyFill="1" applyBorder="1" applyAlignment="1">
      <alignment vertical="center" wrapText="1"/>
    </xf>
    <xf numFmtId="178" fontId="53" fillId="5" borderId="34" xfId="53" applyNumberFormat="1" applyFont="1" applyFill="1" applyBorder="1" applyAlignment="1">
      <alignment horizontal="center"/>
    </xf>
    <xf numFmtId="178" fontId="70" fillId="5" borderId="34" xfId="0" applyNumberFormat="1" applyFont="1" applyFill="1" applyBorder="1" applyAlignment="1">
      <alignment horizontal="center" wrapText="1"/>
    </xf>
    <xf numFmtId="178" fontId="74" fillId="31" borderId="34" xfId="60" applyNumberFormat="1" applyFont="1" applyFill="1" applyBorder="1" applyAlignment="1">
      <alignment horizontal="center" vertical="center" wrapText="1"/>
    </xf>
    <xf numFmtId="180" fontId="74" fillId="0" borderId="34" xfId="53" applyNumberFormat="1" applyFont="1" applyBorder="1" applyAlignment="1">
      <alignment horizontal="center" wrapText="1"/>
    </xf>
    <xf numFmtId="181" fontId="75" fillId="5" borderId="34" xfId="0" applyNumberFormat="1" applyFont="1" applyFill="1" applyBorder="1" applyAlignment="1">
      <alignment horizontal="center" wrapText="1"/>
    </xf>
    <xf numFmtId="0" fontId="72" fillId="30" borderId="34" xfId="60" applyFont="1" applyFill="1" applyBorder="1" applyAlignment="1">
      <alignment vertical="top" wrapText="1"/>
    </xf>
    <xf numFmtId="178" fontId="74" fillId="5" borderId="34" xfId="53" applyNumberFormat="1" applyFont="1" applyFill="1" applyBorder="1" applyAlignment="1">
      <alignment horizontal="center"/>
    </xf>
    <xf numFmtId="178" fontId="74" fillId="0" borderId="34" xfId="60" applyNumberFormat="1" applyFont="1" applyFill="1" applyBorder="1" applyAlignment="1">
      <alignment horizontal="center" vertical="center" wrapText="1"/>
    </xf>
    <xf numFmtId="181" fontId="75" fillId="0" borderId="34" xfId="0" applyNumberFormat="1" applyFont="1" applyBorder="1" applyAlignment="1">
      <alignment horizontal="center" wrapText="1"/>
    </xf>
    <xf numFmtId="0" fontId="43" fillId="0" borderId="0" xfId="55"/>
    <xf numFmtId="0" fontId="43" fillId="0" borderId="0" xfId="56"/>
    <xf numFmtId="0" fontId="63" fillId="0" borderId="0" xfId="56" applyFont="1"/>
    <xf numFmtId="0" fontId="44" fillId="0" borderId="53" xfId="56" applyFont="1" applyBorder="1" applyAlignment="1">
      <alignment horizontal="center" vertical="center"/>
    </xf>
    <xf numFmtId="0" fontId="45" fillId="0" borderId="47" xfId="56" applyFont="1" applyBorder="1"/>
    <xf numFmtId="0" fontId="76" fillId="0" borderId="47" xfId="56" applyFont="1" applyBorder="1"/>
    <xf numFmtId="0" fontId="45" fillId="0" borderId="48" xfId="56" applyFont="1" applyBorder="1"/>
    <xf numFmtId="0" fontId="47" fillId="2" borderId="65" xfId="56" applyFont="1" applyFill="1" applyBorder="1" applyAlignment="1">
      <alignment horizontal="right" vertical="center"/>
    </xf>
    <xf numFmtId="0" fontId="45" fillId="0" borderId="15" xfId="56" applyFont="1" applyBorder="1"/>
    <xf numFmtId="0" fontId="48" fillId="0" borderId="60" xfId="56" applyFont="1" applyBorder="1" applyAlignment="1">
      <alignment vertical="center"/>
    </xf>
    <xf numFmtId="0" fontId="47" fillId="2" borderId="14" xfId="56" applyFont="1" applyFill="1" applyBorder="1" applyAlignment="1">
      <alignment horizontal="right" vertical="center"/>
    </xf>
    <xf numFmtId="0" fontId="48" fillId="0" borderId="14" xfId="56" applyFont="1" applyBorder="1" applyAlignment="1">
      <alignment horizontal="left" vertical="center"/>
    </xf>
    <xf numFmtId="0" fontId="77" fillId="0" borderId="15" xfId="56" applyFont="1" applyBorder="1" applyAlignment="1">
      <alignment horizontal="left" vertical="center"/>
    </xf>
    <xf numFmtId="0" fontId="49" fillId="0" borderId="13" xfId="56" applyFont="1" applyBorder="1"/>
    <xf numFmtId="176" fontId="48" fillId="19" borderId="66" xfId="56" applyNumberFormat="1" applyFont="1" applyFill="1" applyBorder="1" applyAlignment="1">
      <alignment horizontal="center" vertical="center"/>
    </xf>
    <xf numFmtId="0" fontId="47" fillId="2" borderId="67" xfId="56" applyFont="1" applyFill="1" applyBorder="1" applyAlignment="1">
      <alignment horizontal="right" vertical="center"/>
    </xf>
    <xf numFmtId="14" fontId="48" fillId="0" borderId="57" xfId="56" applyNumberFormat="1" applyFont="1" applyBorder="1" applyAlignment="1">
      <alignment horizontal="left" vertical="center"/>
    </xf>
    <xf numFmtId="0" fontId="47" fillId="2" borderId="53" xfId="56" applyFont="1" applyFill="1" applyBorder="1" applyAlignment="1">
      <alignment horizontal="right" vertical="center"/>
    </xf>
    <xf numFmtId="0" fontId="48" fillId="0" borderId="53" xfId="56" applyFont="1" applyBorder="1" applyAlignment="1">
      <alignment horizontal="left" vertical="center"/>
    </xf>
    <xf numFmtId="0" fontId="77" fillId="0" borderId="47" xfId="56" applyFont="1" applyBorder="1" applyAlignment="1">
      <alignment horizontal="left" vertical="center"/>
    </xf>
    <xf numFmtId="0" fontId="49" fillId="0" borderId="48" xfId="56" applyFont="1" applyBorder="1"/>
    <xf numFmtId="0" fontId="45" fillId="0" borderId="66" xfId="56" applyFont="1" applyBorder="1"/>
    <xf numFmtId="0" fontId="45" fillId="0" borderId="14" xfId="56" applyFont="1" applyBorder="1"/>
    <xf numFmtId="0" fontId="50" fillId="20" borderId="68" xfId="56" applyFont="1" applyFill="1" applyBorder="1" applyAlignment="1">
      <alignment horizontal="center" vertical="center" wrapText="1"/>
    </xf>
    <xf numFmtId="0" fontId="50" fillId="20" borderId="62" xfId="56" applyFont="1" applyFill="1" applyBorder="1" applyAlignment="1">
      <alignment horizontal="center" vertical="center" wrapText="1"/>
    </xf>
    <xf numFmtId="0" fontId="78" fillId="20" borderId="55" xfId="56" applyFont="1" applyFill="1" applyBorder="1" applyAlignment="1">
      <alignment horizontal="center" vertical="center" wrapText="1"/>
    </xf>
    <xf numFmtId="0" fontId="51" fillId="20" borderId="56" xfId="56" applyFont="1" applyFill="1" applyBorder="1" applyAlignment="1">
      <alignment horizontal="center" vertical="center" wrapText="1"/>
    </xf>
    <xf numFmtId="0" fontId="50" fillId="20" borderId="15" xfId="56" applyFont="1" applyFill="1" applyBorder="1" applyAlignment="1">
      <alignment horizontal="center" vertical="center" wrapText="1"/>
    </xf>
    <xf numFmtId="0" fontId="50" fillId="20" borderId="13" xfId="56" applyFont="1" applyFill="1" applyBorder="1" applyAlignment="1">
      <alignment horizontal="center" vertical="center" wrapText="1"/>
    </xf>
    <xf numFmtId="0" fontId="78" fillId="20" borderId="13" xfId="56" applyFont="1" applyFill="1" applyBorder="1" applyAlignment="1">
      <alignment horizontal="center" vertical="center" wrapText="1"/>
    </xf>
    <xf numFmtId="0" fontId="45" fillId="0" borderId="60" xfId="56" applyFont="1" applyBorder="1"/>
    <xf numFmtId="0" fontId="52" fillId="0" borderId="53" xfId="56" applyFont="1" applyBorder="1" applyAlignment="1">
      <alignment horizontal="center"/>
    </xf>
    <xf numFmtId="0" fontId="52" fillId="0" borderId="47" xfId="56" applyFont="1" applyBorder="1" applyAlignment="1">
      <alignment horizontal="center"/>
    </xf>
    <xf numFmtId="0" fontId="52" fillId="0" borderId="48" xfId="56" applyFont="1" applyBorder="1" applyAlignment="1">
      <alignment horizontal="center"/>
    </xf>
    <xf numFmtId="0" fontId="79" fillId="0" borderId="48" xfId="56" applyFont="1" applyBorder="1" applyAlignment="1">
      <alignment horizontal="center"/>
    </xf>
    <xf numFmtId="179" fontId="53" fillId="0" borderId="57" xfId="56" applyNumberFormat="1" applyFont="1" applyBorder="1" applyAlignment="1">
      <alignment horizontal="center"/>
    </xf>
    <xf numFmtId="178" fontId="48" fillId="0" borderId="57" xfId="56" applyNumberFormat="1" applyFont="1" applyBorder="1" applyAlignment="1">
      <alignment horizontal="center" wrapText="1"/>
    </xf>
    <xf numFmtId="0" fontId="79" fillId="0" borderId="13" xfId="56" applyFont="1" applyBorder="1" applyAlignment="1">
      <alignment horizontal="center"/>
    </xf>
    <xf numFmtId="179" fontId="53" fillId="0" borderId="60" xfId="56" applyNumberFormat="1" applyFont="1" applyBorder="1" applyAlignment="1">
      <alignment horizontal="center"/>
    </xf>
    <xf numFmtId="0" fontId="47" fillId="30" borderId="53" xfId="51" applyFont="1" applyFill="1" applyBorder="1" applyAlignment="1">
      <alignment horizontal="left"/>
    </xf>
    <xf numFmtId="0" fontId="47" fillId="30" borderId="47" xfId="51" applyFont="1" applyFill="1" applyBorder="1" applyAlignment="1">
      <alignment horizontal="left"/>
    </xf>
    <xf numFmtId="0" fontId="80" fillId="30" borderId="47" xfId="51" applyFont="1" applyFill="1" applyBorder="1" applyAlignment="1">
      <alignment horizontal="left"/>
    </xf>
    <xf numFmtId="0" fontId="57" fillId="0" borderId="53" xfId="56" applyFont="1" applyBorder="1"/>
    <xf numFmtId="0" fontId="57" fillId="0" borderId="47" xfId="56" applyFont="1" applyBorder="1"/>
    <xf numFmtId="0" fontId="57" fillId="0" borderId="48" xfId="56" applyFont="1" applyBorder="1"/>
    <xf numFmtId="0" fontId="81" fillId="0" borderId="48" xfId="56" applyFont="1" applyBorder="1"/>
    <xf numFmtId="180" fontId="53" fillId="0" borderId="57" xfId="55" applyNumberFormat="1" applyFont="1" applyBorder="1" applyAlignment="1">
      <alignment horizontal="center" wrapText="1"/>
    </xf>
    <xf numFmtId="49" fontId="48" fillId="0" borderId="57" xfId="55" applyNumberFormat="1" applyFont="1" applyBorder="1" applyAlignment="1">
      <alignment horizontal="center" wrapText="1"/>
    </xf>
    <xf numFmtId="0" fontId="57" fillId="0" borderId="47" xfId="59" applyFont="1" applyBorder="1" applyAlignment="1">
      <alignment horizontal="left" vertical="top" wrapText="1"/>
    </xf>
    <xf numFmtId="0" fontId="57" fillId="0" borderId="48" xfId="59" applyFont="1" applyBorder="1" applyAlignment="1">
      <alignment horizontal="left" vertical="top" wrapText="1"/>
    </xf>
    <xf numFmtId="0" fontId="81" fillId="0" borderId="48" xfId="59" applyFont="1" applyBorder="1" applyAlignment="1">
      <alignment horizontal="left" vertical="top" wrapText="1"/>
    </xf>
    <xf numFmtId="180" fontId="53" fillId="0" borderId="57" xfId="56" applyNumberFormat="1" applyFont="1" applyBorder="1" applyAlignment="1">
      <alignment horizontal="center" wrapText="1"/>
    </xf>
    <xf numFmtId="0" fontId="57" fillId="0" borderId="77" xfId="59" applyFont="1" applyBorder="1" applyAlignment="1">
      <alignment vertical="top" wrapText="1"/>
    </xf>
    <xf numFmtId="0" fontId="57" fillId="0" borderId="78" xfId="59" applyFont="1" applyBorder="1" applyAlignment="1">
      <alignment vertical="top" wrapText="1"/>
    </xf>
    <xf numFmtId="0" fontId="57" fillId="0" borderId="79" xfId="59" applyFont="1" applyBorder="1" applyAlignment="1">
      <alignment vertical="top" wrapText="1"/>
    </xf>
    <xf numFmtId="0" fontId="81" fillId="0" borderId="79" xfId="59" applyFont="1" applyBorder="1" applyAlignment="1">
      <alignment vertical="top" wrapText="1"/>
    </xf>
    <xf numFmtId="0" fontId="57" fillId="0" borderId="80" xfId="59" applyFont="1" applyBorder="1" applyAlignment="1">
      <alignment horizontal="left" vertical="top" wrapText="1"/>
    </xf>
    <xf numFmtId="0" fontId="57" fillId="0" borderId="34" xfId="59" applyFont="1" applyBorder="1" applyAlignment="1">
      <alignment vertical="top" wrapText="1"/>
    </xf>
    <xf numFmtId="0" fontId="81" fillId="0" borderId="34" xfId="59" applyFont="1" applyBorder="1" applyAlignment="1">
      <alignment vertical="top" wrapText="1"/>
    </xf>
    <xf numFmtId="0" fontId="54" fillId="0" borderId="34" xfId="59" applyFont="1" applyBorder="1" applyAlignment="1">
      <alignment vertical="top" wrapText="1"/>
    </xf>
    <xf numFmtId="0" fontId="82" fillId="0" borderId="34" xfId="59" applyFont="1" applyBorder="1" applyAlignment="1">
      <alignment vertical="top" wrapText="1"/>
    </xf>
    <xf numFmtId="0" fontId="47" fillId="30" borderId="72" xfId="51" applyFont="1" applyFill="1" applyBorder="1" applyAlignment="1">
      <alignment horizontal="left"/>
    </xf>
    <xf numFmtId="0" fontId="47" fillId="30" borderId="68" xfId="51" applyFont="1" applyFill="1" applyBorder="1" applyAlignment="1">
      <alignment horizontal="left"/>
    </xf>
    <xf numFmtId="0" fontId="80" fillId="30" borderId="68" xfId="51" applyFont="1" applyFill="1" applyBorder="1" applyAlignment="1">
      <alignment horizontal="left"/>
    </xf>
    <xf numFmtId="0" fontId="48" fillId="0" borderId="53" xfId="56" applyFont="1" applyBorder="1" applyAlignment="1">
      <alignment horizontal="left"/>
    </xf>
    <xf numFmtId="0" fontId="48" fillId="0" borderId="47" xfId="56" applyFont="1" applyBorder="1" applyAlignment="1">
      <alignment horizontal="left"/>
    </xf>
    <xf numFmtId="0" fontId="48" fillId="0" borderId="48" xfId="56" applyFont="1" applyBorder="1" applyAlignment="1">
      <alignment horizontal="left"/>
    </xf>
    <xf numFmtId="0" fontId="83" fillId="0" borderId="13" xfId="56" applyFont="1" applyBorder="1" applyAlignment="1">
      <alignment horizontal="left"/>
    </xf>
    <xf numFmtId="178" fontId="53" fillId="5" borderId="60" xfId="56" applyNumberFormat="1" applyFont="1" applyFill="1" applyBorder="1" applyAlignment="1">
      <alignment horizontal="center" wrapText="1"/>
    </xf>
    <xf numFmtId="0" fontId="48" fillId="0" borderId="53" xfId="51" applyFont="1" applyBorder="1" applyAlignment="1">
      <alignment horizontal="left"/>
    </xf>
    <xf numFmtId="0" fontId="48" fillId="0" borderId="47" xfId="51" applyFont="1" applyBorder="1" applyAlignment="1">
      <alignment horizontal="left"/>
    </xf>
    <xf numFmtId="0" fontId="48" fillId="0" borderId="48" xfId="51" applyFont="1" applyBorder="1" applyAlignment="1">
      <alignment horizontal="left"/>
    </xf>
    <xf numFmtId="0" fontId="83" fillId="0" borderId="13" xfId="51" applyFont="1" applyBorder="1" applyAlignment="1">
      <alignment horizontal="left"/>
    </xf>
    <xf numFmtId="181" fontId="53" fillId="5" borderId="60" xfId="56" applyNumberFormat="1" applyFont="1" applyFill="1" applyBorder="1" applyAlignment="1">
      <alignment horizontal="center" wrapText="1"/>
    </xf>
    <xf numFmtId="180" fontId="48" fillId="0" borderId="57" xfId="56" applyNumberFormat="1" applyFont="1" applyBorder="1" applyAlignment="1">
      <alignment horizontal="center" wrapText="1"/>
    </xf>
    <xf numFmtId="0" fontId="54" fillId="0" borderId="80" xfId="59" applyFont="1" applyBorder="1" applyAlignment="1">
      <alignment horizontal="left" vertical="top" wrapText="1"/>
    </xf>
    <xf numFmtId="0" fontId="54" fillId="0" borderId="47" xfId="59" applyFont="1" applyBorder="1" applyAlignment="1">
      <alignment horizontal="left" vertical="top" wrapText="1"/>
    </xf>
    <xf numFmtId="0" fontId="54" fillId="0" borderId="48" xfId="59" applyFont="1" applyBorder="1" applyAlignment="1">
      <alignment horizontal="left" vertical="top" wrapText="1"/>
    </xf>
    <xf numFmtId="0" fontId="82" fillId="0" borderId="13" xfId="59" applyFont="1" applyBorder="1" applyAlignment="1">
      <alignment horizontal="left" vertical="top" wrapText="1"/>
    </xf>
    <xf numFmtId="0" fontId="82" fillId="0" borderId="20" xfId="59" applyFont="1" applyBorder="1" applyAlignment="1">
      <alignment vertical="top" wrapText="1"/>
    </xf>
    <xf numFmtId="178" fontId="53" fillId="5" borderId="13" xfId="56" applyNumberFormat="1" applyFont="1" applyFill="1" applyBorder="1" applyAlignment="1">
      <alignment horizontal="center" wrapText="1"/>
    </xf>
    <xf numFmtId="180" fontId="54" fillId="0" borderId="13" xfId="56" applyNumberFormat="1" applyFont="1" applyBorder="1" applyAlignment="1">
      <alignment horizontal="center" wrapText="1"/>
    </xf>
    <xf numFmtId="0" fontId="80" fillId="18" borderId="53" xfId="56" applyFont="1" applyFill="1" applyBorder="1" applyAlignment="1">
      <alignment horizontal="center" vertical="center"/>
    </xf>
    <xf numFmtId="0" fontId="76" fillId="0" borderId="48" xfId="56" applyFont="1" applyBorder="1"/>
    <xf numFmtId="0" fontId="76" fillId="0" borderId="0" xfId="56" applyFont="1"/>
    <xf numFmtId="0" fontId="76" fillId="0" borderId="55" xfId="56" applyFont="1" applyBorder="1"/>
    <xf numFmtId="0" fontId="76" fillId="0" borderId="15" xfId="56" applyFont="1" applyBorder="1"/>
    <xf numFmtId="0" fontId="76" fillId="0" borderId="13" xfId="56" applyFont="1" applyBorder="1"/>
    <xf numFmtId="0" fontId="80" fillId="20" borderId="56" xfId="56" applyFont="1" applyFill="1" applyBorder="1" applyAlignment="1">
      <alignment horizontal="center" vertical="center" wrapText="1"/>
    </xf>
    <xf numFmtId="0" fontId="84" fillId="20" borderId="56" xfId="56" applyFont="1" applyFill="1" applyBorder="1" applyAlignment="1">
      <alignment horizontal="center" vertical="center" wrapText="1"/>
    </xf>
    <xf numFmtId="0" fontId="78" fillId="20" borderId="56" xfId="56" applyFont="1" applyFill="1" applyBorder="1" applyAlignment="1">
      <alignment horizontal="center" vertical="center" wrapText="1"/>
    </xf>
    <xf numFmtId="0" fontId="76" fillId="0" borderId="60" xfId="56" applyFont="1" applyBorder="1"/>
    <xf numFmtId="178" fontId="77" fillId="0" borderId="57" xfId="56" applyNumberFormat="1" applyFont="1" applyBorder="1" applyAlignment="1">
      <alignment horizontal="center" wrapText="1"/>
    </xf>
    <xf numFmtId="178" fontId="77" fillId="21" borderId="57" xfId="56" applyNumberFormat="1" applyFont="1" applyFill="1" applyBorder="1" applyAlignment="1">
      <alignment horizontal="center" wrapText="1"/>
    </xf>
    <xf numFmtId="0" fontId="80" fillId="30" borderId="48" xfId="51" applyFont="1" applyFill="1" applyBorder="1" applyAlignment="1">
      <alignment horizontal="left"/>
    </xf>
    <xf numFmtId="182" fontId="85" fillId="5" borderId="48" xfId="55" applyNumberFormat="1" applyFont="1" applyFill="1" applyBorder="1" applyAlignment="1">
      <alignment horizontal="center" wrapText="1"/>
    </xf>
    <xf numFmtId="182" fontId="77" fillId="0" borderId="57" xfId="55" applyNumberFormat="1" applyFont="1" applyBorder="1" applyAlignment="1">
      <alignment horizontal="center" wrapText="1"/>
    </xf>
    <xf numFmtId="182" fontId="85" fillId="0" borderId="48" xfId="56" applyNumberFormat="1" applyFont="1" applyBorder="1" applyAlignment="1">
      <alignment horizontal="center" wrapText="1"/>
    </xf>
    <xf numFmtId="180" fontId="85" fillId="5" borderId="48" xfId="55" applyNumberFormat="1" applyFont="1" applyFill="1" applyBorder="1" applyAlignment="1">
      <alignment horizontal="center" wrapText="1"/>
    </xf>
    <xf numFmtId="180" fontId="77" fillId="21" borderId="57" xfId="55" applyNumberFormat="1" applyFont="1" applyFill="1" applyBorder="1" applyAlignment="1">
      <alignment horizontal="center" wrapText="1"/>
    </xf>
    <xf numFmtId="180" fontId="77" fillId="0" borderId="57" xfId="55" applyNumberFormat="1" applyFont="1" applyBorder="1" applyAlignment="1">
      <alignment horizontal="center" wrapText="1"/>
    </xf>
    <xf numFmtId="178" fontId="77" fillId="0" borderId="57" xfId="55" applyNumberFormat="1" applyFont="1" applyBorder="1" applyAlignment="1">
      <alignment horizontal="center" wrapText="1"/>
    </xf>
    <xf numFmtId="178" fontId="77" fillId="21" borderId="57" xfId="55" applyNumberFormat="1" applyFont="1" applyFill="1" applyBorder="1" applyAlignment="1">
      <alignment horizontal="center" wrapText="1"/>
    </xf>
    <xf numFmtId="180" fontId="85" fillId="0" borderId="48" xfId="56" applyNumberFormat="1" applyFont="1" applyBorder="1" applyAlignment="1">
      <alignment horizontal="center" wrapText="1"/>
    </xf>
    <xf numFmtId="180" fontId="77" fillId="0" borderId="57" xfId="56" applyNumberFormat="1" applyFont="1" applyBorder="1" applyAlignment="1">
      <alignment horizontal="center" wrapText="1"/>
    </xf>
    <xf numFmtId="180" fontId="77" fillId="21" borderId="57" xfId="56" applyNumberFormat="1" applyFont="1" applyFill="1" applyBorder="1" applyAlignment="1">
      <alignment horizontal="center" wrapText="1"/>
    </xf>
    <xf numFmtId="181" fontId="77" fillId="0" borderId="57" xfId="56" applyNumberFormat="1" applyFont="1" applyBorder="1" applyAlignment="1">
      <alignment horizontal="center" wrapText="1"/>
    </xf>
    <xf numFmtId="180" fontId="85" fillId="0" borderId="13" xfId="56" applyNumberFormat="1" applyFont="1" applyBorder="1" applyAlignment="1">
      <alignment horizontal="center" wrapText="1"/>
    </xf>
    <xf numFmtId="180" fontId="85" fillId="21" borderId="13" xfId="56" applyNumberFormat="1" applyFont="1" applyFill="1" applyBorder="1" applyAlignment="1">
      <alignment horizontal="center" wrapText="1"/>
    </xf>
    <xf numFmtId="0" fontId="86" fillId="0" borderId="1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87" fillId="0" borderId="63" xfId="0" applyFont="1" applyBorder="1" applyAlignment="1">
      <alignment horizontal="center" vertical="center"/>
    </xf>
    <xf numFmtId="0" fontId="88" fillId="0" borderId="63" xfId="0" applyFont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/>
    </xf>
    <xf numFmtId="0" fontId="87" fillId="3" borderId="2" xfId="0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vertical="center"/>
    </xf>
    <xf numFmtId="0" fontId="58" fillId="0" borderId="60" xfId="0" applyFont="1" applyBorder="1" applyAlignment="1">
      <alignment horizontal="left" vertical="center"/>
    </xf>
    <xf numFmtId="0" fontId="89" fillId="2" borderId="60" xfId="0" applyFont="1" applyFill="1" applyBorder="1" applyAlignment="1">
      <alignment horizontal="left" vertical="center"/>
    </xf>
    <xf numFmtId="176" fontId="58" fillId="0" borderId="7" xfId="0" applyNumberFormat="1" applyFont="1" applyBorder="1" applyAlignment="1">
      <alignment horizontal="left" vertical="center"/>
    </xf>
    <xf numFmtId="176" fontId="58" fillId="0" borderId="6" xfId="0" applyNumberFormat="1" applyFont="1" applyBorder="1" applyAlignment="1">
      <alignment horizontal="left" vertical="center"/>
    </xf>
    <xf numFmtId="0" fontId="89" fillId="2" borderId="81" xfId="0" applyFont="1" applyFill="1" applyBorder="1" applyAlignment="1">
      <alignment vertical="center"/>
    </xf>
    <xf numFmtId="14" fontId="58" fillId="0" borderId="60" xfId="0" applyNumberFormat="1" applyFont="1" applyBorder="1" applyAlignment="1">
      <alignment horizontal="left" vertical="center"/>
    </xf>
    <xf numFmtId="176" fontId="58" fillId="0" borderId="53" xfId="0" applyNumberFormat="1" applyFont="1" applyBorder="1" applyAlignment="1">
      <alignment horizontal="left" vertical="center"/>
    </xf>
    <xf numFmtId="176" fontId="58" fillId="0" borderId="48" xfId="0" applyNumberFormat="1" applyFont="1" applyBorder="1" applyAlignment="1">
      <alignment horizontal="left" vertical="center"/>
    </xf>
    <xf numFmtId="0" fontId="89" fillId="2" borderId="82" xfId="0" applyFont="1" applyFill="1" applyBorder="1" applyAlignment="1">
      <alignment vertical="center"/>
    </xf>
    <xf numFmtId="0" fontId="58" fillId="0" borderId="83" xfId="0" applyFont="1" applyBorder="1" applyAlignment="1">
      <alignment horizontal="left" vertical="center"/>
    </xf>
    <xf numFmtId="0" fontId="89" fillId="2" borderId="83" xfId="0" applyFont="1" applyFill="1" applyBorder="1" applyAlignment="1">
      <alignment horizontal="left" vertical="center"/>
    </xf>
    <xf numFmtId="176" fontId="58" fillId="0" borderId="84" xfId="0" applyNumberFormat="1" applyFont="1" applyBorder="1" applyAlignment="1">
      <alignment horizontal="left" vertical="center"/>
    </xf>
    <xf numFmtId="176" fontId="58" fillId="0" borderId="85" xfId="0" applyNumberFormat="1" applyFont="1" applyBorder="1" applyAlignment="1">
      <alignment horizontal="left" vertical="center"/>
    </xf>
    <xf numFmtId="0" fontId="58" fillId="0" borderId="45" xfId="0" applyFont="1" applyBorder="1" applyAlignment="1">
      <alignment horizontal="left" vertical="top"/>
    </xf>
    <xf numFmtId="0" fontId="90" fillId="0" borderId="45" xfId="0" applyFont="1" applyBorder="1"/>
    <xf numFmtId="0" fontId="90" fillId="0" borderId="34" xfId="0" applyFont="1" applyBorder="1"/>
    <xf numFmtId="0" fontId="0" fillId="0" borderId="34" xfId="0" applyBorder="1"/>
    <xf numFmtId="0" fontId="87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0" xfId="49"/>
    <cellStyle name="Normal 2" xfId="50"/>
    <cellStyle name="Normal 2 2" xfId="51"/>
    <cellStyle name="Normal 2 3 2" xfId="52"/>
    <cellStyle name="Normal 3" xfId="53"/>
    <cellStyle name="Normal 3 2 5" xfId="54"/>
    <cellStyle name="Normal 3 2 6" xfId="55"/>
    <cellStyle name="Normal 3 4" xfId="56"/>
    <cellStyle name="Normal 5" xfId="57"/>
    <cellStyle name="Normal 7" xfId="58"/>
    <cellStyle name="Normal 8" xfId="59"/>
    <cellStyle name="Normal 8 2" xfId="60"/>
    <cellStyle name="Normal 6 2" xfId="61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  <color rgb="00FFE3D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665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165100</xdr:colOff>
      <xdr:row>14</xdr:row>
      <xdr:rowOff>60976</xdr:rowOff>
    </xdr:from>
    <xdr:ext cx="4753428" cy="2856798"/>
    <xdr:pic>
      <xdr:nvPicPr>
        <xdr:cNvPr id="2" name="image17.png" title="Image"/>
        <xdr:cNvPicPr preferRelativeResize="0"/>
      </xdr:nvPicPr>
      <xdr:blipFill>
        <a:blip r:embed="rId2"/>
        <a:stretch>
          <a:fillRect/>
        </a:stretch>
      </xdr:blipFill>
      <xdr:spPr>
        <a:xfrm>
          <a:off x="165100" y="2718435"/>
          <a:ext cx="4752975" cy="285623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346528</xdr:colOff>
      <xdr:row>32</xdr:row>
      <xdr:rowOff>14916</xdr:rowOff>
    </xdr:from>
    <xdr:ext cx="4299857" cy="653143"/>
    <xdr:sp>
      <xdr:nvSpPr>
        <xdr:cNvPr id="4" name="Shape 22"/>
        <xdr:cNvSpPr txBox="1"/>
      </xdr:nvSpPr>
      <xdr:spPr>
        <a:xfrm>
          <a:off x="346075" y="5758180"/>
          <a:ext cx="4300220" cy="65341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FOR </a:t>
          </a:r>
          <a:r>
            <a:rPr lang="en-US" sz="16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EXTERNAL</a:t>
          </a:r>
          <a:r>
            <a:rPr lang="en-US" sz="1600" baseline="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(TOP APPLIED) BONING- MUST BE FINISHED AS THIS- ROUNDED OFF EDGES</a:t>
          </a:r>
          <a:endParaRPr sz="16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  <xdr:twoCellAnchor editAs="oneCell">
    <xdr:from>
      <xdr:col>4</xdr:col>
      <xdr:colOff>23436</xdr:colOff>
      <xdr:row>12</xdr:row>
      <xdr:rowOff>76200</xdr:rowOff>
    </xdr:from>
    <xdr:to>
      <xdr:col>7</xdr:col>
      <xdr:colOff>357901</xdr:colOff>
      <xdr:row>35</xdr:row>
      <xdr:rowOff>140707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5248910" y="3028315"/>
          <a:ext cx="4008120" cy="2732405"/>
        </a:xfrm>
        <a:prstGeom prst="rect">
          <a:avLst/>
        </a:prstGeom>
      </xdr:spPr>
    </xdr:pic>
    <xdr:clientData/>
  </xdr:twoCellAnchor>
  <xdr:oneCellAnchor>
    <xdr:from>
      <xdr:col>7</xdr:col>
      <xdr:colOff>488077</xdr:colOff>
      <xdr:row>19</xdr:row>
      <xdr:rowOff>503</xdr:rowOff>
    </xdr:from>
    <xdr:ext cx="1938110" cy="1240064"/>
    <xdr:sp>
      <xdr:nvSpPr>
        <xdr:cNvPr id="6" name="Shape 22"/>
        <xdr:cNvSpPr txBox="1"/>
      </xdr:nvSpPr>
      <xdr:spPr>
        <a:xfrm>
          <a:off x="8742680" y="3514725"/>
          <a:ext cx="1938020" cy="124015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FOR </a:t>
          </a:r>
          <a:r>
            <a:rPr lang="en-US" sz="16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INTERNAL</a:t>
          </a: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</a:t>
          </a:r>
          <a:r>
            <a:rPr lang="en-US" sz="1600" baseline="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BONING- MUST BE FINISHED AS THIS- SILICONE CAPS</a:t>
          </a:r>
          <a:endParaRPr sz="16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42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1074822</xdr:colOff>
      <xdr:row>6</xdr:row>
      <xdr:rowOff>137696</xdr:rowOff>
    </xdr:from>
    <xdr:to>
      <xdr:col>4</xdr:col>
      <xdr:colOff>284081</xdr:colOff>
      <xdr:row>8</xdr:row>
      <xdr:rowOff>137695</xdr:rowOff>
    </xdr:to>
    <xdr:sp>
      <xdr:nvSpPr>
        <xdr:cNvPr id="2" name="TextBox 1"/>
        <xdr:cNvSpPr txBox="1"/>
      </xdr:nvSpPr>
      <xdr:spPr>
        <a:xfrm>
          <a:off x="4098290" y="1423035"/>
          <a:ext cx="205930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 IMAGES</a:t>
          </a:r>
          <a:endParaRPr lang="en-US" sz="1100" b="1"/>
        </a:p>
      </xdr:txBody>
    </xdr:sp>
    <xdr:clientData/>
  </xdr:twoCellAnchor>
  <xdr:oneCellAnchor>
    <xdr:from>
      <xdr:col>7</xdr:col>
      <xdr:colOff>88900</xdr:colOff>
      <xdr:row>0</xdr:row>
      <xdr:rowOff>38100</xdr:rowOff>
    </xdr:from>
    <xdr:ext cx="2381250" cy="323850"/>
    <xdr:pic>
      <xdr:nvPicPr>
        <xdr:cNvPr id="4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0410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477923</xdr:colOff>
      <xdr:row>10</xdr:row>
      <xdr:rowOff>74197</xdr:rowOff>
    </xdr:from>
    <xdr:to>
      <xdr:col>1</xdr:col>
      <xdr:colOff>1485901</xdr:colOff>
      <xdr:row>11</xdr:row>
      <xdr:rowOff>114301</xdr:rowOff>
    </xdr:to>
    <xdr:sp>
      <xdr:nvSpPr>
        <xdr:cNvPr id="9" name="TextBox 8"/>
        <xdr:cNvSpPr txBox="1"/>
      </xdr:nvSpPr>
      <xdr:spPr>
        <a:xfrm>
          <a:off x="1697355" y="2045335"/>
          <a:ext cx="1008380" cy="2120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FRONT</a:t>
          </a:r>
          <a:endParaRPr lang="en-US" sz="1100" b="1"/>
        </a:p>
      </xdr:txBody>
    </xdr:sp>
    <xdr:clientData/>
  </xdr:twoCellAnchor>
  <xdr:twoCellAnchor>
    <xdr:from>
      <xdr:col>5</xdr:col>
      <xdr:colOff>465223</xdr:colOff>
      <xdr:row>9</xdr:row>
      <xdr:rowOff>124997</xdr:rowOff>
    </xdr:from>
    <xdr:to>
      <xdr:col>7</xdr:col>
      <xdr:colOff>457201</xdr:colOff>
      <xdr:row>11</xdr:row>
      <xdr:rowOff>1</xdr:rowOff>
    </xdr:to>
    <xdr:sp>
      <xdr:nvSpPr>
        <xdr:cNvPr id="11" name="TextBox 10"/>
        <xdr:cNvSpPr txBox="1"/>
      </xdr:nvSpPr>
      <xdr:spPr>
        <a:xfrm>
          <a:off x="7773670" y="1924685"/>
          <a:ext cx="955040" cy="2184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BACK</a:t>
          </a:r>
          <a:endParaRPr lang="en-US" sz="1100" b="1"/>
        </a:p>
      </xdr:txBody>
    </xdr:sp>
    <xdr:clientData/>
  </xdr:twoCellAnchor>
  <xdr:oneCellAnchor>
    <xdr:from>
      <xdr:col>4</xdr:col>
      <xdr:colOff>622300</xdr:colOff>
      <xdr:row>50</xdr:row>
      <xdr:rowOff>70956</xdr:rowOff>
    </xdr:from>
    <xdr:ext cx="4089400" cy="293437"/>
    <xdr:sp>
      <xdr:nvSpPr>
        <xdr:cNvPr id="5" name="TextBox 4"/>
        <xdr:cNvSpPr txBox="1"/>
      </xdr:nvSpPr>
      <xdr:spPr>
        <a:xfrm>
          <a:off x="6496050" y="8900160"/>
          <a:ext cx="4089400" cy="293370"/>
        </a:xfrm>
        <a:prstGeom prst="rect">
          <a:avLst/>
        </a:prstGeom>
        <a:solidFill>
          <a:schemeClr val="lt1"/>
        </a:solidFill>
        <a:ln w="12700">
          <a:solidFill>
            <a:schemeClr val="bg1">
              <a:lumMod val="50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 i="1" u="none">
              <a:solidFill>
                <a:srgbClr val="FF0000"/>
              </a:solidFill>
              <a:latin typeface="Century Gothic" panose="020B0502020202020204" pitchFamily="34" charset="0"/>
            </a:rPr>
            <a:t>FOR </a:t>
          </a:r>
          <a:r>
            <a:rPr lang="en-US" sz="1100" b="1" i="1" u="none" baseline="0">
              <a:solidFill>
                <a:srgbClr val="FF0000"/>
              </a:solidFill>
              <a:latin typeface="Century Gothic" panose="020B0502020202020204" pitchFamily="34" charset="0"/>
            </a:rPr>
            <a:t>CUFF CONSTRUCTION REF</a:t>
          </a:r>
          <a:endParaRPr lang="en-US" sz="1000" b="1" i="0" u="none" baseline="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0</xdr:col>
      <xdr:colOff>596900</xdr:colOff>
      <xdr:row>44</xdr:row>
      <xdr:rowOff>109056</xdr:rowOff>
    </xdr:from>
    <xdr:ext cx="5722106" cy="1188348"/>
    <xdr:sp>
      <xdr:nvSpPr>
        <xdr:cNvPr id="6" name="TextBox 5"/>
        <xdr:cNvSpPr txBox="1"/>
      </xdr:nvSpPr>
      <xdr:spPr>
        <a:xfrm>
          <a:off x="596900" y="7909560"/>
          <a:ext cx="5721985" cy="1188720"/>
        </a:xfrm>
        <a:prstGeom prst="rect">
          <a:avLst/>
        </a:prstGeom>
        <a:solidFill>
          <a:schemeClr val="lt1"/>
        </a:solidFill>
        <a:ln w="12700">
          <a:solidFill>
            <a:schemeClr val="bg1">
              <a:lumMod val="50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 i="1" u="none">
              <a:solidFill>
                <a:schemeClr val="tx1"/>
              </a:solidFill>
              <a:latin typeface="Century Gothic" panose="020B0502020202020204" pitchFamily="34" charset="0"/>
            </a:rPr>
            <a:t>FOR BISHOP SLEEVE CONSTRUCTION</a:t>
          </a:r>
          <a:endParaRPr lang="en-US" sz="1100" b="1" i="1" u="none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FULL BLOUSON AT CUFF SEAM- 3:1 SHIRRING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- 3 1/2" DEEP CUFF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- 2 PLY SELF FABRIC CUFF, FUSE, UNDERSTITCH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- 6X 14L SELFCOVERED SHANK BUTTONS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SELF FABRIC 1/8" LOOPS</a:t>
          </a:r>
          <a:endParaRPr lang="en-US" sz="10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11830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5440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3770" y="1403985"/>
          <a:ext cx="340868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3010" y="3184525"/>
          <a:ext cx="300164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92950" y="1425575"/>
          <a:ext cx="334899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308850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0850" y="3970020"/>
          <a:ext cx="4420870" cy="2884170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8669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8669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8669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38669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61925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61925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76200</xdr:colOff>
      <xdr:row>1</xdr:row>
      <xdr:rowOff>28575</xdr:rowOff>
    </xdr:from>
    <xdr:ext cx="3305174" cy="609600"/>
    <xdr:sp>
      <xdr:nvSpPr>
        <xdr:cNvPr id="2" name="Shape 3"/>
        <xdr:cNvSpPr txBox="1"/>
      </xdr:nvSpPr>
      <xdr:spPr>
        <a:xfrm>
          <a:off x="7372985" y="457200"/>
          <a:ext cx="330454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 panose="020F0502020204030204"/>
            <a:buNone/>
          </a:pPr>
          <a:endParaRPr sz="900"/>
        </a:p>
      </xdr:txBody>
    </xdr:sp>
    <xdr:clientData fLocksWithSheet="0"/>
  </xdr:oneCellAnchor>
  <xdr:oneCellAnchor>
    <xdr:from>
      <xdr:col>0</xdr:col>
      <xdr:colOff>209550</xdr:colOff>
      <xdr:row>0</xdr:row>
      <xdr:rowOff>114300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09550" y="1143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590550</xdr:colOff>
      <xdr:row>56</xdr:row>
      <xdr:rowOff>57150</xdr:rowOff>
    </xdr:from>
    <xdr:to>
      <xdr:col>11</xdr:col>
      <xdr:colOff>295275</xdr:colOff>
      <xdr:row>92</xdr:row>
      <xdr:rowOff>47625</xdr:rowOff>
    </xdr:to>
    <xdr:sp>
      <xdr:nvSpPr>
        <xdr:cNvPr id="4" name="TextBox 3"/>
        <xdr:cNvSpPr txBox="1"/>
      </xdr:nvSpPr>
      <xdr:spPr>
        <a:xfrm>
          <a:off x="590550" y="10172700"/>
          <a:ext cx="9889490" cy="6162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>
              <a:effectLst/>
            </a:rPr>
            <a:t>7/10:</a:t>
          </a:r>
          <a:r>
            <a:rPr lang="en-US" baseline="0">
              <a:effectLst/>
            </a:rPr>
            <a:t> CR</a:t>
          </a:r>
          <a:endParaRPr lang="en-US">
            <a:effectLst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Please advise grading on POM: Front neck width (inner edge strap to strap), Front and back bodice cowl drape, and the Boning lengths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SPECS/PATTERN: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below POMs are out of tolerance but approved with corrections for this shipment only:</a:t>
          </a:r>
          <a:endParaRPr lang="en-US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CONSTRUCTION:</a:t>
          </a:r>
          <a:endParaRPr lang="en-US">
            <a:effectLst/>
          </a:endParaRPr>
        </a:p>
        <a:p>
          <a:endParaRPr lang="en-US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5</xdr:col>
      <xdr:colOff>76200</xdr:colOff>
      <xdr:row>48</xdr:row>
      <xdr:rowOff>28575</xdr:rowOff>
    </xdr:from>
    <xdr:ext cx="3305174" cy="609600"/>
    <xdr:sp>
      <xdr:nvSpPr>
        <xdr:cNvPr id="5" name="Shape 3"/>
        <xdr:cNvSpPr txBox="1"/>
      </xdr:nvSpPr>
      <xdr:spPr>
        <a:xfrm>
          <a:off x="7372985" y="8772525"/>
          <a:ext cx="330454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 panose="020F0502020204030204"/>
            <a:buNone/>
          </a:pPr>
          <a:endParaRPr sz="900"/>
        </a:p>
      </xdr:txBody>
    </xdr:sp>
    <xdr:clientData fLocksWithSheet="0"/>
  </xdr:oneCellAnchor>
  <xdr:oneCellAnchor>
    <xdr:from>
      <xdr:col>0</xdr:col>
      <xdr:colOff>209550</xdr:colOff>
      <xdr:row>47</xdr:row>
      <xdr:rowOff>114300</xdr:rowOff>
    </xdr:from>
    <xdr:ext cx="1714500" cy="228600"/>
    <xdr:pic>
      <xdr:nvPicPr>
        <xdr:cNvPr id="6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09550" y="8429625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95</xdr:row>
      <xdr:rowOff>28575</xdr:rowOff>
    </xdr:from>
    <xdr:ext cx="3305174" cy="609600"/>
    <xdr:sp>
      <xdr:nvSpPr>
        <xdr:cNvPr id="7" name="Shape 3"/>
        <xdr:cNvSpPr txBox="1"/>
      </xdr:nvSpPr>
      <xdr:spPr>
        <a:xfrm>
          <a:off x="7372985" y="17087850"/>
          <a:ext cx="330454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 panose="020F0502020204030204"/>
            <a:buNone/>
          </a:pPr>
          <a:endParaRPr sz="900"/>
        </a:p>
      </xdr:txBody>
    </xdr:sp>
    <xdr:clientData fLocksWithSheet="0"/>
  </xdr:oneCellAnchor>
  <xdr:oneCellAnchor>
    <xdr:from>
      <xdr:col>0</xdr:col>
      <xdr:colOff>209550</xdr:colOff>
      <xdr:row>94</xdr:row>
      <xdr:rowOff>114300</xdr:rowOff>
    </xdr:from>
    <xdr:ext cx="1714500" cy="228600"/>
    <xdr:pic>
      <xdr:nvPicPr>
        <xdr:cNvPr id="8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09550" y="1674495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20720"/>
          <a:ext cx="834136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Downloads\BG7183%20VERONICA%20DRESS,%20MATTE%20SATIN,%20MILLY,%20REG%201ST%20F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Detachable Strap"/>
      <sheetName val="Construction Ref Images"/>
      <sheetName val="Reference Images"/>
      <sheetName val="Print and Artwork Placement"/>
      <sheetName val="Fabrics"/>
      <sheetName val="Trims"/>
      <sheetName val="BOM"/>
      <sheetName val="1ST FIT (S) 6-24-24"/>
      <sheetName val="SPEC SHEET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N11" sqref="N11"/>
    </sheetView>
  </sheetViews>
  <sheetFormatPr defaultColWidth="12.7079646017699" defaultRowHeight="15.75" customHeight="1"/>
  <cols>
    <col min="1" max="1" width="17" customWidth="1"/>
    <col min="2" max="2" width="25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42" t="s">
        <v>0</v>
      </c>
      <c r="B1" s="643"/>
      <c r="C1" s="644"/>
      <c r="D1" s="645" t="s">
        <v>1</v>
      </c>
      <c r="E1" s="646" t="e">
        <f>#REF!</f>
        <v>#REF!</v>
      </c>
      <c r="F1" s="647"/>
      <c r="G1" s="648"/>
      <c r="H1" s="648"/>
      <c r="I1" s="648"/>
      <c r="J1" s="648"/>
      <c r="K1" s="648"/>
      <c r="L1" s="667"/>
    </row>
    <row r="2" ht="13.5" customHeight="1" spans="1:12">
      <c r="A2" s="649" t="e">
        <f>#REF!</f>
        <v>#REF!</v>
      </c>
      <c r="B2" s="650" t="e">
        <f>#REF!</f>
        <v>#REF!</v>
      </c>
      <c r="C2" s="651" t="e">
        <f>#REF!</f>
        <v>#REF!</v>
      </c>
      <c r="D2" s="652" t="e">
        <f>#REF!</f>
        <v>#REF!</v>
      </c>
      <c r="E2" s="653"/>
      <c r="F2" s="674" t="s">
        <v>2</v>
      </c>
      <c r="G2" s="74"/>
      <c r="H2" s="75"/>
      <c r="I2" s="677" t="e">
        <f>#REF!</f>
        <v>#REF!</v>
      </c>
      <c r="J2" s="678"/>
      <c r="K2" s="678"/>
      <c r="L2" s="679"/>
    </row>
    <row r="3" ht="13.5" customHeight="1" spans="1:12">
      <c r="A3" s="654" t="e">
        <f>#REF!</f>
        <v>#REF!</v>
      </c>
      <c r="B3" s="655" t="e">
        <f>#REF!</f>
        <v>#REF!</v>
      </c>
      <c r="C3" s="651" t="e">
        <f>#REF!</f>
        <v>#REF!</v>
      </c>
      <c r="D3" s="656" t="e">
        <f>#REF!</f>
        <v>#REF!</v>
      </c>
      <c r="E3" s="657"/>
      <c r="F3" s="675"/>
      <c r="G3" s="82"/>
      <c r="H3" s="83"/>
      <c r="I3" s="668"/>
      <c r="J3" s="669"/>
      <c r="K3" s="669"/>
      <c r="L3" s="670"/>
    </row>
    <row r="4" ht="13.5" customHeight="1" spans="1:12">
      <c r="A4" s="654" t="e">
        <f>#REF!</f>
        <v>#REF!</v>
      </c>
      <c r="B4" s="650" t="e">
        <f>#REF!</f>
        <v>#REF!</v>
      </c>
      <c r="C4" s="651" t="e">
        <f>#REF!</f>
        <v>#REF!</v>
      </c>
      <c r="D4" s="656" t="e">
        <f>#REF!</f>
        <v>#REF!</v>
      </c>
      <c r="E4" s="657"/>
      <c r="F4" s="676"/>
      <c r="G4" s="85"/>
      <c r="H4" s="86"/>
      <c r="I4" s="671"/>
      <c r="J4" s="672"/>
      <c r="K4" s="672"/>
      <c r="L4" s="673"/>
    </row>
    <row r="5" ht="13.5" customHeight="1" spans="1:12">
      <c r="A5" s="654" t="e">
        <f>#REF!</f>
        <v>#REF!</v>
      </c>
      <c r="B5" s="650" t="e">
        <f>#REF!</f>
        <v>#REF!</v>
      </c>
      <c r="C5" s="651" t="e">
        <f>#REF!</f>
        <v>#REF!</v>
      </c>
      <c r="D5" s="656" t="e">
        <f>#REF!</f>
        <v>#REF!</v>
      </c>
      <c r="E5" s="65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58" t="e">
        <f>#REF!</f>
        <v>#REF!</v>
      </c>
      <c r="B6" s="659" t="e">
        <f>#REF!</f>
        <v>#REF!</v>
      </c>
      <c r="C6" s="660" t="e">
        <f>#REF!</f>
        <v>#REF!</v>
      </c>
      <c r="D6" s="661" t="e">
        <f>#REF!</f>
        <v>#REF!</v>
      </c>
      <c r="E6" s="662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</row>
    <row r="8" ht="13.5" customHeight="1" spans="1:12">
      <c r="A8" s="665"/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5"/>
    </row>
    <row r="9" ht="13.5" customHeight="1" spans="1:1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5"/>
    </row>
    <row r="10" ht="13.5" customHeight="1" spans="1:1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6"/>
      <c r="L10" s="665"/>
    </row>
    <row r="11" ht="13.5" customHeight="1" spans="1:12">
      <c r="A11" s="665"/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5"/>
    </row>
    <row r="12" ht="13.5" customHeight="1" spans="1:12">
      <c r="A12" s="665"/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5"/>
    </row>
    <row r="13" ht="13.5" customHeight="1" spans="1:12">
      <c r="A13" s="665"/>
      <c r="B13" s="666"/>
      <c r="C13" s="666"/>
      <c r="D13" s="666"/>
      <c r="E13" s="666"/>
      <c r="F13" s="666"/>
      <c r="G13" s="666"/>
      <c r="H13" s="666"/>
      <c r="I13" s="666"/>
      <c r="J13" s="666"/>
      <c r="K13" s="666"/>
      <c r="L13" s="665"/>
    </row>
    <row r="14" ht="13.5" customHeight="1" spans="1:12">
      <c r="A14" s="665"/>
      <c r="B14" s="666"/>
      <c r="C14" s="666"/>
      <c r="D14" s="666"/>
      <c r="E14" s="666"/>
      <c r="F14" s="666"/>
      <c r="G14" s="666"/>
      <c r="H14" s="666"/>
      <c r="I14" s="666"/>
      <c r="J14" s="666"/>
      <c r="K14" s="666"/>
      <c r="L14" s="665"/>
    </row>
    <row r="15" ht="13.5" customHeight="1" spans="1:12">
      <c r="A15" s="665"/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5"/>
    </row>
    <row r="16" ht="13.5" customHeight="1" spans="1:12">
      <c r="A16" s="665"/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5"/>
    </row>
    <row r="17" ht="13.5" customHeight="1" spans="1:12">
      <c r="A17" s="665"/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5"/>
    </row>
    <row r="18" ht="13.5" customHeight="1" spans="1:12">
      <c r="A18" s="665"/>
      <c r="B18" s="666"/>
      <c r="C18" s="666"/>
      <c r="D18" s="666"/>
      <c r="E18" s="666"/>
      <c r="F18" s="666"/>
      <c r="G18" s="666"/>
      <c r="H18" s="666"/>
      <c r="I18" s="666"/>
      <c r="J18" s="666"/>
      <c r="K18" s="666"/>
      <c r="L18" s="665"/>
    </row>
    <row r="19" ht="13.5" customHeight="1" spans="1:12">
      <c r="A19" s="665"/>
      <c r="B19" s="666"/>
      <c r="C19" s="666"/>
      <c r="D19" s="666"/>
      <c r="E19" s="666"/>
      <c r="F19" s="666"/>
      <c r="G19" s="666"/>
      <c r="H19" s="666"/>
      <c r="I19" s="666"/>
      <c r="J19" s="666"/>
      <c r="K19" s="666"/>
      <c r="L19" s="665"/>
    </row>
    <row r="20" ht="13.5" customHeight="1" spans="1:12">
      <c r="A20" s="665"/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5"/>
    </row>
    <row r="21" ht="13.5" customHeight="1" spans="1:12">
      <c r="A21" s="665"/>
      <c r="B21" s="666"/>
      <c r="C21" s="666"/>
      <c r="D21" s="666"/>
      <c r="E21" s="666"/>
      <c r="F21" s="666"/>
      <c r="G21" s="666"/>
      <c r="H21" s="666"/>
      <c r="I21" s="666"/>
      <c r="J21" s="666"/>
      <c r="K21" s="666"/>
      <c r="L21" s="665"/>
    </row>
    <row r="22" ht="13.5" customHeight="1" spans="1:12">
      <c r="A22" s="665"/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5"/>
    </row>
    <row r="23" ht="13.5" customHeight="1" spans="1:12">
      <c r="A23" s="665"/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5"/>
    </row>
    <row r="24" ht="13.5" customHeight="1" spans="1:12">
      <c r="A24" s="665"/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5"/>
    </row>
    <row r="25" ht="13.5" customHeight="1" spans="1:12">
      <c r="A25" s="665"/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5"/>
    </row>
    <row r="26" ht="13.5" customHeight="1" spans="1:12">
      <c r="A26" s="665"/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5"/>
    </row>
    <row r="27" ht="13.5" customHeight="1" spans="1:12">
      <c r="A27" s="665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5"/>
    </row>
    <row r="28" ht="13.5" customHeight="1" spans="1:12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5"/>
    </row>
    <row r="29" ht="13.5" customHeight="1" spans="1:12">
      <c r="A29" s="665"/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5"/>
    </row>
    <row r="30" ht="13.5" customHeight="1" spans="1:12">
      <c r="A30" s="665"/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5"/>
    </row>
    <row r="31" ht="13.5" customHeight="1" spans="1:12">
      <c r="A31" s="665"/>
      <c r="B31" s="666"/>
      <c r="C31" s="666"/>
      <c r="D31" s="666"/>
      <c r="E31" s="666"/>
      <c r="F31" s="666"/>
      <c r="G31" s="666"/>
      <c r="H31" s="666"/>
      <c r="I31" s="666"/>
      <c r="J31" s="666"/>
      <c r="K31" s="666"/>
      <c r="L31" s="665"/>
    </row>
    <row r="32" ht="13.5" customHeight="1" spans="1:12">
      <c r="A32" s="665"/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5"/>
    </row>
    <row r="33" ht="13.5" customHeight="1" spans="1:12">
      <c r="A33" s="665"/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5"/>
    </row>
    <row r="34" ht="13.5" customHeight="1" spans="1:12">
      <c r="A34" s="665"/>
      <c r="B34" s="666"/>
      <c r="C34" s="666"/>
      <c r="D34" s="666"/>
      <c r="E34" s="666"/>
      <c r="F34" s="666"/>
      <c r="G34" s="666"/>
      <c r="H34" s="666"/>
      <c r="I34" s="666"/>
      <c r="J34" s="666"/>
      <c r="K34" s="666"/>
      <c r="L34" s="665"/>
    </row>
    <row r="35" ht="13.5" customHeight="1" spans="1:12">
      <c r="A35" s="665"/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5"/>
    </row>
    <row r="36" ht="13.5" customHeight="1" spans="1:12">
      <c r="A36" s="665"/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5"/>
    </row>
    <row r="37" ht="13.5" customHeight="1" spans="1:12">
      <c r="A37" s="665"/>
      <c r="B37" s="666"/>
      <c r="C37" s="666"/>
      <c r="D37" s="666"/>
      <c r="E37" s="666"/>
      <c r="F37" s="666"/>
      <c r="G37" s="666"/>
      <c r="H37" s="666"/>
      <c r="I37" s="666"/>
      <c r="J37" s="666"/>
      <c r="K37" s="666"/>
      <c r="L37" s="665"/>
    </row>
    <row r="38" ht="13.5" customHeight="1" spans="1:12">
      <c r="A38" s="665"/>
      <c r="B38" s="666"/>
      <c r="C38" s="666"/>
      <c r="D38" s="666"/>
      <c r="E38" s="666"/>
      <c r="F38" s="666"/>
      <c r="G38" s="666"/>
      <c r="H38" s="666"/>
      <c r="I38" s="666"/>
      <c r="J38" s="666"/>
      <c r="K38" s="666"/>
      <c r="L38" s="665"/>
    </row>
    <row r="39" ht="13.5" customHeight="1" spans="1:12">
      <c r="A39" s="665"/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5"/>
    </row>
    <row r="40" ht="13.5" customHeight="1" spans="1:12">
      <c r="A40" s="665"/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5"/>
    </row>
    <row r="41" ht="13.5" customHeight="1" spans="1:12">
      <c r="A41" s="665"/>
      <c r="B41" s="666"/>
      <c r="C41" s="666"/>
      <c r="D41" s="666"/>
      <c r="E41" s="666"/>
      <c r="F41" s="666"/>
      <c r="G41" s="666"/>
      <c r="H41" s="666"/>
      <c r="I41" s="666"/>
      <c r="J41" s="666"/>
      <c r="K41" s="666"/>
      <c r="L41" s="665"/>
    </row>
    <row r="42" ht="13.5" customHeight="1" spans="1:12">
      <c r="A42" s="665"/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5"/>
    </row>
    <row r="43" ht="13.5" customHeight="1" spans="1:12">
      <c r="A43" s="665"/>
      <c r="B43" s="666"/>
      <c r="C43" s="666"/>
      <c r="D43" s="666"/>
      <c r="E43" s="666"/>
      <c r="F43" s="666"/>
      <c r="G43" s="666"/>
      <c r="H43" s="666"/>
      <c r="I43" s="666"/>
      <c r="J43" s="666"/>
      <c r="K43" s="666"/>
      <c r="L43" s="665"/>
    </row>
    <row r="44" ht="13.5" customHeight="1" spans="1:12">
      <c r="A44" s="665"/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5"/>
    </row>
    <row r="45" ht="13.5" customHeight="1" spans="1:12">
      <c r="A45" s="665"/>
      <c r="B45" s="666"/>
      <c r="C45" s="666"/>
      <c r="D45" s="666"/>
      <c r="E45" s="666"/>
      <c r="F45" s="666"/>
      <c r="G45" s="666"/>
      <c r="H45" s="666"/>
      <c r="I45" s="666"/>
      <c r="J45" s="666"/>
      <c r="K45" s="666"/>
      <c r="L45" s="665"/>
    </row>
    <row r="46" ht="13.5" customHeight="1" spans="1:12">
      <c r="A46" s="665"/>
      <c r="B46" s="666"/>
      <c r="C46" s="666"/>
      <c r="D46" s="666"/>
      <c r="E46" s="666"/>
      <c r="F46" s="666"/>
      <c r="G46" s="666"/>
      <c r="H46" s="666"/>
      <c r="I46" s="666"/>
      <c r="J46" s="666"/>
      <c r="K46" s="666"/>
      <c r="L46" s="665"/>
    </row>
    <row r="47" ht="13.5" customHeight="1" spans="1:12">
      <c r="A47" s="665"/>
      <c r="B47" s="666"/>
      <c r="C47" s="666"/>
      <c r="D47" s="666"/>
      <c r="E47" s="666"/>
      <c r="F47" s="666"/>
      <c r="G47" s="666"/>
      <c r="H47" s="666"/>
      <c r="I47" s="666"/>
      <c r="J47" s="666"/>
      <c r="K47" s="666"/>
      <c r="L47" s="665"/>
    </row>
    <row r="48" ht="13.5" customHeight="1" spans="1:12">
      <c r="A48" s="665"/>
      <c r="B48" s="666"/>
      <c r="C48" s="666"/>
      <c r="D48" s="666"/>
      <c r="E48" s="666"/>
      <c r="F48" s="666"/>
      <c r="G48" s="666"/>
      <c r="H48" s="666"/>
      <c r="I48" s="666"/>
      <c r="J48" s="666"/>
      <c r="K48" s="666"/>
      <c r="L48" s="665"/>
    </row>
    <row r="49" ht="13.5" customHeight="1" spans="1:12">
      <c r="A49" s="665"/>
      <c r="B49" s="666"/>
      <c r="C49" s="666"/>
      <c r="D49" s="666"/>
      <c r="E49" s="666"/>
      <c r="F49" s="666"/>
      <c r="G49" s="666"/>
      <c r="H49" s="666"/>
      <c r="I49" s="666"/>
      <c r="J49" s="666"/>
      <c r="K49" s="666"/>
      <c r="L49" s="665"/>
    </row>
    <row r="50" ht="13.5" customHeight="1" spans="1:12">
      <c r="A50" s="665"/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5"/>
    </row>
    <row r="51" ht="13.5" customHeight="1" spans="1:12">
      <c r="A51" s="665"/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5"/>
    </row>
    <row r="52" ht="13.5" customHeight="1" spans="1:12">
      <c r="A52" s="665"/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5"/>
    </row>
    <row r="53" ht="13.5" customHeight="1" spans="1:12">
      <c r="A53" s="665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665"/>
    </row>
    <row r="54" ht="13.5" customHeight="1" spans="1:12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7" workbookViewId="0">
      <selection activeCell="O36" sqref="O36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42" t="s">
        <v>5</v>
      </c>
      <c r="B1" s="643"/>
      <c r="C1" s="644"/>
      <c r="D1" s="645" t="s">
        <v>1</v>
      </c>
      <c r="E1" s="646" t="e">
        <f>#REF!</f>
        <v>#REF!</v>
      </c>
      <c r="F1" s="647"/>
      <c r="G1" s="648"/>
      <c r="H1" s="648"/>
      <c r="I1" s="648"/>
      <c r="J1" s="648"/>
      <c r="K1" s="648"/>
      <c r="L1" s="667"/>
    </row>
    <row r="2" ht="13.5" customHeight="1" spans="1:12">
      <c r="A2" s="649" t="e">
        <f>#REF!</f>
        <v>#REF!</v>
      </c>
      <c r="B2" s="650" t="e">
        <f>#REF!</f>
        <v>#REF!</v>
      </c>
      <c r="C2" s="651" t="e">
        <f>#REF!</f>
        <v>#REF!</v>
      </c>
      <c r="D2" s="652" t="e">
        <f>#REF!</f>
        <v>#REF!</v>
      </c>
      <c r="E2" s="653"/>
      <c r="F2" s="128" t="s">
        <v>2</v>
      </c>
      <c r="G2" s="128"/>
      <c r="H2" s="128"/>
      <c r="I2" s="668" t="e">
        <f>#REF!</f>
        <v>#REF!</v>
      </c>
      <c r="J2" s="669"/>
      <c r="K2" s="669"/>
      <c r="L2" s="670"/>
    </row>
    <row r="3" ht="13.5" customHeight="1" spans="1:12">
      <c r="A3" s="654" t="e">
        <f>#REF!</f>
        <v>#REF!</v>
      </c>
      <c r="B3" s="650" t="e">
        <f>#REF!</f>
        <v>#REF!</v>
      </c>
      <c r="C3" s="651" t="e">
        <f>#REF!</f>
        <v>#REF!</v>
      </c>
      <c r="D3" s="656" t="e">
        <f>#REF!</f>
        <v>#REF!</v>
      </c>
      <c r="E3" s="657"/>
      <c r="F3" s="135"/>
      <c r="G3" s="135"/>
      <c r="H3" s="135"/>
      <c r="I3" s="668"/>
      <c r="J3" s="669"/>
      <c r="K3" s="669"/>
      <c r="L3" s="670"/>
    </row>
    <row r="4" ht="13.5" customHeight="1" spans="1:12">
      <c r="A4" s="654" t="e">
        <f>#REF!</f>
        <v>#REF!</v>
      </c>
      <c r="B4" s="650" t="e">
        <f>#REF!</f>
        <v>#REF!</v>
      </c>
      <c r="C4" s="651" t="e">
        <f>#REF!</f>
        <v>#REF!</v>
      </c>
      <c r="D4" s="656" t="e">
        <f>#REF!</f>
        <v>#REF!</v>
      </c>
      <c r="E4" s="657"/>
      <c r="F4" s="135"/>
      <c r="G4" s="135"/>
      <c r="H4" s="135"/>
      <c r="I4" s="671"/>
      <c r="J4" s="672"/>
      <c r="K4" s="672"/>
      <c r="L4" s="673"/>
    </row>
    <row r="5" ht="13.5" customHeight="1" spans="1:12">
      <c r="A5" s="654" t="e">
        <f>#REF!</f>
        <v>#REF!</v>
      </c>
      <c r="B5" s="650" t="e">
        <f>#REF!</f>
        <v>#REF!</v>
      </c>
      <c r="C5" s="651" t="e">
        <f>#REF!</f>
        <v>#REF!</v>
      </c>
      <c r="D5" s="656" t="e">
        <f>#REF!</f>
        <v>#REF!</v>
      </c>
      <c r="E5" s="657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658" t="e">
        <f>#REF!</f>
        <v>#REF!</v>
      </c>
      <c r="B6" s="659" t="e">
        <f>#REF!</f>
        <v>#REF!</v>
      </c>
      <c r="C6" s="660" t="e">
        <f>#REF!</f>
        <v>#REF!</v>
      </c>
      <c r="D6" s="661" t="e">
        <f>#REF!</f>
        <v>#REF!</v>
      </c>
      <c r="E6" s="662"/>
      <c r="F6" s="95" t="s">
        <v>4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</row>
    <row r="8" ht="13.5" customHeight="1" spans="1:12">
      <c r="A8" s="665"/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5"/>
    </row>
    <row r="9" ht="13.5" customHeight="1" spans="1:1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5"/>
    </row>
    <row r="10" ht="13.5" customHeight="1" spans="1:1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6"/>
      <c r="L10" s="665"/>
    </row>
    <row r="11" ht="13.5" customHeight="1" spans="1:12">
      <c r="A11" s="665"/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5"/>
    </row>
    <row r="12" ht="13.5" customHeight="1" spans="1:12">
      <c r="A12" s="665"/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5"/>
    </row>
    <row r="13" ht="13.5" customHeight="1" spans="1:12">
      <c r="A13" s="665"/>
      <c r="B13" s="666"/>
      <c r="C13" s="666"/>
      <c r="D13" s="666"/>
      <c r="E13" s="666"/>
      <c r="F13" s="666"/>
      <c r="G13" s="666"/>
      <c r="H13" s="666"/>
      <c r="I13" s="666"/>
      <c r="J13" s="666"/>
      <c r="K13" s="666"/>
      <c r="L13" s="665"/>
    </row>
    <row r="14" ht="13.5" customHeight="1" spans="1:12">
      <c r="A14" s="665"/>
      <c r="B14" s="666"/>
      <c r="C14" s="666"/>
      <c r="D14" s="666"/>
      <c r="E14" s="666"/>
      <c r="F14" s="666"/>
      <c r="G14" s="666"/>
      <c r="H14" s="666"/>
      <c r="I14" s="666"/>
      <c r="J14" s="666"/>
      <c r="K14" s="666"/>
      <c r="L14" s="665"/>
    </row>
    <row r="15" ht="13.5" customHeight="1" spans="1:12">
      <c r="A15" s="665"/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5"/>
    </row>
    <row r="16" ht="13.5" customHeight="1" spans="1:12">
      <c r="A16" s="665"/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5"/>
    </row>
    <row r="17" ht="13.5" customHeight="1" spans="1:12">
      <c r="A17" s="665"/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5"/>
    </row>
    <row r="18" ht="13.5" customHeight="1" spans="1:12">
      <c r="A18" s="665"/>
      <c r="B18" s="666"/>
      <c r="C18" s="666"/>
      <c r="D18" s="666"/>
      <c r="E18" s="666"/>
      <c r="F18" s="666"/>
      <c r="G18" s="666"/>
      <c r="H18" s="666"/>
      <c r="I18" s="666"/>
      <c r="J18" s="666"/>
      <c r="K18" s="666"/>
      <c r="L18" s="665"/>
    </row>
    <row r="19" ht="13.5" customHeight="1" spans="1:12">
      <c r="A19" s="665"/>
      <c r="B19" s="666"/>
      <c r="C19" s="666"/>
      <c r="D19" s="666"/>
      <c r="E19" s="666"/>
      <c r="F19" s="666"/>
      <c r="G19" s="666"/>
      <c r="H19" s="666"/>
      <c r="I19" s="666"/>
      <c r="J19" s="666"/>
      <c r="K19" s="666"/>
      <c r="L19" s="665"/>
    </row>
    <row r="20" ht="13.5" customHeight="1" spans="1:12">
      <c r="A20" s="665"/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5"/>
    </row>
    <row r="21" ht="13.5" customHeight="1" spans="1:12">
      <c r="A21" s="665"/>
      <c r="B21" s="666"/>
      <c r="C21" s="666"/>
      <c r="D21" s="666"/>
      <c r="E21" s="666"/>
      <c r="F21" s="666"/>
      <c r="G21" s="666"/>
      <c r="H21" s="666"/>
      <c r="I21" s="666"/>
      <c r="J21" s="666"/>
      <c r="K21" s="666"/>
      <c r="L21" s="665"/>
    </row>
    <row r="22" ht="13.5" customHeight="1" spans="1:12">
      <c r="A22" s="665"/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5"/>
    </row>
    <row r="23" ht="13.5" customHeight="1" spans="1:12">
      <c r="A23" s="665"/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5"/>
    </row>
    <row r="24" ht="13.5" customHeight="1" spans="1:12">
      <c r="A24" s="665"/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5"/>
    </row>
    <row r="25" ht="13.5" customHeight="1" spans="1:12">
      <c r="A25" s="665"/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5"/>
    </row>
    <row r="26" ht="13.5" customHeight="1" spans="1:12">
      <c r="A26" s="665"/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5"/>
    </row>
    <row r="27" ht="13.5" customHeight="1" spans="1:12">
      <c r="A27" s="665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5"/>
    </row>
    <row r="28" ht="13.5" customHeight="1" spans="1:12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5"/>
    </row>
    <row r="29" ht="13.5" customHeight="1" spans="1:12">
      <c r="A29" s="665"/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5"/>
    </row>
    <row r="30" ht="13.5" customHeight="1" spans="1:12">
      <c r="A30" s="665"/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5"/>
    </row>
    <row r="31" ht="13.5" customHeight="1" spans="1:12">
      <c r="A31" s="665"/>
      <c r="B31" s="666"/>
      <c r="C31" s="666"/>
      <c r="D31" s="666"/>
      <c r="E31" s="666"/>
      <c r="F31" s="666"/>
      <c r="G31" s="666"/>
      <c r="H31" s="666"/>
      <c r="I31" s="666"/>
      <c r="J31" s="666"/>
      <c r="K31" s="666"/>
      <c r="L31" s="665"/>
    </row>
    <row r="32" ht="13.5" customHeight="1" spans="1:12">
      <c r="A32" s="665"/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5"/>
    </row>
    <row r="33" ht="13.5" customHeight="1" spans="1:12">
      <c r="A33" s="665"/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5"/>
    </row>
    <row r="34" ht="13.5" customHeight="1" spans="1:12">
      <c r="A34" s="665"/>
      <c r="B34" s="666"/>
      <c r="C34" s="666"/>
      <c r="D34" s="666"/>
      <c r="E34" s="666"/>
      <c r="F34" s="666"/>
      <c r="G34" s="666"/>
      <c r="H34" s="666"/>
      <c r="I34" s="666"/>
      <c r="J34" s="666"/>
      <c r="K34" s="666"/>
      <c r="L34" s="665"/>
    </row>
    <row r="35" ht="13.5" customHeight="1" spans="1:12">
      <c r="A35" s="665"/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5"/>
    </row>
    <row r="36" ht="13.5" customHeight="1" spans="1:12">
      <c r="A36" s="665"/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5"/>
    </row>
    <row r="37" ht="13.5" customHeight="1" spans="1:12">
      <c r="A37" s="665"/>
      <c r="B37" s="666"/>
      <c r="C37" s="666"/>
      <c r="D37" s="666"/>
      <c r="E37" s="666"/>
      <c r="F37" s="666"/>
      <c r="G37" s="666"/>
      <c r="H37" s="666"/>
      <c r="I37" s="666"/>
      <c r="J37" s="666"/>
      <c r="K37" s="666"/>
      <c r="L37" s="665"/>
    </row>
    <row r="38" ht="13.5" customHeight="1" spans="1:12">
      <c r="A38" s="665"/>
      <c r="B38" s="666"/>
      <c r="C38" s="666"/>
      <c r="D38" s="666"/>
      <c r="E38" s="666"/>
      <c r="F38" s="666"/>
      <c r="G38" s="666"/>
      <c r="H38" s="666"/>
      <c r="I38" s="666"/>
      <c r="J38" s="666"/>
      <c r="K38" s="666"/>
      <c r="L38" s="665"/>
    </row>
    <row r="39" ht="13.5" customHeight="1" spans="1:12">
      <c r="A39" s="665"/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5"/>
    </row>
    <row r="40" ht="13.5" customHeight="1" spans="1:12">
      <c r="A40" s="665"/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5"/>
    </row>
    <row r="41" ht="13.5" customHeight="1" spans="1:12">
      <c r="A41" s="665"/>
      <c r="B41" s="666"/>
      <c r="C41" s="666"/>
      <c r="D41" s="666"/>
      <c r="E41" s="666"/>
      <c r="F41" s="666"/>
      <c r="G41" s="666"/>
      <c r="H41" s="666"/>
      <c r="I41" s="666"/>
      <c r="J41" s="666"/>
      <c r="K41" s="666"/>
      <c r="L41" s="665"/>
    </row>
    <row r="42" ht="13.5" customHeight="1" spans="1:12">
      <c r="A42" s="665"/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5"/>
    </row>
    <row r="43" ht="13.5" customHeight="1" spans="1:12">
      <c r="A43" s="665"/>
      <c r="B43" s="666"/>
      <c r="C43" s="666"/>
      <c r="D43" s="666"/>
      <c r="E43" s="666"/>
      <c r="F43" s="666"/>
      <c r="G43" s="666"/>
      <c r="H43" s="666"/>
      <c r="I43" s="666"/>
      <c r="J43" s="666"/>
      <c r="K43" s="666"/>
      <c r="L43" s="665"/>
    </row>
    <row r="44" ht="13.5" customHeight="1" spans="1:12">
      <c r="A44" s="665"/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5"/>
    </row>
    <row r="45" ht="13.5" customHeight="1" spans="1:12">
      <c r="A45" s="665"/>
      <c r="B45" s="666"/>
      <c r="C45" s="666"/>
      <c r="D45" s="666"/>
      <c r="E45" s="666"/>
      <c r="F45" s="666"/>
      <c r="G45" s="666"/>
      <c r="H45" s="666"/>
      <c r="I45" s="666"/>
      <c r="J45" s="666"/>
      <c r="K45" s="666"/>
      <c r="L45" s="665"/>
    </row>
    <row r="46" ht="13.5" customHeight="1" spans="1:12">
      <c r="A46" s="665"/>
      <c r="B46" s="666"/>
      <c r="C46" s="666"/>
      <c r="D46" s="666"/>
      <c r="E46" s="666"/>
      <c r="F46" s="666"/>
      <c r="G46" s="666"/>
      <c r="H46" s="666"/>
      <c r="I46" s="666"/>
      <c r="J46" s="666"/>
      <c r="K46" s="666"/>
      <c r="L46" s="665"/>
    </row>
    <row r="47" ht="13.5" customHeight="1" spans="1:12">
      <c r="A47" s="665"/>
      <c r="B47" s="666"/>
      <c r="C47" s="666"/>
      <c r="D47" s="666"/>
      <c r="E47" s="666"/>
      <c r="F47" s="666"/>
      <c r="G47" s="666"/>
      <c r="H47" s="666"/>
      <c r="I47" s="666"/>
      <c r="J47" s="666"/>
      <c r="K47" s="666"/>
      <c r="L47" s="665"/>
    </row>
    <row r="48" ht="13.5" customHeight="1" spans="1:12">
      <c r="A48" s="665"/>
      <c r="B48" s="666"/>
      <c r="C48" s="666"/>
      <c r="D48" s="666"/>
      <c r="E48" s="666"/>
      <c r="F48" s="666"/>
      <c r="G48" s="666"/>
      <c r="H48" s="666"/>
      <c r="I48" s="666"/>
      <c r="J48" s="666"/>
      <c r="K48" s="666"/>
      <c r="L48" s="665"/>
    </row>
    <row r="49" ht="13.5" customHeight="1" spans="1:12">
      <c r="A49" s="665"/>
      <c r="B49" s="666"/>
      <c r="C49" s="666"/>
      <c r="D49" s="666"/>
      <c r="E49" s="666"/>
      <c r="F49" s="666"/>
      <c r="G49" s="666"/>
      <c r="H49" s="666"/>
      <c r="I49" s="666"/>
      <c r="J49" s="666"/>
      <c r="K49" s="666"/>
      <c r="L49" s="665"/>
    </row>
    <row r="50" ht="13.5" customHeight="1" spans="1:12">
      <c r="A50" s="665"/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5"/>
    </row>
    <row r="51" ht="13.5" customHeight="1" spans="1:12">
      <c r="A51" s="665"/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5"/>
    </row>
    <row r="52" ht="13.5" customHeight="1" spans="1:12">
      <c r="A52" s="665"/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5"/>
    </row>
    <row r="53" ht="13.5" customHeight="1" spans="1:12">
      <c r="A53" s="665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665"/>
    </row>
    <row r="54" ht="13.5" customHeight="1" spans="1:12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1" workbookViewId="0">
      <selection activeCell="A7" sqref="A7:L54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42" t="s">
        <v>6</v>
      </c>
      <c r="B1" s="643"/>
      <c r="C1" s="644"/>
      <c r="D1" s="645" t="s">
        <v>1</v>
      </c>
      <c r="E1" s="646" t="e">
        <f>#REF!</f>
        <v>#REF!</v>
      </c>
      <c r="F1" s="647"/>
      <c r="G1" s="648"/>
      <c r="H1" s="648"/>
      <c r="I1" s="648"/>
      <c r="J1" s="648"/>
      <c r="K1" s="648"/>
      <c r="L1" s="667"/>
    </row>
    <row r="2" ht="13.5" customHeight="1" spans="1:12">
      <c r="A2" s="649" t="e">
        <f>#REF!</f>
        <v>#REF!</v>
      </c>
      <c r="B2" s="650" t="e">
        <f>#REF!</f>
        <v>#REF!</v>
      </c>
      <c r="C2" s="651" t="e">
        <f>#REF!</f>
        <v>#REF!</v>
      </c>
      <c r="D2" s="652" t="e">
        <f>#REF!</f>
        <v>#REF!</v>
      </c>
      <c r="E2" s="653"/>
      <c r="F2" s="128" t="s">
        <v>7</v>
      </c>
      <c r="G2" s="128"/>
      <c r="H2" s="128"/>
      <c r="I2" s="668" t="e">
        <f>#REF!</f>
        <v>#REF!</v>
      </c>
      <c r="J2" s="669"/>
      <c r="K2" s="669"/>
      <c r="L2" s="670"/>
    </row>
    <row r="3" ht="13.5" customHeight="1" spans="1:12">
      <c r="A3" s="654" t="e">
        <f>#REF!</f>
        <v>#REF!</v>
      </c>
      <c r="B3" s="655" t="e">
        <f>#REF!</f>
        <v>#REF!</v>
      </c>
      <c r="C3" s="651" t="e">
        <f>#REF!</f>
        <v>#REF!</v>
      </c>
      <c r="D3" s="656" t="e">
        <f>#REF!</f>
        <v>#REF!</v>
      </c>
      <c r="E3" s="657"/>
      <c r="F3" s="135"/>
      <c r="G3" s="135"/>
      <c r="H3" s="135"/>
      <c r="I3" s="668"/>
      <c r="J3" s="669"/>
      <c r="K3" s="669"/>
      <c r="L3" s="670"/>
    </row>
    <row r="4" ht="13.5" customHeight="1" spans="1:12">
      <c r="A4" s="654" t="e">
        <f>#REF!</f>
        <v>#REF!</v>
      </c>
      <c r="B4" s="650" t="e">
        <f>#REF!</f>
        <v>#REF!</v>
      </c>
      <c r="C4" s="651" t="e">
        <f>#REF!</f>
        <v>#REF!</v>
      </c>
      <c r="D4" s="656" t="e">
        <f>#REF!</f>
        <v>#REF!</v>
      </c>
      <c r="E4" s="657"/>
      <c r="F4" s="135"/>
      <c r="G4" s="135"/>
      <c r="H4" s="135"/>
      <c r="I4" s="671"/>
      <c r="J4" s="672"/>
      <c r="K4" s="672"/>
      <c r="L4" s="673"/>
    </row>
    <row r="5" ht="13.5" customHeight="1" spans="1:12">
      <c r="A5" s="654" t="e">
        <f>#REF!</f>
        <v>#REF!</v>
      </c>
      <c r="B5" s="650" t="e">
        <f>#REF!</f>
        <v>#REF!</v>
      </c>
      <c r="C5" s="651" t="e">
        <f>#REF!</f>
        <v>#REF!</v>
      </c>
      <c r="D5" s="656" t="e">
        <f>#REF!</f>
        <v>#REF!</v>
      </c>
      <c r="E5" s="65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58" t="e">
        <f>#REF!</f>
        <v>#REF!</v>
      </c>
      <c r="B6" s="659" t="e">
        <f>#REF!</f>
        <v>#REF!</v>
      </c>
      <c r="C6" s="660" t="e">
        <f>#REF!</f>
        <v>#REF!</v>
      </c>
      <c r="D6" s="661" t="e">
        <f>#REF!</f>
        <v>#REF!</v>
      </c>
      <c r="E6" s="662"/>
      <c r="F6" s="95" t="s">
        <v>8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</row>
    <row r="8" ht="13.5" customHeight="1" spans="1:12">
      <c r="A8" s="665"/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5"/>
    </row>
    <row r="9" ht="13.5" customHeight="1" spans="1:1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5"/>
    </row>
    <row r="10" ht="13.5" customHeight="1" spans="1:1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6"/>
      <c r="L10" s="665"/>
    </row>
    <row r="11" ht="13.5" customHeight="1" spans="1:12">
      <c r="A11" s="665"/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5"/>
    </row>
    <row r="12" ht="13.5" customHeight="1" spans="1:12">
      <c r="A12" s="665"/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5"/>
    </row>
    <row r="13" ht="13.5" customHeight="1" spans="1:12">
      <c r="A13" s="665"/>
      <c r="B13" s="666"/>
      <c r="C13" s="666"/>
      <c r="D13" s="666"/>
      <c r="E13" s="666"/>
      <c r="F13" s="666"/>
      <c r="G13" s="666"/>
      <c r="H13" s="666"/>
      <c r="I13" s="666"/>
      <c r="J13" s="666"/>
      <c r="K13" s="666"/>
      <c r="L13" s="665"/>
    </row>
    <row r="14" ht="13.5" customHeight="1" spans="1:12">
      <c r="A14" s="665"/>
      <c r="B14" s="666"/>
      <c r="C14" s="666"/>
      <c r="D14" s="666"/>
      <c r="E14" s="666"/>
      <c r="F14" s="666"/>
      <c r="G14" s="666"/>
      <c r="H14" s="666"/>
      <c r="I14" s="666"/>
      <c r="J14" s="666"/>
      <c r="K14" s="666"/>
      <c r="L14" s="665"/>
    </row>
    <row r="15" ht="13.5" customHeight="1" spans="1:12">
      <c r="A15" s="665"/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5"/>
    </row>
    <row r="16" ht="13.5" customHeight="1" spans="1:12">
      <c r="A16" s="665"/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5"/>
    </row>
    <row r="17" ht="13.5" customHeight="1" spans="1:12">
      <c r="A17" s="665"/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5"/>
    </row>
    <row r="18" ht="13.5" customHeight="1" spans="1:12">
      <c r="A18" s="665"/>
      <c r="B18" s="666"/>
      <c r="C18" s="666"/>
      <c r="D18" s="666"/>
      <c r="E18" s="666"/>
      <c r="F18" s="666"/>
      <c r="G18" s="666"/>
      <c r="H18" s="666"/>
      <c r="I18" s="666"/>
      <c r="J18" s="666"/>
      <c r="K18" s="666"/>
      <c r="L18" s="665"/>
    </row>
    <row r="19" ht="13.5" customHeight="1" spans="1:12">
      <c r="A19" s="665"/>
      <c r="B19" s="666"/>
      <c r="C19" s="666"/>
      <c r="D19" s="666"/>
      <c r="E19" s="666"/>
      <c r="F19" s="666"/>
      <c r="G19" s="666"/>
      <c r="H19" s="666"/>
      <c r="I19" s="666"/>
      <c r="J19" s="666"/>
      <c r="K19" s="666"/>
      <c r="L19" s="665"/>
    </row>
    <row r="20" ht="13.5" customHeight="1" spans="1:12">
      <c r="A20" s="665"/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5"/>
    </row>
    <row r="21" ht="13.5" customHeight="1" spans="1:12">
      <c r="A21" s="665"/>
      <c r="B21" s="666"/>
      <c r="C21" s="666"/>
      <c r="D21" s="666"/>
      <c r="E21" s="666"/>
      <c r="F21" s="666"/>
      <c r="G21" s="666"/>
      <c r="H21" s="666"/>
      <c r="I21" s="666"/>
      <c r="J21" s="666"/>
      <c r="K21" s="666"/>
      <c r="L21" s="665"/>
    </row>
    <row r="22" ht="13.5" customHeight="1" spans="1:12">
      <c r="A22" s="665"/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5"/>
    </row>
    <row r="23" ht="13.5" customHeight="1" spans="1:12">
      <c r="A23" s="665"/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5"/>
    </row>
    <row r="24" ht="13.5" customHeight="1" spans="1:12">
      <c r="A24" s="665"/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5"/>
    </row>
    <row r="25" ht="13.5" customHeight="1" spans="1:12">
      <c r="A25" s="665"/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5"/>
    </row>
    <row r="26" ht="13.5" customHeight="1" spans="1:12">
      <c r="A26" s="665"/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5"/>
    </row>
    <row r="27" ht="13.5" customHeight="1" spans="1:12">
      <c r="A27" s="665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5"/>
    </row>
    <row r="28" ht="13.5" customHeight="1" spans="1:12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5"/>
    </row>
    <row r="29" ht="13.5" customHeight="1" spans="1:12">
      <c r="A29" s="665"/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5"/>
    </row>
    <row r="30" ht="13.5" customHeight="1" spans="1:12">
      <c r="A30" s="665"/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5"/>
    </row>
    <row r="31" ht="13.5" customHeight="1" spans="1:12">
      <c r="A31" s="665"/>
      <c r="B31" s="666"/>
      <c r="C31" s="666"/>
      <c r="D31" s="666"/>
      <c r="E31" s="666"/>
      <c r="F31" s="666"/>
      <c r="G31" s="666"/>
      <c r="H31" s="666"/>
      <c r="I31" s="666"/>
      <c r="J31" s="666"/>
      <c r="K31" s="666"/>
      <c r="L31" s="665"/>
    </row>
    <row r="32" ht="13.5" customHeight="1" spans="1:12">
      <c r="A32" s="665"/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5"/>
    </row>
    <row r="33" ht="13.5" customHeight="1" spans="1:12">
      <c r="A33" s="665"/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5"/>
    </row>
    <row r="34" ht="13.5" customHeight="1" spans="1:12">
      <c r="A34" s="665"/>
      <c r="B34" s="666"/>
      <c r="C34" s="666"/>
      <c r="D34" s="666"/>
      <c r="E34" s="666"/>
      <c r="F34" s="666"/>
      <c r="G34" s="666"/>
      <c r="H34" s="666"/>
      <c r="I34" s="666"/>
      <c r="J34" s="666"/>
      <c r="K34" s="666"/>
      <c r="L34" s="665"/>
    </row>
    <row r="35" ht="13.5" customHeight="1" spans="1:12">
      <c r="A35" s="665"/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5"/>
    </row>
    <row r="36" ht="13.5" customHeight="1" spans="1:12">
      <c r="A36" s="665"/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5"/>
    </row>
    <row r="37" ht="13.5" customHeight="1" spans="1:12">
      <c r="A37" s="665"/>
      <c r="B37" s="666"/>
      <c r="C37" s="666"/>
      <c r="D37" s="666"/>
      <c r="E37" s="666"/>
      <c r="F37" s="666"/>
      <c r="G37" s="666"/>
      <c r="H37" s="666"/>
      <c r="I37" s="666"/>
      <c r="J37" s="666"/>
      <c r="K37" s="666"/>
      <c r="L37" s="665"/>
    </row>
    <row r="38" ht="13.5" customHeight="1" spans="1:12">
      <c r="A38" s="665"/>
      <c r="B38" s="666"/>
      <c r="C38" s="666"/>
      <c r="D38" s="666"/>
      <c r="E38" s="666"/>
      <c r="F38" s="666"/>
      <c r="G38" s="666"/>
      <c r="H38" s="666"/>
      <c r="I38" s="666"/>
      <c r="J38" s="666"/>
      <c r="K38" s="666"/>
      <c r="L38" s="665"/>
    </row>
    <row r="39" ht="13.5" customHeight="1" spans="1:12">
      <c r="A39" s="665"/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5"/>
    </row>
    <row r="40" ht="13.5" customHeight="1" spans="1:12">
      <c r="A40" s="665"/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5"/>
    </row>
    <row r="41" ht="13.5" customHeight="1" spans="1:12">
      <c r="A41" s="665"/>
      <c r="B41" s="666"/>
      <c r="C41" s="666"/>
      <c r="D41" s="666"/>
      <c r="E41" s="666"/>
      <c r="F41" s="666"/>
      <c r="G41" s="666"/>
      <c r="H41" s="666"/>
      <c r="I41" s="666"/>
      <c r="J41" s="666"/>
      <c r="K41" s="666"/>
      <c r="L41" s="665"/>
    </row>
    <row r="42" ht="13.5" customHeight="1" spans="1:12">
      <c r="A42" s="665"/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5"/>
    </row>
    <row r="43" ht="13.5" customHeight="1" spans="1:12">
      <c r="A43" s="665"/>
      <c r="B43" s="666"/>
      <c r="C43" s="666"/>
      <c r="D43" s="666"/>
      <c r="E43" s="666"/>
      <c r="F43" s="666"/>
      <c r="G43" s="666"/>
      <c r="H43" s="666"/>
      <c r="I43" s="666"/>
      <c r="J43" s="666"/>
      <c r="K43" s="666"/>
      <c r="L43" s="665"/>
    </row>
    <row r="44" ht="13.5" customHeight="1" spans="1:12">
      <c r="A44" s="665"/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5"/>
    </row>
    <row r="45" ht="13.5" customHeight="1" spans="1:12">
      <c r="A45" s="665"/>
      <c r="B45" s="666"/>
      <c r="C45" s="666"/>
      <c r="D45" s="666"/>
      <c r="E45" s="666"/>
      <c r="F45" s="666"/>
      <c r="G45" s="666"/>
      <c r="H45" s="666"/>
      <c r="I45" s="666"/>
      <c r="J45" s="666"/>
      <c r="K45" s="666"/>
      <c r="L45" s="665"/>
    </row>
    <row r="46" ht="13.5" customHeight="1" spans="1:12">
      <c r="A46" s="665"/>
      <c r="B46" s="666"/>
      <c r="C46" s="666"/>
      <c r="D46" s="666"/>
      <c r="E46" s="666"/>
      <c r="F46" s="666"/>
      <c r="G46" s="666"/>
      <c r="H46" s="666"/>
      <c r="I46" s="666"/>
      <c r="J46" s="666"/>
      <c r="K46" s="666"/>
      <c r="L46" s="665"/>
    </row>
    <row r="47" ht="13.5" customHeight="1" spans="1:12">
      <c r="A47" s="665"/>
      <c r="B47" s="666"/>
      <c r="C47" s="666"/>
      <c r="D47" s="666"/>
      <c r="E47" s="666"/>
      <c r="F47" s="666"/>
      <c r="G47" s="666"/>
      <c r="H47" s="666"/>
      <c r="I47" s="666"/>
      <c r="J47" s="666"/>
      <c r="K47" s="666"/>
      <c r="L47" s="665"/>
    </row>
    <row r="48" ht="13.5" customHeight="1" spans="1:12">
      <c r="A48" s="665"/>
      <c r="B48" s="666"/>
      <c r="C48" s="666"/>
      <c r="D48" s="666"/>
      <c r="E48" s="666"/>
      <c r="F48" s="666"/>
      <c r="G48" s="666"/>
      <c r="H48" s="666"/>
      <c r="I48" s="666"/>
      <c r="J48" s="666"/>
      <c r="K48" s="666"/>
      <c r="L48" s="665"/>
    </row>
    <row r="49" ht="13.5" customHeight="1" spans="1:12">
      <c r="A49" s="665"/>
      <c r="B49" s="666"/>
      <c r="C49" s="666"/>
      <c r="D49" s="666"/>
      <c r="E49" s="666"/>
      <c r="F49" s="666"/>
      <c r="G49" s="666"/>
      <c r="H49" s="666"/>
      <c r="I49" s="666"/>
      <c r="J49" s="666"/>
      <c r="K49" s="666"/>
      <c r="L49" s="665"/>
    </row>
    <row r="50" ht="13.5" customHeight="1" spans="1:12">
      <c r="A50" s="665"/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5"/>
    </row>
    <row r="51" ht="13.5" customHeight="1" spans="1:12">
      <c r="A51" s="665"/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5"/>
    </row>
    <row r="52" ht="13.5" customHeight="1" spans="1:12">
      <c r="A52" s="665"/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5"/>
    </row>
    <row r="53" ht="13.5" customHeight="1" spans="1:12">
      <c r="A53" s="665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665"/>
    </row>
    <row r="54" ht="13.5" customHeight="1" spans="1:12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2" workbookViewId="0">
      <selection activeCell="O30" sqref="O30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42" t="s">
        <v>9</v>
      </c>
      <c r="B1" s="643"/>
      <c r="C1" s="644"/>
      <c r="D1" s="645" t="s">
        <v>1</v>
      </c>
      <c r="E1" s="646" t="e">
        <f>#REF!</f>
        <v>#REF!</v>
      </c>
      <c r="F1" s="647"/>
      <c r="G1" s="648"/>
      <c r="H1" s="648"/>
      <c r="I1" s="648"/>
      <c r="J1" s="648"/>
      <c r="K1" s="648"/>
      <c r="L1" s="667"/>
    </row>
    <row r="2" ht="13.5" customHeight="1" spans="1:12">
      <c r="A2" s="649" t="e">
        <f>#REF!</f>
        <v>#REF!</v>
      </c>
      <c r="B2" s="650" t="e">
        <f>#REF!</f>
        <v>#REF!</v>
      </c>
      <c r="C2" s="651" t="e">
        <f>#REF!</f>
        <v>#REF!</v>
      </c>
      <c r="D2" s="652" t="e">
        <f>#REF!</f>
        <v>#REF!</v>
      </c>
      <c r="E2" s="653"/>
      <c r="F2" s="128" t="s">
        <v>2</v>
      </c>
      <c r="G2" s="128"/>
      <c r="H2" s="128"/>
      <c r="I2" s="668" t="e">
        <f>#REF!</f>
        <v>#REF!</v>
      </c>
      <c r="J2" s="669"/>
      <c r="K2" s="669"/>
      <c r="L2" s="670"/>
    </row>
    <row r="3" ht="13.5" customHeight="1" spans="1:12">
      <c r="A3" s="654" t="e">
        <f>#REF!</f>
        <v>#REF!</v>
      </c>
      <c r="B3" s="655" t="e">
        <f>#REF!</f>
        <v>#REF!</v>
      </c>
      <c r="C3" s="651" t="e">
        <f>#REF!</f>
        <v>#REF!</v>
      </c>
      <c r="D3" s="656" t="e">
        <f>#REF!</f>
        <v>#REF!</v>
      </c>
      <c r="E3" s="657"/>
      <c r="F3" s="135"/>
      <c r="G3" s="135"/>
      <c r="H3" s="135"/>
      <c r="I3" s="668"/>
      <c r="J3" s="669"/>
      <c r="K3" s="669"/>
      <c r="L3" s="670"/>
    </row>
    <row r="4" ht="13.5" customHeight="1" spans="1:12">
      <c r="A4" s="654" t="e">
        <f>#REF!</f>
        <v>#REF!</v>
      </c>
      <c r="B4" s="650" t="e">
        <f>#REF!</f>
        <v>#REF!</v>
      </c>
      <c r="C4" s="651" t="e">
        <f>#REF!</f>
        <v>#REF!</v>
      </c>
      <c r="D4" s="656" t="e">
        <f>#REF!</f>
        <v>#REF!</v>
      </c>
      <c r="E4" s="657"/>
      <c r="F4" s="135"/>
      <c r="G4" s="135"/>
      <c r="H4" s="135"/>
      <c r="I4" s="671"/>
      <c r="J4" s="672"/>
      <c r="K4" s="672"/>
      <c r="L4" s="673"/>
    </row>
    <row r="5" ht="13.5" customHeight="1" spans="1:12">
      <c r="A5" s="654" t="e">
        <f>#REF!</f>
        <v>#REF!</v>
      </c>
      <c r="B5" s="650" t="e">
        <f>#REF!</f>
        <v>#REF!</v>
      </c>
      <c r="C5" s="651" t="e">
        <f>#REF!</f>
        <v>#REF!</v>
      </c>
      <c r="D5" s="656" t="e">
        <f>#REF!</f>
        <v>#REF!</v>
      </c>
      <c r="E5" s="65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58" t="e">
        <f>#REF!</f>
        <v>#REF!</v>
      </c>
      <c r="B6" s="659" t="e">
        <f>#REF!</f>
        <v>#REF!</v>
      </c>
      <c r="C6" s="660" t="e">
        <f>#REF!</f>
        <v>#REF!</v>
      </c>
      <c r="D6" s="661" t="e">
        <f>#REF!</f>
        <v>#REF!</v>
      </c>
      <c r="E6" s="662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</row>
    <row r="8" ht="13.5" customHeight="1" spans="1:12">
      <c r="A8" s="665"/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5"/>
    </row>
    <row r="9" ht="13.5" customHeight="1" spans="1:1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5"/>
    </row>
    <row r="10" ht="13.5" customHeight="1" spans="1:1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6"/>
      <c r="L10" s="665"/>
    </row>
    <row r="11" ht="13.5" customHeight="1" spans="1:12">
      <c r="A11" s="665"/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5"/>
    </row>
    <row r="12" ht="13.5" customHeight="1" spans="1:12">
      <c r="A12" s="665"/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5"/>
    </row>
    <row r="13" ht="13.5" customHeight="1" spans="1:12">
      <c r="A13" s="665"/>
      <c r="B13" s="666"/>
      <c r="C13" s="666"/>
      <c r="D13" s="666"/>
      <c r="E13" s="666"/>
      <c r="F13" s="666"/>
      <c r="G13" s="666"/>
      <c r="H13" s="666"/>
      <c r="I13" s="666"/>
      <c r="J13" s="666"/>
      <c r="K13" s="666"/>
      <c r="L13" s="665"/>
    </row>
    <row r="14" ht="13.5" customHeight="1" spans="1:12">
      <c r="A14" s="665"/>
      <c r="B14" s="666"/>
      <c r="C14" s="666"/>
      <c r="D14" s="666"/>
      <c r="E14" s="666"/>
      <c r="F14" s="666"/>
      <c r="G14" s="666"/>
      <c r="H14" s="666"/>
      <c r="I14" s="666"/>
      <c r="J14" s="666"/>
      <c r="K14" s="666"/>
      <c r="L14" s="665"/>
    </row>
    <row r="15" ht="13.5" customHeight="1" spans="1:12">
      <c r="A15" s="665"/>
      <c r="B15" s="666"/>
      <c r="C15" s="666"/>
      <c r="D15" s="666"/>
      <c r="E15" s="666"/>
      <c r="F15" s="666"/>
      <c r="G15" s="666"/>
      <c r="H15" s="666"/>
      <c r="I15" s="666"/>
      <c r="J15" s="666"/>
      <c r="K15" s="666"/>
      <c r="L15" s="665"/>
    </row>
    <row r="16" ht="13.5" customHeight="1" spans="1:12">
      <c r="A16" s="665"/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5"/>
    </row>
    <row r="17" ht="13.5" customHeight="1" spans="1:12">
      <c r="A17" s="665"/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5"/>
    </row>
    <row r="18" ht="13.5" customHeight="1" spans="1:12">
      <c r="A18" s="665"/>
      <c r="B18" s="666"/>
      <c r="C18" s="666"/>
      <c r="D18" s="666"/>
      <c r="E18" s="666"/>
      <c r="F18" s="666"/>
      <c r="G18" s="666"/>
      <c r="H18" s="666"/>
      <c r="I18" s="666"/>
      <c r="J18" s="666"/>
      <c r="K18" s="666"/>
      <c r="L18" s="665"/>
    </row>
    <row r="19" ht="13.5" customHeight="1" spans="1:12">
      <c r="A19" s="665"/>
      <c r="B19" s="666"/>
      <c r="C19" s="666"/>
      <c r="D19" s="666"/>
      <c r="E19" s="666"/>
      <c r="F19" s="666"/>
      <c r="G19" s="666"/>
      <c r="H19" s="666"/>
      <c r="I19" s="666"/>
      <c r="J19" s="666"/>
      <c r="K19" s="666"/>
      <c r="L19" s="665"/>
    </row>
    <row r="20" ht="13.5" customHeight="1" spans="1:12">
      <c r="A20" s="665"/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5"/>
    </row>
    <row r="21" ht="13.5" customHeight="1" spans="1:12">
      <c r="A21" s="665"/>
      <c r="B21" s="666"/>
      <c r="C21" s="666"/>
      <c r="D21" s="666"/>
      <c r="E21" s="666"/>
      <c r="F21" s="666"/>
      <c r="G21" s="666"/>
      <c r="H21" s="666"/>
      <c r="I21" s="666"/>
      <c r="J21" s="666"/>
      <c r="K21" s="666"/>
      <c r="L21" s="665"/>
    </row>
    <row r="22" ht="13.5" customHeight="1" spans="1:12">
      <c r="A22" s="665"/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5"/>
    </row>
    <row r="23" ht="13.5" customHeight="1" spans="1:12">
      <c r="A23" s="665"/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5"/>
    </row>
    <row r="24" ht="13.5" customHeight="1" spans="1:12">
      <c r="A24" s="665"/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5"/>
    </row>
    <row r="25" ht="13.5" customHeight="1" spans="1:12">
      <c r="A25" s="665"/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5"/>
    </row>
    <row r="26" ht="13.5" customHeight="1" spans="1:12">
      <c r="A26" s="665"/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5"/>
    </row>
    <row r="27" ht="13.5" customHeight="1" spans="1:12">
      <c r="A27" s="665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5"/>
    </row>
    <row r="28" ht="13.5" customHeight="1" spans="1:12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5"/>
    </row>
    <row r="29" ht="13.5" customHeight="1" spans="1:12">
      <c r="A29" s="665"/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5"/>
    </row>
    <row r="30" ht="13.5" customHeight="1" spans="1:12">
      <c r="A30" s="665"/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5"/>
    </row>
    <row r="31" ht="13.5" customHeight="1" spans="1:12">
      <c r="A31" s="665"/>
      <c r="B31" s="666"/>
      <c r="C31" s="666"/>
      <c r="D31" s="666"/>
      <c r="E31" s="666"/>
      <c r="F31" s="666"/>
      <c r="G31" s="666"/>
      <c r="H31" s="666"/>
      <c r="I31" s="666"/>
      <c r="J31" s="666"/>
      <c r="K31" s="666"/>
      <c r="L31" s="665"/>
    </row>
    <row r="32" ht="13.5" customHeight="1" spans="1:12">
      <c r="A32" s="665"/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5"/>
    </row>
    <row r="33" ht="13.5" customHeight="1" spans="1:12">
      <c r="A33" s="665"/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5"/>
    </row>
    <row r="34" ht="13.5" customHeight="1" spans="1:12">
      <c r="A34" s="665"/>
      <c r="B34" s="666"/>
      <c r="C34" s="666"/>
      <c r="D34" s="666"/>
      <c r="E34" s="666"/>
      <c r="F34" s="666"/>
      <c r="G34" s="666"/>
      <c r="H34" s="666"/>
      <c r="I34" s="666"/>
      <c r="J34" s="666"/>
      <c r="K34" s="666"/>
      <c r="L34" s="665"/>
    </row>
    <row r="35" ht="13.5" customHeight="1" spans="1:12">
      <c r="A35" s="665"/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5"/>
    </row>
    <row r="36" ht="13.5" customHeight="1" spans="1:12">
      <c r="A36" s="665"/>
      <c r="B36" s="666"/>
      <c r="C36" s="666"/>
      <c r="D36" s="666"/>
      <c r="E36" s="666"/>
      <c r="F36" s="666"/>
      <c r="G36" s="666"/>
      <c r="H36" s="666"/>
      <c r="I36" s="666"/>
      <c r="J36" s="666"/>
      <c r="K36" s="666"/>
      <c r="L36" s="665"/>
    </row>
    <row r="37" ht="13.5" customHeight="1" spans="1:12">
      <c r="A37" s="665"/>
      <c r="B37" s="666"/>
      <c r="C37" s="666"/>
      <c r="D37" s="666"/>
      <c r="E37" s="666"/>
      <c r="F37" s="666"/>
      <c r="G37" s="666"/>
      <c r="H37" s="666"/>
      <c r="I37" s="666"/>
      <c r="J37" s="666"/>
      <c r="K37" s="666"/>
      <c r="L37" s="665"/>
    </row>
    <row r="38" ht="13.5" customHeight="1" spans="1:12">
      <c r="A38" s="665"/>
      <c r="B38" s="666"/>
      <c r="C38" s="666"/>
      <c r="D38" s="666"/>
      <c r="E38" s="666"/>
      <c r="F38" s="666"/>
      <c r="G38" s="666"/>
      <c r="H38" s="666"/>
      <c r="I38" s="666"/>
      <c r="J38" s="666"/>
      <c r="K38" s="666"/>
      <c r="L38" s="665"/>
    </row>
    <row r="39" ht="13.5" customHeight="1" spans="1:12">
      <c r="A39" s="665"/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5"/>
    </row>
    <row r="40" ht="13.5" customHeight="1" spans="1:12">
      <c r="A40" s="665"/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5"/>
    </row>
    <row r="41" ht="13.5" customHeight="1" spans="1:12">
      <c r="A41" s="665"/>
      <c r="B41" s="666"/>
      <c r="C41" s="666"/>
      <c r="D41" s="666"/>
      <c r="E41" s="666"/>
      <c r="F41" s="666"/>
      <c r="G41" s="666"/>
      <c r="H41" s="666"/>
      <c r="I41" s="666"/>
      <c r="J41" s="666"/>
      <c r="K41" s="666"/>
      <c r="L41" s="665"/>
    </row>
    <row r="42" ht="13.5" customHeight="1" spans="1:12">
      <c r="A42" s="665"/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5"/>
    </row>
    <row r="43" ht="13.5" customHeight="1" spans="1:12">
      <c r="A43" s="665"/>
      <c r="B43" s="666"/>
      <c r="C43" s="666"/>
      <c r="D43" s="666"/>
      <c r="E43" s="666"/>
      <c r="F43" s="666"/>
      <c r="G43" s="666"/>
      <c r="H43" s="666"/>
      <c r="I43" s="666"/>
      <c r="J43" s="666"/>
      <c r="K43" s="666"/>
      <c r="L43" s="665"/>
    </row>
    <row r="44" ht="13.5" customHeight="1" spans="1:12">
      <c r="A44" s="665"/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5"/>
    </row>
    <row r="45" ht="13.5" customHeight="1" spans="1:12">
      <c r="A45" s="665"/>
      <c r="B45" s="666"/>
      <c r="C45" s="666"/>
      <c r="D45" s="666"/>
      <c r="E45" s="666"/>
      <c r="F45" s="666"/>
      <c r="G45" s="666"/>
      <c r="H45" s="666"/>
      <c r="I45" s="666"/>
      <c r="J45" s="666"/>
      <c r="K45" s="666"/>
      <c r="L45" s="665"/>
    </row>
    <row r="46" ht="13.5" customHeight="1" spans="1:12">
      <c r="A46" s="665"/>
      <c r="B46" s="666"/>
      <c r="C46" s="666"/>
      <c r="D46" s="666"/>
      <c r="E46" s="666"/>
      <c r="F46" s="666"/>
      <c r="G46" s="666"/>
      <c r="H46" s="666"/>
      <c r="I46" s="666"/>
      <c r="J46" s="666"/>
      <c r="K46" s="666"/>
      <c r="L46" s="665"/>
    </row>
    <row r="47" ht="13.5" customHeight="1" spans="1:12">
      <c r="A47" s="665"/>
      <c r="B47" s="666"/>
      <c r="C47" s="666"/>
      <c r="D47" s="666"/>
      <c r="E47" s="666"/>
      <c r="F47" s="666"/>
      <c r="G47" s="666"/>
      <c r="H47" s="666"/>
      <c r="I47" s="666"/>
      <c r="J47" s="666"/>
      <c r="K47" s="666"/>
      <c r="L47" s="665"/>
    </row>
    <row r="48" ht="13.5" customHeight="1" spans="1:12">
      <c r="A48" s="665"/>
      <c r="B48" s="666"/>
      <c r="C48" s="666"/>
      <c r="D48" s="666"/>
      <c r="E48" s="666"/>
      <c r="F48" s="666"/>
      <c r="G48" s="666"/>
      <c r="H48" s="666"/>
      <c r="I48" s="666"/>
      <c r="J48" s="666"/>
      <c r="K48" s="666"/>
      <c r="L48" s="665"/>
    </row>
    <row r="49" ht="13.5" customHeight="1" spans="1:12">
      <c r="A49" s="665"/>
      <c r="B49" s="666"/>
      <c r="C49" s="666"/>
      <c r="D49" s="666"/>
      <c r="E49" s="666"/>
      <c r="F49" s="666"/>
      <c r="G49" s="666"/>
      <c r="H49" s="666"/>
      <c r="I49" s="666"/>
      <c r="J49" s="666"/>
      <c r="K49" s="666"/>
      <c r="L49" s="665"/>
    </row>
    <row r="50" ht="13.5" customHeight="1" spans="1:12">
      <c r="A50" s="665"/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5"/>
    </row>
    <row r="51" ht="13.5" customHeight="1" spans="1:12">
      <c r="A51" s="665"/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5"/>
    </row>
    <row r="52" ht="13.5" customHeight="1" spans="1:12">
      <c r="A52" s="665"/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5"/>
    </row>
    <row r="53" ht="13.5" customHeight="1" spans="1:12">
      <c r="A53" s="665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665"/>
    </row>
    <row r="54" ht="13.5" customHeight="1" spans="1:12">
      <c r="A54" s="665"/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N923"/>
  <sheetViews>
    <sheetView showGridLines="0" view="pageBreakPreview" zoomScaleNormal="85" topLeftCell="G15" workbookViewId="0">
      <selection activeCell="M16" sqref="M16"/>
    </sheetView>
  </sheetViews>
  <sheetFormatPr defaultColWidth="14.4247787610619" defaultRowHeight="15" customHeight="1"/>
  <cols>
    <col min="1" max="1" width="4.70796460176991" style="534" customWidth="1"/>
    <col min="2" max="2" width="11.2212389380531" style="534" customWidth="1"/>
    <col min="3" max="3" width="18.6548672566372" style="534" customWidth="1"/>
    <col min="4" max="4" width="23.283185840708" style="534" customWidth="1"/>
    <col min="5" max="5" width="21.858407079646" style="534" customWidth="1"/>
    <col min="6" max="6" width="37.3097345132743" style="535" customWidth="1"/>
    <col min="7" max="7" width="10.283185840708" style="534" customWidth="1"/>
    <col min="8" max="8" width="10" style="534" hidden="1" customWidth="1"/>
    <col min="9" max="14" width="10" style="535" customWidth="1"/>
    <col min="15" max="15" width="6.42477876106195" style="534" customWidth="1"/>
    <col min="16" max="18" width="9.85840707964602" style="534" customWidth="1"/>
    <col min="19" max="19" width="7.70796460176991" style="534" customWidth="1"/>
    <col min="20" max="20" width="9.85840707964602" style="534" customWidth="1"/>
    <col min="21" max="22" width="9.70796460176991" style="534" customWidth="1"/>
    <col min="23" max="23" width="7.56637168141593" style="534" customWidth="1"/>
    <col min="24" max="24" width="11.5663716814159" style="534" customWidth="1"/>
    <col min="25" max="25" width="32.7079646017699" style="534" customWidth="1"/>
    <col min="26" max="27" width="13.7079646017699" style="534" customWidth="1"/>
    <col min="28" max="16384" width="14.4247787610619" style="534"/>
  </cols>
  <sheetData>
    <row r="1" ht="30" customHeight="1" spans="1:14">
      <c r="A1" s="536" t="s">
        <v>10</v>
      </c>
      <c r="B1" s="537"/>
      <c r="C1" s="537"/>
      <c r="D1" s="537"/>
      <c r="E1" s="537"/>
      <c r="F1" s="538"/>
      <c r="G1" s="537"/>
      <c r="H1" s="539"/>
      <c r="I1" s="615"/>
      <c r="J1" s="538"/>
      <c r="K1" s="538"/>
      <c r="L1" s="538"/>
      <c r="M1" s="538"/>
      <c r="N1" s="616"/>
    </row>
    <row r="2" ht="15.75" customHeight="1" spans="1:14">
      <c r="A2" s="540" t="s">
        <v>11</v>
      </c>
      <c r="B2" s="541"/>
      <c r="C2" s="542" t="s">
        <v>12</v>
      </c>
      <c r="D2" s="543" t="s">
        <v>13</v>
      </c>
      <c r="E2" s="544" t="s">
        <v>14</v>
      </c>
      <c r="F2" s="545"/>
      <c r="G2" s="546"/>
      <c r="H2" s="547"/>
      <c r="I2" s="617"/>
      <c r="J2" s="617"/>
      <c r="K2" s="617"/>
      <c r="L2" s="617"/>
      <c r="M2" s="617"/>
      <c r="N2" s="618"/>
    </row>
    <row r="3" ht="15.75" customHeight="1" spans="1:14">
      <c r="A3" s="548" t="s">
        <v>15</v>
      </c>
      <c r="B3" s="537"/>
      <c r="C3" s="549"/>
      <c r="D3" s="550" t="s">
        <v>16</v>
      </c>
      <c r="E3" s="551"/>
      <c r="F3" s="552"/>
      <c r="G3" s="553"/>
      <c r="H3" s="554"/>
      <c r="N3" s="618"/>
    </row>
    <row r="4" ht="15.75" customHeight="1" spans="1:14">
      <c r="A4" s="548" t="s">
        <v>17</v>
      </c>
      <c r="B4" s="537"/>
      <c r="C4" s="549"/>
      <c r="D4" s="550" t="s">
        <v>18</v>
      </c>
      <c r="E4" s="551" t="s">
        <v>19</v>
      </c>
      <c r="F4" s="552"/>
      <c r="G4" s="553"/>
      <c r="H4" s="554"/>
      <c r="N4" s="618"/>
    </row>
    <row r="5" ht="15.75" customHeight="1" spans="1:14">
      <c r="A5" s="548" t="s">
        <v>20</v>
      </c>
      <c r="B5" s="537"/>
      <c r="C5" s="549"/>
      <c r="D5" s="550" t="s">
        <v>8</v>
      </c>
      <c r="E5" s="551" t="s">
        <v>21</v>
      </c>
      <c r="F5" s="552"/>
      <c r="G5" s="553"/>
      <c r="H5" s="554"/>
      <c r="N5" s="618"/>
    </row>
    <row r="6" ht="15.75" customHeight="1" spans="1:14">
      <c r="A6" s="548" t="s">
        <v>22</v>
      </c>
      <c r="B6" s="537"/>
      <c r="C6" s="549" t="s">
        <v>23</v>
      </c>
      <c r="D6" s="550" t="s">
        <v>24</v>
      </c>
      <c r="E6" s="551" t="s">
        <v>25</v>
      </c>
      <c r="F6" s="552"/>
      <c r="G6" s="553"/>
      <c r="H6" s="555"/>
      <c r="I6" s="619"/>
      <c r="J6" s="619"/>
      <c r="K6" s="619"/>
      <c r="L6" s="619"/>
      <c r="M6" s="619"/>
      <c r="N6" s="620"/>
    </row>
    <row r="7" ht="15.75" customHeight="1" spans="1:14">
      <c r="A7" s="556" t="s">
        <v>26</v>
      </c>
      <c r="B7" s="556"/>
      <c r="C7" s="556"/>
      <c r="D7" s="556"/>
      <c r="E7" s="557"/>
      <c r="F7" s="558"/>
      <c r="G7" s="559" t="s">
        <v>27</v>
      </c>
      <c r="H7" s="559" t="s">
        <v>28</v>
      </c>
      <c r="I7" s="621" t="s">
        <v>29</v>
      </c>
      <c r="J7" s="622" t="s">
        <v>30</v>
      </c>
      <c r="K7" s="623" t="s">
        <v>31</v>
      </c>
      <c r="L7" s="621" t="s">
        <v>32</v>
      </c>
      <c r="M7" s="621" t="s">
        <v>33</v>
      </c>
      <c r="N7" s="621" t="s">
        <v>34</v>
      </c>
    </row>
    <row r="8" customHeight="1" spans="1:14">
      <c r="A8" s="560"/>
      <c r="B8" s="560"/>
      <c r="C8" s="560"/>
      <c r="D8" s="560"/>
      <c r="E8" s="561"/>
      <c r="F8" s="562"/>
      <c r="G8" s="563"/>
      <c r="H8" s="563"/>
      <c r="I8" s="624"/>
      <c r="J8" s="624"/>
      <c r="K8" s="624"/>
      <c r="L8" s="624"/>
      <c r="M8" s="624"/>
      <c r="N8" s="624"/>
    </row>
    <row r="9" ht="15.75" hidden="1" customHeight="1" spans="1:14">
      <c r="A9" s="564">
        <v>1</v>
      </c>
      <c r="B9" s="565"/>
      <c r="C9" s="565"/>
      <c r="D9" s="565"/>
      <c r="E9" s="566"/>
      <c r="F9" s="567"/>
      <c r="G9" s="568">
        <v>44934</v>
      </c>
      <c r="H9" s="569"/>
      <c r="I9" s="625"/>
      <c r="J9" s="626"/>
      <c r="K9" s="625"/>
      <c r="L9" s="625"/>
      <c r="M9" s="625"/>
      <c r="N9" s="625"/>
    </row>
    <row r="10" ht="15.75" hidden="1" customHeight="1" spans="1:14">
      <c r="A10" s="564">
        <f t="shared" ref="A10:A12" si="0">A9+1</f>
        <v>2</v>
      </c>
      <c r="B10" s="565"/>
      <c r="C10" s="565"/>
      <c r="D10" s="565"/>
      <c r="E10" s="566"/>
      <c r="F10" s="567"/>
      <c r="G10" s="568">
        <v>44930</v>
      </c>
      <c r="H10" s="569"/>
      <c r="I10" s="625"/>
      <c r="J10" s="626"/>
      <c r="K10" s="625"/>
      <c r="L10" s="625"/>
      <c r="M10" s="625"/>
      <c r="N10" s="625"/>
    </row>
    <row r="11" ht="15.75" hidden="1" customHeight="1" spans="1:14">
      <c r="A11" s="564">
        <f t="shared" si="0"/>
        <v>3</v>
      </c>
      <c r="B11" s="565"/>
      <c r="C11" s="565"/>
      <c r="D11" s="565"/>
      <c r="E11" s="566"/>
      <c r="F11" s="570"/>
      <c r="G11" s="571">
        <v>44930</v>
      </c>
      <c r="H11" s="569"/>
      <c r="I11" s="625"/>
      <c r="J11" s="626"/>
      <c r="K11" s="625"/>
      <c r="L11" s="625"/>
      <c r="M11" s="625"/>
      <c r="N11" s="625"/>
    </row>
    <row r="12" ht="15.75" hidden="1" customHeight="1" spans="1:14">
      <c r="A12" s="564">
        <f t="shared" si="0"/>
        <v>4</v>
      </c>
      <c r="B12" s="565"/>
      <c r="C12" s="565"/>
      <c r="D12" s="565"/>
      <c r="E12" s="566"/>
      <c r="F12" s="570"/>
      <c r="G12" s="571">
        <v>44930</v>
      </c>
      <c r="H12" s="569"/>
      <c r="I12" s="625"/>
      <c r="J12" s="626"/>
      <c r="K12" s="625"/>
      <c r="L12" s="625"/>
      <c r="M12" s="625"/>
      <c r="N12" s="625"/>
    </row>
    <row r="13" ht="15.75" customHeight="1" spans="1:14">
      <c r="A13" s="572" t="s">
        <v>35</v>
      </c>
      <c r="B13" s="573"/>
      <c r="C13" s="573"/>
      <c r="D13" s="573"/>
      <c r="E13" s="573"/>
      <c r="F13" s="574"/>
      <c r="G13" s="573"/>
      <c r="H13" s="573"/>
      <c r="I13" s="574"/>
      <c r="J13" s="574"/>
      <c r="K13" s="574"/>
      <c r="L13" s="574"/>
      <c r="M13" s="574"/>
      <c r="N13" s="627"/>
    </row>
    <row r="14" ht="26" customHeight="1" spans="1:14">
      <c r="A14" s="575" t="s">
        <v>36</v>
      </c>
      <c r="B14" s="576"/>
      <c r="C14" s="576"/>
      <c r="D14" s="576"/>
      <c r="E14" s="577"/>
      <c r="F14" s="578" t="s">
        <v>37</v>
      </c>
      <c r="G14" s="579">
        <v>0.5</v>
      </c>
      <c r="H14" s="580">
        <f>SUM(I14-1/2)</f>
        <v>43</v>
      </c>
      <c r="I14" s="631">
        <f>SUM(J14-0.5)</f>
        <v>43.5</v>
      </c>
      <c r="J14" s="632">
        <v>44</v>
      </c>
      <c r="K14" s="633">
        <f>SUM(J14+0.5)</f>
        <v>44.5</v>
      </c>
      <c r="L14" s="633">
        <f t="shared" ref="L14:L16" si="1">SUM(K14+0.5)</f>
        <v>45</v>
      </c>
      <c r="M14" s="633">
        <f>SUM(L14+0)</f>
        <v>45</v>
      </c>
      <c r="N14" s="633">
        <f>SUM(M14+0)</f>
        <v>45</v>
      </c>
    </row>
    <row r="15" ht="26" customHeight="1" spans="1:14">
      <c r="A15" s="575" t="s">
        <v>38</v>
      </c>
      <c r="B15" s="576"/>
      <c r="C15" s="576"/>
      <c r="D15" s="576"/>
      <c r="E15" s="577"/>
      <c r="F15" s="578" t="s">
        <v>39</v>
      </c>
      <c r="G15" s="579">
        <v>0.5</v>
      </c>
      <c r="H15" s="580">
        <f>SUM(I15-1/2)</f>
        <v>39.375</v>
      </c>
      <c r="I15" s="631">
        <f>SUM(J15-0.375)</f>
        <v>39.875</v>
      </c>
      <c r="J15" s="632">
        <v>40.25</v>
      </c>
      <c r="K15" s="633">
        <f>SUM(J15+0.375)</f>
        <v>40.625</v>
      </c>
      <c r="L15" s="633">
        <f>SUM(K15+0.375)</f>
        <v>41</v>
      </c>
      <c r="M15" s="633">
        <v>41</v>
      </c>
      <c r="N15" s="633">
        <v>41</v>
      </c>
    </row>
    <row r="16" ht="26" customHeight="1" spans="1:14">
      <c r="A16" s="575" t="s">
        <v>40</v>
      </c>
      <c r="B16" s="576"/>
      <c r="C16" s="576"/>
      <c r="D16" s="576"/>
      <c r="E16" s="577"/>
      <c r="F16" s="578" t="s">
        <v>41</v>
      </c>
      <c r="G16" s="579">
        <v>0.5</v>
      </c>
      <c r="H16" s="580">
        <f>SUM(I16-1/2)</f>
        <v>38.375</v>
      </c>
      <c r="I16" s="631">
        <f>SUM(J16-0.375)</f>
        <v>38.875</v>
      </c>
      <c r="J16" s="632">
        <v>39.25</v>
      </c>
      <c r="K16" s="633">
        <f t="shared" ref="K16:N16" si="2">SUM(J16+0.375)</f>
        <v>39.625</v>
      </c>
      <c r="L16" s="633">
        <f t="shared" si="2"/>
        <v>40</v>
      </c>
      <c r="M16" s="633">
        <v>40</v>
      </c>
      <c r="N16" s="633">
        <v>40</v>
      </c>
    </row>
    <row r="17" s="533" customFormat="1" ht="26" customHeight="1" spans="1:14">
      <c r="A17" s="572" t="s">
        <v>42</v>
      </c>
      <c r="B17" s="573"/>
      <c r="C17" s="573"/>
      <c r="D17" s="573"/>
      <c r="E17" s="573"/>
      <c r="F17" s="574"/>
      <c r="G17" s="573"/>
      <c r="H17" s="573"/>
      <c r="I17" s="574"/>
      <c r="J17" s="574"/>
      <c r="K17" s="574"/>
      <c r="L17" s="574"/>
      <c r="M17" s="574"/>
      <c r="N17" s="627"/>
    </row>
    <row r="18" ht="26" customHeight="1" spans="1:14">
      <c r="A18" s="581" t="s">
        <v>43</v>
      </c>
      <c r="B18" s="581"/>
      <c r="C18" s="581"/>
      <c r="D18" s="581"/>
      <c r="E18" s="582"/>
      <c r="F18" s="583" t="s">
        <v>44</v>
      </c>
      <c r="G18" s="584">
        <v>0.125</v>
      </c>
      <c r="H18" s="569"/>
      <c r="I18" s="631">
        <f>SUM(J18-0.5)</f>
        <v>14.5</v>
      </c>
      <c r="J18" s="632">
        <v>15</v>
      </c>
      <c r="K18" s="633">
        <f>SUM(J18+0.5)</f>
        <v>15.5</v>
      </c>
      <c r="L18" s="633">
        <f>SUM(K18+0.5)</f>
        <v>16</v>
      </c>
      <c r="M18" s="633">
        <f>L18+0.5</f>
        <v>16.5</v>
      </c>
      <c r="N18" s="633">
        <f>M18+0.5</f>
        <v>17</v>
      </c>
    </row>
    <row r="19" ht="26" customHeight="1" spans="1:14">
      <c r="A19" s="585" t="s">
        <v>45</v>
      </c>
      <c r="B19" s="586"/>
      <c r="C19" s="586"/>
      <c r="D19" s="586"/>
      <c r="E19" s="587"/>
      <c r="F19" s="588" t="s">
        <v>46</v>
      </c>
      <c r="G19" s="584">
        <v>0.125</v>
      </c>
      <c r="H19" s="569"/>
      <c r="I19" s="631">
        <f>SUM(J19-0.25)</f>
        <v>5</v>
      </c>
      <c r="J19" s="632">
        <v>5.25</v>
      </c>
      <c r="K19" s="633">
        <f>SUM(J19+0.25)</f>
        <v>5.5</v>
      </c>
      <c r="L19" s="633">
        <f>SUM(K19+0.25)</f>
        <v>5.75</v>
      </c>
      <c r="M19" s="633">
        <f>SUM(L19+0.25)</f>
        <v>6</v>
      </c>
      <c r="N19" s="633">
        <f>SUM(M19+0.25)</f>
        <v>6.25</v>
      </c>
    </row>
    <row r="20" ht="26" customHeight="1" spans="1:14">
      <c r="A20" s="585" t="s">
        <v>47</v>
      </c>
      <c r="B20" s="586"/>
      <c r="C20" s="586"/>
      <c r="D20" s="586"/>
      <c r="E20" s="587"/>
      <c r="F20" s="588" t="s">
        <v>48</v>
      </c>
      <c r="G20" s="584">
        <v>0.25</v>
      </c>
      <c r="H20" s="569"/>
      <c r="I20" s="634">
        <f>SUM(J20-1)</f>
        <v>13.75</v>
      </c>
      <c r="J20" s="635">
        <v>14.75</v>
      </c>
      <c r="K20" s="634">
        <f>SUM(J20+1)</f>
        <v>15.75</v>
      </c>
      <c r="L20" s="634">
        <f>SUM(K20+1.25)</f>
        <v>17</v>
      </c>
      <c r="M20" s="634">
        <f>SUM(L20+1)</f>
        <v>18</v>
      </c>
      <c r="N20" s="634">
        <f>SUM(M20+1)</f>
        <v>19</v>
      </c>
    </row>
    <row r="21" ht="31" customHeight="1" spans="1:14">
      <c r="A21" s="581" t="s">
        <v>49</v>
      </c>
      <c r="B21" s="581"/>
      <c r="C21" s="581"/>
      <c r="D21" s="581"/>
      <c r="E21" s="582"/>
      <c r="F21" s="583" t="s">
        <v>50</v>
      </c>
      <c r="G21" s="584">
        <v>0.5</v>
      </c>
      <c r="H21" s="569">
        <f t="shared" ref="H21" si="3">SUM(I21-1)</f>
        <v>30.5</v>
      </c>
      <c r="I21" s="625">
        <f t="shared" ref="I21" si="4">SUM(J21-2)</f>
        <v>31.5</v>
      </c>
      <c r="J21" s="626">
        <v>33.5</v>
      </c>
      <c r="K21" s="625">
        <f>SUM(J21+2)</f>
        <v>35.5</v>
      </c>
      <c r="L21" s="625">
        <f>SUM(K21+2.5)</f>
        <v>38</v>
      </c>
      <c r="M21" s="625">
        <f>SUM(L21+2)</f>
        <v>40</v>
      </c>
      <c r="N21" s="625">
        <f>SUM(M21+2)</f>
        <v>42</v>
      </c>
    </row>
    <row r="22" ht="26" customHeight="1" spans="1:14">
      <c r="A22" s="589" t="s">
        <v>51</v>
      </c>
      <c r="B22" s="581"/>
      <c r="C22" s="581"/>
      <c r="D22" s="581"/>
      <c r="E22" s="582"/>
      <c r="F22" s="583" t="s">
        <v>52</v>
      </c>
      <c r="G22" s="584">
        <v>0.5</v>
      </c>
      <c r="H22" s="569">
        <f t="shared" ref="H22" si="5">SUM(I22-1)</f>
        <v>29</v>
      </c>
      <c r="I22" s="625">
        <f t="shared" ref="I22" si="6">SUM(J22-2)</f>
        <v>30</v>
      </c>
      <c r="J22" s="626">
        <v>32</v>
      </c>
      <c r="K22" s="625">
        <f t="shared" ref="K22" si="7">SUM(J22+2)</f>
        <v>34</v>
      </c>
      <c r="L22" s="625">
        <f t="shared" ref="L22:L25" si="8">SUM(K22+2.5)</f>
        <v>36.5</v>
      </c>
      <c r="M22" s="625">
        <f t="shared" ref="M22:M25" si="9">SUM(L22+2)</f>
        <v>38.5</v>
      </c>
      <c r="N22" s="625">
        <f t="shared" ref="N22:N25" si="10">SUM(M22+2)</f>
        <v>40.5</v>
      </c>
    </row>
    <row r="23" ht="26" customHeight="1" spans="1:14">
      <c r="A23" s="590" t="s">
        <v>53</v>
      </c>
      <c r="B23" s="590"/>
      <c r="C23" s="590"/>
      <c r="D23" s="590"/>
      <c r="E23" s="590"/>
      <c r="F23" s="591" t="s">
        <v>54</v>
      </c>
      <c r="G23" s="584">
        <v>0.5</v>
      </c>
      <c r="H23" s="569">
        <f t="shared" ref="H23" si="11">SUM(I23-1)</f>
        <v>33.5</v>
      </c>
      <c r="I23" s="625">
        <f t="shared" ref="I23" si="12">SUM(J23-2)</f>
        <v>34.5</v>
      </c>
      <c r="J23" s="626">
        <v>36.5</v>
      </c>
      <c r="K23" s="625">
        <f t="shared" ref="K23" si="13">SUM(J23+2)</f>
        <v>38.5</v>
      </c>
      <c r="L23" s="625">
        <f t="shared" si="8"/>
        <v>41</v>
      </c>
      <c r="M23" s="625">
        <f t="shared" si="9"/>
        <v>43</v>
      </c>
      <c r="N23" s="625">
        <f t="shared" si="10"/>
        <v>45</v>
      </c>
    </row>
    <row r="24" ht="26" customHeight="1" spans="1:14">
      <c r="A24" s="590" t="s">
        <v>55</v>
      </c>
      <c r="B24" s="590"/>
      <c r="C24" s="590"/>
      <c r="D24" s="590"/>
      <c r="E24" s="590"/>
      <c r="F24" s="591" t="s">
        <v>56</v>
      </c>
      <c r="G24" s="584">
        <v>0.5</v>
      </c>
      <c r="H24" s="569">
        <f t="shared" ref="H24:H25" si="14">SUM(I24-1)</f>
        <v>53</v>
      </c>
      <c r="I24" s="625">
        <f t="shared" ref="I24:I25" si="15">SUM(J24-2)</f>
        <v>54</v>
      </c>
      <c r="J24" s="626">
        <v>56</v>
      </c>
      <c r="K24" s="625">
        <f t="shared" ref="K24:K25" si="16">SUM(J24+2)</f>
        <v>58</v>
      </c>
      <c r="L24" s="625">
        <f t="shared" si="8"/>
        <v>60.5</v>
      </c>
      <c r="M24" s="625">
        <f t="shared" si="9"/>
        <v>62.5</v>
      </c>
      <c r="N24" s="625">
        <f t="shared" si="10"/>
        <v>64.5</v>
      </c>
    </row>
    <row r="25" ht="26" customHeight="1" spans="1:14">
      <c r="A25" s="592" t="s">
        <v>57</v>
      </c>
      <c r="B25" s="592"/>
      <c r="C25" s="592"/>
      <c r="D25" s="592"/>
      <c r="E25" s="592"/>
      <c r="F25" s="593" t="s">
        <v>58</v>
      </c>
      <c r="G25" s="584">
        <v>0.5</v>
      </c>
      <c r="H25" s="569">
        <f t="shared" si="14"/>
        <v>50.5</v>
      </c>
      <c r="I25" s="625">
        <f t="shared" si="15"/>
        <v>51.5</v>
      </c>
      <c r="J25" s="626">
        <v>53.5</v>
      </c>
      <c r="K25" s="625">
        <f t="shared" si="16"/>
        <v>55.5</v>
      </c>
      <c r="L25" s="625">
        <f t="shared" si="8"/>
        <v>58</v>
      </c>
      <c r="M25" s="625">
        <f t="shared" si="9"/>
        <v>60</v>
      </c>
      <c r="N25" s="625">
        <f t="shared" si="10"/>
        <v>62</v>
      </c>
    </row>
    <row r="26" ht="26" customHeight="1" spans="1:14">
      <c r="A26" s="594" t="s">
        <v>59</v>
      </c>
      <c r="B26" s="595"/>
      <c r="C26" s="595"/>
      <c r="D26" s="595"/>
      <c r="E26" s="595"/>
      <c r="F26" s="596"/>
      <c r="G26" s="573"/>
      <c r="H26" s="573"/>
      <c r="I26" s="574"/>
      <c r="J26" s="574"/>
      <c r="K26" s="574"/>
      <c r="L26" s="574"/>
      <c r="M26" s="574"/>
      <c r="N26" s="627"/>
    </row>
    <row r="27" ht="26" customHeight="1" spans="1:14">
      <c r="A27" s="597" t="s">
        <v>60</v>
      </c>
      <c r="B27" s="598"/>
      <c r="C27" s="598"/>
      <c r="D27" s="598"/>
      <c r="E27" s="599"/>
      <c r="F27" s="600" t="s">
        <v>61</v>
      </c>
      <c r="G27" s="601">
        <v>0.125</v>
      </c>
      <c r="H27" s="569"/>
      <c r="I27" s="636">
        <f>SUM(J27-1/4)</f>
        <v>14</v>
      </c>
      <c r="J27" s="626">
        <v>14.25</v>
      </c>
      <c r="K27" s="636">
        <f t="shared" ref="K27:N27" si="17">SUM(J27+0.25)</f>
        <v>14.5</v>
      </c>
      <c r="L27" s="636">
        <f t="shared" si="17"/>
        <v>14.75</v>
      </c>
      <c r="M27" s="636">
        <f t="shared" si="17"/>
        <v>15</v>
      </c>
      <c r="N27" s="636">
        <f t="shared" si="17"/>
        <v>15.25</v>
      </c>
    </row>
    <row r="28" ht="26" customHeight="1" spans="1:14">
      <c r="A28" s="602" t="s">
        <v>62</v>
      </c>
      <c r="B28" s="603"/>
      <c r="C28" s="603"/>
      <c r="D28" s="603"/>
      <c r="E28" s="604"/>
      <c r="F28" s="605" t="s">
        <v>63</v>
      </c>
      <c r="G28" s="601">
        <v>0.25</v>
      </c>
      <c r="H28" s="569">
        <f t="shared" ref="H28:I28" si="18">I28</f>
        <v>2</v>
      </c>
      <c r="I28" s="625">
        <f t="shared" si="18"/>
        <v>2</v>
      </c>
      <c r="J28" s="626">
        <v>2</v>
      </c>
      <c r="K28" s="625">
        <f t="shared" ref="K28:N28" si="19">J28</f>
        <v>2</v>
      </c>
      <c r="L28" s="625">
        <f t="shared" si="19"/>
        <v>2</v>
      </c>
      <c r="M28" s="625">
        <f t="shared" si="19"/>
        <v>2</v>
      </c>
      <c r="N28" s="625">
        <f t="shared" si="19"/>
        <v>2</v>
      </c>
    </row>
    <row r="29" ht="26" customHeight="1" spans="1:14">
      <c r="A29" s="602" t="s">
        <v>64</v>
      </c>
      <c r="B29" s="603"/>
      <c r="C29" s="603"/>
      <c r="D29" s="603"/>
      <c r="E29" s="604"/>
      <c r="F29" s="605" t="s">
        <v>65</v>
      </c>
      <c r="G29" s="606">
        <v>0</v>
      </c>
      <c r="H29" s="607">
        <f>SUM(I29-0.125)</f>
        <v>0.125</v>
      </c>
      <c r="I29" s="637">
        <f>J29</f>
        <v>0.25</v>
      </c>
      <c r="J29" s="638">
        <v>0.25</v>
      </c>
      <c r="K29" s="637">
        <f>J29</f>
        <v>0.25</v>
      </c>
      <c r="L29" s="637">
        <f>K29</f>
        <v>0.25</v>
      </c>
      <c r="M29" s="637">
        <f>L29</f>
        <v>0.25</v>
      </c>
      <c r="N29" s="637">
        <f>M29</f>
        <v>0.25</v>
      </c>
    </row>
    <row r="30" ht="26" customHeight="1" spans="1:14">
      <c r="A30" s="608" t="s">
        <v>66</v>
      </c>
      <c r="B30" s="609"/>
      <c r="C30" s="609"/>
      <c r="D30" s="609"/>
      <c r="E30" s="610"/>
      <c r="F30" s="611" t="s">
        <v>67</v>
      </c>
      <c r="G30" s="601">
        <v>0.25</v>
      </c>
      <c r="H30" s="569">
        <f t="shared" ref="H30" si="20">SUM(I30+0)</f>
        <v>8.75</v>
      </c>
      <c r="I30" s="625">
        <f t="shared" ref="I30" si="21">SUM(J30+0)</f>
        <v>8.75</v>
      </c>
      <c r="J30" s="638">
        <v>8.75</v>
      </c>
      <c r="K30" s="639">
        <f>SUM(J30+0.5)</f>
        <v>9.25</v>
      </c>
      <c r="L30" s="639">
        <f>SUM(K30+0)</f>
        <v>9.25</v>
      </c>
      <c r="M30" s="639">
        <f>SUM(L30+0.5)</f>
        <v>9.75</v>
      </c>
      <c r="N30" s="639">
        <f>SUM(M30+0)</f>
        <v>9.75</v>
      </c>
    </row>
    <row r="31" ht="26" customHeight="1" spans="1:14">
      <c r="A31" s="592" t="s">
        <v>68</v>
      </c>
      <c r="B31" s="592"/>
      <c r="C31" s="592"/>
      <c r="D31" s="592"/>
      <c r="E31" s="592"/>
      <c r="F31" s="612" t="s">
        <v>69</v>
      </c>
      <c r="G31" s="613">
        <v>0</v>
      </c>
      <c r="H31" s="614"/>
      <c r="I31" s="640">
        <f>J31</f>
        <v>0.125</v>
      </c>
      <c r="J31" s="641">
        <v>0.125</v>
      </c>
      <c r="K31" s="640">
        <f t="shared" ref="K31:N32" si="22">J31</f>
        <v>0.125</v>
      </c>
      <c r="L31" s="640">
        <f t="shared" si="22"/>
        <v>0.125</v>
      </c>
      <c r="M31" s="640">
        <f t="shared" si="22"/>
        <v>0.125</v>
      </c>
      <c r="N31" s="640">
        <f t="shared" si="22"/>
        <v>0.125</v>
      </c>
    </row>
    <row r="32" ht="26" customHeight="1" spans="1:14">
      <c r="A32" s="592" t="s">
        <v>70</v>
      </c>
      <c r="B32" s="592"/>
      <c r="C32" s="592"/>
      <c r="D32" s="592"/>
      <c r="E32" s="592"/>
      <c r="F32" s="612" t="s">
        <v>71</v>
      </c>
      <c r="G32" s="613">
        <v>0</v>
      </c>
      <c r="H32" s="614"/>
      <c r="I32" s="640">
        <f>J32</f>
        <v>1</v>
      </c>
      <c r="J32" s="641">
        <v>1</v>
      </c>
      <c r="K32" s="640">
        <f t="shared" si="22"/>
        <v>1</v>
      </c>
      <c r="L32" s="640">
        <f t="shared" si="22"/>
        <v>1</v>
      </c>
      <c r="M32" s="640">
        <f t="shared" si="22"/>
        <v>1</v>
      </c>
      <c r="N32" s="640">
        <f t="shared" si="22"/>
        <v>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mergeCells count="38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7:N17"/>
    <mergeCell ref="A18:E18"/>
    <mergeCell ref="A19:E19"/>
    <mergeCell ref="A20:E20"/>
    <mergeCell ref="A21:E21"/>
    <mergeCell ref="A22:E22"/>
    <mergeCell ref="A23:E23"/>
    <mergeCell ref="A24:E24"/>
    <mergeCell ref="A25:E25"/>
    <mergeCell ref="A26:N26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M7:M8"/>
    <mergeCell ref="N7:N8"/>
    <mergeCell ref="A7:E8"/>
    <mergeCell ref="H2:N6"/>
  </mergeCells>
  <conditionalFormatting sqref="K16:N16">
    <cfRule type="notContainsBlanks" dxfId="0" priority="3">
      <formula>LEN(TRIM(K16))&gt;0</formula>
    </cfRule>
  </conditionalFormatting>
  <conditionalFormatting sqref="O17">
    <cfRule type="notContainsBlanks" dxfId="0" priority="11">
      <formula>LEN(TRIM(O17))&gt;0</formula>
    </cfRule>
  </conditionalFormatting>
  <conditionalFormatting sqref="K18:N18">
    <cfRule type="notContainsBlanks" dxfId="0" priority="2">
      <formula>LEN(TRIM(K18))&gt;0</formula>
    </cfRule>
  </conditionalFormatting>
  <conditionalFormatting sqref="K19:N19">
    <cfRule type="notContainsBlanks" dxfId="0" priority="1">
      <formula>LEN(TRIM(K19))&gt;0</formula>
    </cfRule>
  </conditionalFormatting>
  <conditionalFormatting sqref="N27">
    <cfRule type="notContainsBlanks" dxfId="0" priority="19">
      <formula>LEN(TRIM(N27))&gt;0</formula>
    </cfRule>
  </conditionalFormatting>
  <conditionalFormatting sqref="G14:G16">
    <cfRule type="notContainsBlanks" dxfId="0" priority="9">
      <formula>LEN(TRIM(G14))&gt;0</formula>
    </cfRule>
  </conditionalFormatting>
  <conditionalFormatting sqref="G18:G25">
    <cfRule type="notContainsBlanks" dxfId="0" priority="15">
      <formula>LEN(TRIM(G18))&gt;0</formula>
    </cfRule>
  </conditionalFormatting>
  <conditionalFormatting sqref="O26:O30">
    <cfRule type="notContainsBlanks" dxfId="0" priority="16">
      <formula>LEN(TRIM(O26))&gt;0</formula>
    </cfRule>
  </conditionalFormatting>
  <conditionalFormatting sqref="K9:O12 O13">
    <cfRule type="notContainsBlanks" dxfId="0" priority="17">
      <formula>LEN(TRIM(K9))&gt;0</formula>
    </cfRule>
  </conditionalFormatting>
  <conditionalFormatting sqref="S9:S24 O18:O24 W9:W24">
    <cfRule type="notContainsBlanks" dxfId="0" priority="6">
      <formula>LEN(TRIM(O9))&gt;0</formula>
    </cfRule>
  </conditionalFormatting>
  <conditionalFormatting sqref="O14:O16 K30:M30 O27:O30 W26:W32 S26:S32">
    <cfRule type="notContainsBlanks" dxfId="0" priority="14">
      <formula>LEN(TRIM(K14))&gt;0</formula>
    </cfRule>
  </conditionalFormatting>
  <conditionalFormatting sqref="K14:N15">
    <cfRule type="notContainsBlanks" dxfId="0" priority="4">
      <formula>LEN(TRIM(K14))&gt;0</formula>
    </cfRule>
  </conditionalFormatting>
  <conditionalFormatting sqref="K20:N25">
    <cfRule type="notContainsBlanks" dxfId="0" priority="5">
      <formula>LEN(TRIM(K20))&gt;0</formula>
    </cfRule>
  </conditionalFormatting>
  <conditionalFormatting sqref="K27:M28 K31:O32">
    <cfRule type="notContainsBlanks" dxfId="0" priority="18">
      <formula>LEN(TRIM(K27))&gt;0</formula>
    </cfRule>
  </conditionalFormatting>
  <conditionalFormatting sqref="N28 N30:N32">
    <cfRule type="notContainsBlanks" dxfId="0" priority="20">
      <formula>LEN(TRIM(N28))&gt;0</formula>
    </cfRule>
  </conditionalFormatting>
  <conditionalFormatting sqref="K29:N30">
    <cfRule type="notContainsBlanks" dxfId="0" priority="13">
      <formula>LEN(TRIM(K29))&gt;0</formula>
    </cfRule>
  </conditionalFormatting>
  <printOptions horizontalCentered="1" gridLines="1"/>
  <pageMargins left="0.25" right="0.25" top="0.75" bottom="0.75" header="0" footer="0"/>
  <pageSetup paperSize="9" scale="76" pageOrder="overThenDown" orientation="landscape" cellComments="atEnd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N923"/>
  <sheetViews>
    <sheetView showGridLines="0" view="pageBreakPreview" zoomScaleNormal="85" workbookViewId="0">
      <selection activeCell="A19" sqref="A19:E19"/>
    </sheetView>
  </sheetViews>
  <sheetFormatPr defaultColWidth="14.4247787610619" defaultRowHeight="15" customHeight="1"/>
  <cols>
    <col min="1" max="1" width="4.70796460176991" style="534" customWidth="1"/>
    <col min="2" max="2" width="11.2212389380531" style="534" customWidth="1"/>
    <col min="3" max="3" width="18.6548672566372" style="534" customWidth="1"/>
    <col min="4" max="4" width="23.283185840708" style="534" customWidth="1"/>
    <col min="5" max="5" width="21.858407079646" style="534" customWidth="1"/>
    <col min="6" max="6" width="37.3097345132743" style="535" customWidth="1"/>
    <col min="7" max="7" width="10.283185840708" style="534" customWidth="1"/>
    <col min="8" max="8" width="10" style="534" hidden="1" customWidth="1"/>
    <col min="9" max="14" width="10" style="535" customWidth="1"/>
    <col min="15" max="15" width="6.42477876106195" style="534" customWidth="1"/>
    <col min="16" max="18" width="9.85840707964602" style="534" customWidth="1"/>
    <col min="19" max="19" width="7.70796460176991" style="534" customWidth="1"/>
    <col min="20" max="20" width="9.85840707964602" style="534" customWidth="1"/>
    <col min="21" max="22" width="9.70796460176991" style="534" customWidth="1"/>
    <col min="23" max="23" width="7.56637168141593" style="534" customWidth="1"/>
    <col min="24" max="24" width="11.5663716814159" style="534" customWidth="1"/>
    <col min="25" max="25" width="32.7079646017699" style="534" customWidth="1"/>
    <col min="26" max="27" width="13.7079646017699" style="534" customWidth="1"/>
    <col min="28" max="16384" width="14.4247787610619" style="534"/>
  </cols>
  <sheetData>
    <row r="1" ht="30" customHeight="1" spans="1:14">
      <c r="A1" s="536" t="s">
        <v>10</v>
      </c>
      <c r="B1" s="537"/>
      <c r="C1" s="537"/>
      <c r="D1" s="537"/>
      <c r="E1" s="537"/>
      <c r="F1" s="538"/>
      <c r="G1" s="537"/>
      <c r="H1" s="539"/>
      <c r="I1" s="615"/>
      <c r="J1" s="538"/>
      <c r="K1" s="538"/>
      <c r="L1" s="538"/>
      <c r="M1" s="538"/>
      <c r="N1" s="616"/>
    </row>
    <row r="2" ht="15.75" customHeight="1" spans="1:14">
      <c r="A2" s="540" t="s">
        <v>11</v>
      </c>
      <c r="B2" s="541"/>
      <c r="C2" s="542" t="s">
        <v>12</v>
      </c>
      <c r="D2" s="543" t="s">
        <v>13</v>
      </c>
      <c r="E2" s="544" t="s">
        <v>14</v>
      </c>
      <c r="F2" s="545"/>
      <c r="G2" s="546"/>
      <c r="H2" s="547"/>
      <c r="I2" s="617"/>
      <c r="J2" s="617"/>
      <c r="K2" s="617"/>
      <c r="L2" s="617"/>
      <c r="M2" s="617"/>
      <c r="N2" s="618"/>
    </row>
    <row r="3" ht="15.75" customHeight="1" spans="1:14">
      <c r="A3" s="548" t="s">
        <v>15</v>
      </c>
      <c r="B3" s="537"/>
      <c r="C3" s="549"/>
      <c r="D3" s="550" t="s">
        <v>16</v>
      </c>
      <c r="E3" s="551"/>
      <c r="F3" s="552"/>
      <c r="G3" s="553"/>
      <c r="H3" s="554"/>
      <c r="I3" s="547"/>
      <c r="J3" s="547"/>
      <c r="K3" s="547"/>
      <c r="L3" s="547"/>
      <c r="M3" s="547"/>
      <c r="N3" s="618"/>
    </row>
    <row r="4" ht="15.75" customHeight="1" spans="1:14">
      <c r="A4" s="548" t="s">
        <v>17</v>
      </c>
      <c r="B4" s="537"/>
      <c r="C4" s="549"/>
      <c r="D4" s="550" t="s">
        <v>18</v>
      </c>
      <c r="E4" s="551" t="s">
        <v>19</v>
      </c>
      <c r="F4" s="552"/>
      <c r="G4" s="553"/>
      <c r="H4" s="554"/>
      <c r="I4" s="547"/>
      <c r="J4" s="547"/>
      <c r="K4" s="547"/>
      <c r="L4" s="547"/>
      <c r="M4" s="547"/>
      <c r="N4" s="618"/>
    </row>
    <row r="5" ht="15.75" customHeight="1" spans="1:14">
      <c r="A5" s="548" t="s">
        <v>20</v>
      </c>
      <c r="B5" s="537"/>
      <c r="C5" s="549"/>
      <c r="D5" s="550" t="s">
        <v>8</v>
      </c>
      <c r="E5" s="551" t="s">
        <v>21</v>
      </c>
      <c r="F5" s="552"/>
      <c r="G5" s="553"/>
      <c r="H5" s="554"/>
      <c r="I5" s="547"/>
      <c r="J5" s="547"/>
      <c r="K5" s="547"/>
      <c r="L5" s="547"/>
      <c r="M5" s="547"/>
      <c r="N5" s="618"/>
    </row>
    <row r="6" ht="15.75" customHeight="1" spans="1:14">
      <c r="A6" s="548" t="s">
        <v>22</v>
      </c>
      <c r="B6" s="537"/>
      <c r="C6" s="549" t="s">
        <v>23</v>
      </c>
      <c r="D6" s="550" t="s">
        <v>24</v>
      </c>
      <c r="E6" s="551" t="s">
        <v>25</v>
      </c>
      <c r="F6" s="552"/>
      <c r="G6" s="553"/>
      <c r="H6" s="555"/>
      <c r="I6" s="619"/>
      <c r="J6" s="619"/>
      <c r="K6" s="619"/>
      <c r="L6" s="619"/>
      <c r="M6" s="619"/>
      <c r="N6" s="620"/>
    </row>
    <row r="7" ht="15.75" customHeight="1" spans="1:14">
      <c r="A7" s="556" t="s">
        <v>26</v>
      </c>
      <c r="B7" s="556"/>
      <c r="C7" s="556"/>
      <c r="D7" s="556"/>
      <c r="E7" s="557"/>
      <c r="F7" s="558"/>
      <c r="G7" s="559" t="s">
        <v>27</v>
      </c>
      <c r="H7" s="559" t="s">
        <v>28</v>
      </c>
      <c r="I7" s="621" t="s">
        <v>29</v>
      </c>
      <c r="J7" s="622" t="s">
        <v>30</v>
      </c>
      <c r="K7" s="623" t="s">
        <v>31</v>
      </c>
      <c r="L7" s="621" t="s">
        <v>32</v>
      </c>
      <c r="M7" s="621" t="s">
        <v>33</v>
      </c>
      <c r="N7" s="621" t="s">
        <v>34</v>
      </c>
    </row>
    <row r="8" customHeight="1" spans="1:14">
      <c r="A8" s="560"/>
      <c r="B8" s="560"/>
      <c r="C8" s="560"/>
      <c r="D8" s="560"/>
      <c r="E8" s="561"/>
      <c r="F8" s="562"/>
      <c r="G8" s="563"/>
      <c r="H8" s="563"/>
      <c r="I8" s="624"/>
      <c r="J8" s="624"/>
      <c r="K8" s="624"/>
      <c r="L8" s="624"/>
      <c r="M8" s="624"/>
      <c r="N8" s="624"/>
    </row>
    <row r="9" ht="15.75" hidden="1" customHeight="1" spans="1:14">
      <c r="A9" s="564">
        <v>1</v>
      </c>
      <c r="B9" s="565"/>
      <c r="C9" s="565"/>
      <c r="D9" s="565"/>
      <c r="E9" s="566"/>
      <c r="F9" s="567"/>
      <c r="G9" s="568">
        <v>44934</v>
      </c>
      <c r="H9" s="569"/>
      <c r="I9" s="625"/>
      <c r="J9" s="626"/>
      <c r="K9" s="625"/>
      <c r="L9" s="625"/>
      <c r="M9" s="625"/>
      <c r="N9" s="625"/>
    </row>
    <row r="10" ht="15.75" hidden="1" customHeight="1" spans="1:14">
      <c r="A10" s="564">
        <f t="shared" ref="A10:A12" si="0">A9+1</f>
        <v>2</v>
      </c>
      <c r="B10" s="565"/>
      <c r="C10" s="565"/>
      <c r="D10" s="565"/>
      <c r="E10" s="566"/>
      <c r="F10" s="567"/>
      <c r="G10" s="568">
        <v>44930</v>
      </c>
      <c r="H10" s="569"/>
      <c r="I10" s="625"/>
      <c r="J10" s="626"/>
      <c r="K10" s="625"/>
      <c r="L10" s="625"/>
      <c r="M10" s="625"/>
      <c r="N10" s="625"/>
    </row>
    <row r="11" ht="15.75" hidden="1" customHeight="1" spans="1:14">
      <c r="A11" s="564">
        <f t="shared" si="0"/>
        <v>3</v>
      </c>
      <c r="B11" s="565"/>
      <c r="C11" s="565"/>
      <c r="D11" s="565"/>
      <c r="E11" s="566"/>
      <c r="F11" s="570"/>
      <c r="G11" s="571">
        <v>44930</v>
      </c>
      <c r="H11" s="569"/>
      <c r="I11" s="625"/>
      <c r="J11" s="626"/>
      <c r="K11" s="625"/>
      <c r="L11" s="625"/>
      <c r="M11" s="625"/>
      <c r="N11" s="625"/>
    </row>
    <row r="12" ht="15.75" hidden="1" customHeight="1" spans="1:14">
      <c r="A12" s="564">
        <f t="shared" si="0"/>
        <v>4</v>
      </c>
      <c r="B12" s="565"/>
      <c r="C12" s="565"/>
      <c r="D12" s="565"/>
      <c r="E12" s="566"/>
      <c r="F12" s="570"/>
      <c r="G12" s="571">
        <v>44930</v>
      </c>
      <c r="H12" s="569"/>
      <c r="I12" s="625"/>
      <c r="J12" s="626"/>
      <c r="K12" s="625"/>
      <c r="L12" s="625"/>
      <c r="M12" s="625"/>
      <c r="N12" s="625"/>
    </row>
    <row r="13" ht="15.75" customHeight="1" spans="1:14">
      <c r="A13" s="572" t="s">
        <v>35</v>
      </c>
      <c r="B13" s="573"/>
      <c r="C13" s="573"/>
      <c r="D13" s="573"/>
      <c r="E13" s="573"/>
      <c r="F13" s="574"/>
      <c r="G13" s="573"/>
      <c r="H13" s="573"/>
      <c r="I13" s="574"/>
      <c r="J13" s="574"/>
      <c r="K13" s="574"/>
      <c r="L13" s="574"/>
      <c r="M13" s="574"/>
      <c r="N13" s="627"/>
    </row>
    <row r="14" ht="26" customHeight="1" spans="1:14">
      <c r="A14" s="575" t="s">
        <v>36</v>
      </c>
      <c r="B14" s="576"/>
      <c r="C14" s="576"/>
      <c r="D14" s="576"/>
      <c r="E14" s="577"/>
      <c r="F14" s="578" t="s">
        <v>37</v>
      </c>
      <c r="G14" s="579">
        <v>0.5</v>
      </c>
      <c r="H14" s="580">
        <f t="shared" ref="H14:H16" si="1">SUM(I14-1/2)</f>
        <v>109.99</v>
      </c>
      <c r="I14" s="628">
        <f>'XS-XXL'!I14*2.54</f>
        <v>110.49</v>
      </c>
      <c r="J14" s="628">
        <f>'XS-XXL'!J14*2.54</f>
        <v>111.76</v>
      </c>
      <c r="K14" s="628">
        <f>'XS-XXL'!K14*2.54</f>
        <v>113.03</v>
      </c>
      <c r="L14" s="628">
        <f>'XS-XXL'!L14*2.54</f>
        <v>114.3</v>
      </c>
      <c r="M14" s="628">
        <f>'XS-XXL'!M14*2.54</f>
        <v>114.3</v>
      </c>
      <c r="N14" s="628">
        <f>'XS-XXL'!N14*2.54</f>
        <v>114.3</v>
      </c>
    </row>
    <row r="15" ht="26" customHeight="1" spans="1:14">
      <c r="A15" s="575" t="s">
        <v>38</v>
      </c>
      <c r="B15" s="576"/>
      <c r="C15" s="576"/>
      <c r="D15" s="576"/>
      <c r="E15" s="577"/>
      <c r="F15" s="578" t="s">
        <v>39</v>
      </c>
      <c r="G15" s="579">
        <v>0.5</v>
      </c>
      <c r="H15" s="580">
        <f t="shared" si="1"/>
        <v>100.7825</v>
      </c>
      <c r="I15" s="628">
        <f>'XS-XXL'!I15*2.54</f>
        <v>101.2825</v>
      </c>
      <c r="J15" s="628">
        <f>'XS-XXL'!J15*2.54</f>
        <v>102.235</v>
      </c>
      <c r="K15" s="628">
        <f>'XS-XXL'!K15*2.54</f>
        <v>103.1875</v>
      </c>
      <c r="L15" s="628">
        <f>'XS-XXL'!L15*2.54</f>
        <v>104.14</v>
      </c>
      <c r="M15" s="628">
        <f>'XS-XXL'!M15*2.54</f>
        <v>104.14</v>
      </c>
      <c r="N15" s="628">
        <f>'XS-XXL'!N15*2.54</f>
        <v>104.14</v>
      </c>
    </row>
    <row r="16" ht="26" customHeight="1" spans="1:14">
      <c r="A16" s="575" t="s">
        <v>40</v>
      </c>
      <c r="B16" s="576"/>
      <c r="C16" s="576"/>
      <c r="D16" s="576"/>
      <c r="E16" s="577"/>
      <c r="F16" s="578" t="s">
        <v>41</v>
      </c>
      <c r="G16" s="579">
        <v>0.5</v>
      </c>
      <c r="H16" s="580">
        <f t="shared" si="1"/>
        <v>98.2425</v>
      </c>
      <c r="I16" s="628">
        <f>'XS-XXL'!I16*2.54</f>
        <v>98.7425</v>
      </c>
      <c r="J16" s="628">
        <f>'XS-XXL'!J16*2.54</f>
        <v>99.695</v>
      </c>
      <c r="K16" s="628">
        <f>'XS-XXL'!K16*2.54</f>
        <v>100.6475</v>
      </c>
      <c r="L16" s="628">
        <f>'XS-XXL'!L16*2.54</f>
        <v>101.6</v>
      </c>
      <c r="M16" s="628">
        <f>'XS-XXL'!M16*2.54</f>
        <v>101.6</v>
      </c>
      <c r="N16" s="628">
        <f>'XS-XXL'!N16*2.54</f>
        <v>101.6</v>
      </c>
    </row>
    <row r="17" s="533" customFormat="1" ht="26" customHeight="1" spans="1:14">
      <c r="A17" s="572" t="s">
        <v>42</v>
      </c>
      <c r="B17" s="573"/>
      <c r="C17" s="573"/>
      <c r="D17" s="573"/>
      <c r="E17" s="573"/>
      <c r="F17" s="574"/>
      <c r="G17" s="573"/>
      <c r="H17" s="573"/>
      <c r="I17" s="574"/>
      <c r="J17" s="574"/>
      <c r="K17" s="574"/>
      <c r="L17" s="574"/>
      <c r="M17" s="574"/>
      <c r="N17" s="627"/>
    </row>
    <row r="18" ht="26" customHeight="1" spans="1:14">
      <c r="A18" s="581" t="s">
        <v>43</v>
      </c>
      <c r="B18" s="581"/>
      <c r="C18" s="581"/>
      <c r="D18" s="581"/>
      <c r="E18" s="582"/>
      <c r="F18" s="583" t="s">
        <v>44</v>
      </c>
      <c r="G18" s="584">
        <v>0.125</v>
      </c>
      <c r="H18" s="569"/>
      <c r="I18" s="628">
        <f>'XS-XXL'!I18*2.54</f>
        <v>36.83</v>
      </c>
      <c r="J18" s="628">
        <f>'XS-XXL'!J18*2.54</f>
        <v>38.1</v>
      </c>
      <c r="K18" s="628">
        <f>'XS-XXL'!K18*2.54</f>
        <v>39.37</v>
      </c>
      <c r="L18" s="628">
        <f>'XS-XXL'!L18*2.54</f>
        <v>40.64</v>
      </c>
      <c r="M18" s="628">
        <f>'XS-XXL'!M18*2.54</f>
        <v>41.91</v>
      </c>
      <c r="N18" s="628">
        <f>'XS-XXL'!N18*2.54</f>
        <v>43.18</v>
      </c>
    </row>
    <row r="19" ht="26" customHeight="1" spans="1:14">
      <c r="A19" s="585" t="s">
        <v>45</v>
      </c>
      <c r="B19" s="586"/>
      <c r="C19" s="586"/>
      <c r="D19" s="586"/>
      <c r="E19" s="587"/>
      <c r="F19" s="588" t="s">
        <v>46</v>
      </c>
      <c r="G19" s="584">
        <v>0.125</v>
      </c>
      <c r="H19" s="569"/>
      <c r="I19" s="628">
        <f>'XS-XXL'!I19*2.54</f>
        <v>12.7</v>
      </c>
      <c r="J19" s="628">
        <f>'XS-XXL'!J19*2.54</f>
        <v>13.335</v>
      </c>
      <c r="K19" s="628">
        <f>'XS-XXL'!K19*2.54</f>
        <v>13.97</v>
      </c>
      <c r="L19" s="628">
        <f>'XS-XXL'!L19*2.54</f>
        <v>14.605</v>
      </c>
      <c r="M19" s="628">
        <f>'XS-XXL'!M19*2.54</f>
        <v>15.24</v>
      </c>
      <c r="N19" s="628">
        <f>'XS-XXL'!N19*2.54</f>
        <v>15.875</v>
      </c>
    </row>
    <row r="20" ht="26" customHeight="1" spans="1:14">
      <c r="A20" s="585" t="s">
        <v>47</v>
      </c>
      <c r="B20" s="586"/>
      <c r="C20" s="586"/>
      <c r="D20" s="586"/>
      <c r="E20" s="587"/>
      <c r="F20" s="588" t="s">
        <v>48</v>
      </c>
      <c r="G20" s="584">
        <v>0.25</v>
      </c>
      <c r="H20" s="569"/>
      <c r="I20" s="629">
        <f>'XS-XXL'!I20*2.54</f>
        <v>34.925</v>
      </c>
      <c r="J20" s="629">
        <f>'XS-XXL'!J20*2.54</f>
        <v>37.465</v>
      </c>
      <c r="K20" s="629">
        <f>'XS-XXL'!K20*2.54</f>
        <v>40.005</v>
      </c>
      <c r="L20" s="629">
        <f>'XS-XXL'!L20*2.54</f>
        <v>43.18</v>
      </c>
      <c r="M20" s="629">
        <f>'XS-XXL'!M20*2.54</f>
        <v>45.72</v>
      </c>
      <c r="N20" s="629">
        <f>'XS-XXL'!N20*2.54</f>
        <v>48.26</v>
      </c>
    </row>
    <row r="21" ht="31" customHeight="1" spans="1:14">
      <c r="A21" s="581" t="s">
        <v>49</v>
      </c>
      <c r="B21" s="581"/>
      <c r="C21" s="581"/>
      <c r="D21" s="581"/>
      <c r="E21" s="582"/>
      <c r="F21" s="583" t="s">
        <v>50</v>
      </c>
      <c r="G21" s="584">
        <v>0.5</v>
      </c>
      <c r="H21" s="569">
        <f t="shared" ref="H21:H25" si="2">SUM(I21-1)</f>
        <v>79.01</v>
      </c>
      <c r="I21" s="629">
        <f>'XS-XXL'!I21*2.54</f>
        <v>80.01</v>
      </c>
      <c r="J21" s="629">
        <f>'XS-XXL'!J21*2.54</f>
        <v>85.09</v>
      </c>
      <c r="K21" s="629">
        <f>'XS-XXL'!K21*2.54</f>
        <v>90.17</v>
      </c>
      <c r="L21" s="629">
        <f>'XS-XXL'!L21*2.54</f>
        <v>96.52</v>
      </c>
      <c r="M21" s="629">
        <f>'XS-XXL'!M21*2.54</f>
        <v>101.6</v>
      </c>
      <c r="N21" s="629">
        <f>'XS-XXL'!N21*2.54</f>
        <v>106.68</v>
      </c>
    </row>
    <row r="22" ht="26" customHeight="1" spans="1:14">
      <c r="A22" s="589" t="s">
        <v>51</v>
      </c>
      <c r="B22" s="581"/>
      <c r="C22" s="581"/>
      <c r="D22" s="581"/>
      <c r="E22" s="582"/>
      <c r="F22" s="583" t="s">
        <v>52</v>
      </c>
      <c r="G22" s="584">
        <v>0.5</v>
      </c>
      <c r="H22" s="569">
        <f t="shared" si="2"/>
        <v>75.2</v>
      </c>
      <c r="I22" s="629">
        <f>'XS-XXL'!I22*2.54</f>
        <v>76.2</v>
      </c>
      <c r="J22" s="629">
        <f>'XS-XXL'!J22*2.54</f>
        <v>81.28</v>
      </c>
      <c r="K22" s="629">
        <f>'XS-XXL'!K22*2.54</f>
        <v>86.36</v>
      </c>
      <c r="L22" s="629">
        <f>'XS-XXL'!L22*2.54</f>
        <v>92.71</v>
      </c>
      <c r="M22" s="629">
        <f>'XS-XXL'!M22*2.54</f>
        <v>97.79</v>
      </c>
      <c r="N22" s="629">
        <f>'XS-XXL'!N22*2.54</f>
        <v>102.87</v>
      </c>
    </row>
    <row r="23" ht="26" customHeight="1" spans="1:14">
      <c r="A23" s="590" t="s">
        <v>53</v>
      </c>
      <c r="B23" s="590"/>
      <c r="C23" s="590"/>
      <c r="D23" s="590"/>
      <c r="E23" s="590"/>
      <c r="F23" s="591" t="s">
        <v>54</v>
      </c>
      <c r="G23" s="584">
        <v>0.5</v>
      </c>
      <c r="H23" s="569">
        <f t="shared" si="2"/>
        <v>86.63</v>
      </c>
      <c r="I23" s="629">
        <f>'XS-XXL'!I23*2.54</f>
        <v>87.63</v>
      </c>
      <c r="J23" s="629">
        <f>'XS-XXL'!J23*2.54</f>
        <v>92.71</v>
      </c>
      <c r="K23" s="629">
        <f>'XS-XXL'!K23*2.54</f>
        <v>97.79</v>
      </c>
      <c r="L23" s="629">
        <f>'XS-XXL'!L23*2.54</f>
        <v>104.14</v>
      </c>
      <c r="M23" s="629">
        <f>'XS-XXL'!M23*2.54</f>
        <v>109.22</v>
      </c>
      <c r="N23" s="629">
        <f>'XS-XXL'!N23*2.54</f>
        <v>114.3</v>
      </c>
    </row>
    <row r="24" ht="26" customHeight="1" spans="1:14">
      <c r="A24" s="590" t="s">
        <v>55</v>
      </c>
      <c r="B24" s="590"/>
      <c r="C24" s="590"/>
      <c r="D24" s="590"/>
      <c r="E24" s="590"/>
      <c r="F24" s="591" t="s">
        <v>56</v>
      </c>
      <c r="G24" s="584">
        <v>0.5</v>
      </c>
      <c r="H24" s="569">
        <f t="shared" si="2"/>
        <v>136.16</v>
      </c>
      <c r="I24" s="629">
        <f>'XS-XXL'!I24*2.54</f>
        <v>137.16</v>
      </c>
      <c r="J24" s="629">
        <f>'XS-XXL'!J24*2.54</f>
        <v>142.24</v>
      </c>
      <c r="K24" s="629">
        <f>'XS-XXL'!K24*2.54</f>
        <v>147.32</v>
      </c>
      <c r="L24" s="629">
        <f>'XS-XXL'!L24*2.54</f>
        <v>153.67</v>
      </c>
      <c r="M24" s="629">
        <f>'XS-XXL'!M24*2.54</f>
        <v>158.75</v>
      </c>
      <c r="N24" s="629">
        <f>'XS-XXL'!N24*2.54</f>
        <v>163.83</v>
      </c>
    </row>
    <row r="25" ht="26" customHeight="1" spans="1:14">
      <c r="A25" s="592" t="s">
        <v>57</v>
      </c>
      <c r="B25" s="592"/>
      <c r="C25" s="592"/>
      <c r="D25" s="592"/>
      <c r="E25" s="592"/>
      <c r="F25" s="593" t="s">
        <v>58</v>
      </c>
      <c r="G25" s="584">
        <v>0.5</v>
      </c>
      <c r="H25" s="569">
        <f t="shared" si="2"/>
        <v>129.81</v>
      </c>
      <c r="I25" s="629">
        <f>'XS-XXL'!I25*2.54</f>
        <v>130.81</v>
      </c>
      <c r="J25" s="629">
        <f>'XS-XXL'!J25*2.54</f>
        <v>135.89</v>
      </c>
      <c r="K25" s="629">
        <f>'XS-XXL'!K25*2.54</f>
        <v>140.97</v>
      </c>
      <c r="L25" s="629">
        <f>'XS-XXL'!L25*2.54</f>
        <v>147.32</v>
      </c>
      <c r="M25" s="629">
        <f>'XS-XXL'!M25*2.54</f>
        <v>152.4</v>
      </c>
      <c r="N25" s="629">
        <f>'XS-XXL'!N25*2.54</f>
        <v>157.48</v>
      </c>
    </row>
    <row r="26" ht="26" customHeight="1" spans="1:14">
      <c r="A26" s="594" t="s">
        <v>59</v>
      </c>
      <c r="B26" s="595"/>
      <c r="C26" s="595"/>
      <c r="D26" s="595"/>
      <c r="E26" s="595"/>
      <c r="F26" s="596"/>
      <c r="G26" s="573"/>
      <c r="H26" s="573"/>
      <c r="I26" s="574"/>
      <c r="J26" s="574"/>
      <c r="K26" s="574"/>
      <c r="L26" s="574"/>
      <c r="M26" s="574"/>
      <c r="N26" s="627"/>
    </row>
    <row r="27" ht="26" customHeight="1" spans="1:14">
      <c r="A27" s="597" t="s">
        <v>60</v>
      </c>
      <c r="B27" s="598"/>
      <c r="C27" s="598"/>
      <c r="D27" s="598"/>
      <c r="E27" s="599"/>
      <c r="F27" s="600" t="s">
        <v>61</v>
      </c>
      <c r="G27" s="601">
        <v>0.125</v>
      </c>
      <c r="H27" s="569"/>
      <c r="I27" s="630">
        <f>'XS-XXL'!I27*2.54</f>
        <v>35.56</v>
      </c>
      <c r="J27" s="630">
        <f>'XS-XXL'!J27*2.54</f>
        <v>36.195</v>
      </c>
      <c r="K27" s="630">
        <f>'XS-XXL'!K27*2.54</f>
        <v>36.83</v>
      </c>
      <c r="L27" s="630">
        <f>'XS-XXL'!L27*2.54</f>
        <v>37.465</v>
      </c>
      <c r="M27" s="630">
        <f>'XS-XXL'!M27*2.54</f>
        <v>38.1</v>
      </c>
      <c r="N27" s="630">
        <f>'XS-XXL'!N27*2.54</f>
        <v>38.735</v>
      </c>
    </row>
    <row r="28" ht="26" customHeight="1" spans="1:14">
      <c r="A28" s="602" t="s">
        <v>62</v>
      </c>
      <c r="B28" s="603"/>
      <c r="C28" s="603"/>
      <c r="D28" s="603"/>
      <c r="E28" s="604"/>
      <c r="F28" s="605" t="s">
        <v>63</v>
      </c>
      <c r="G28" s="601">
        <v>0.25</v>
      </c>
      <c r="H28" s="569">
        <f>I28</f>
        <v>5.08</v>
      </c>
      <c r="I28" s="630">
        <f>'XS-XXL'!I28*2.54</f>
        <v>5.08</v>
      </c>
      <c r="J28" s="630">
        <f>'XS-XXL'!J28*2.54</f>
        <v>5.08</v>
      </c>
      <c r="K28" s="630">
        <f>'XS-XXL'!K28*2.54</f>
        <v>5.08</v>
      </c>
      <c r="L28" s="630">
        <f>'XS-XXL'!L28*2.54</f>
        <v>5.08</v>
      </c>
      <c r="M28" s="630">
        <f>'XS-XXL'!M28*2.54</f>
        <v>5.08</v>
      </c>
      <c r="N28" s="630">
        <f>'XS-XXL'!N28*2.54</f>
        <v>5.08</v>
      </c>
    </row>
    <row r="29" ht="26" customHeight="1" spans="1:14">
      <c r="A29" s="602" t="s">
        <v>64</v>
      </c>
      <c r="B29" s="603"/>
      <c r="C29" s="603"/>
      <c r="D29" s="603"/>
      <c r="E29" s="604"/>
      <c r="F29" s="605" t="s">
        <v>65</v>
      </c>
      <c r="G29" s="606">
        <v>0</v>
      </c>
      <c r="H29" s="607">
        <f>SUM(I29-0.125)</f>
        <v>0.51</v>
      </c>
      <c r="I29" s="630">
        <f>'XS-XXL'!I29*2.54</f>
        <v>0.635</v>
      </c>
      <c r="J29" s="630">
        <f>'XS-XXL'!J29*2.54</f>
        <v>0.635</v>
      </c>
      <c r="K29" s="630">
        <f>'XS-XXL'!K29*2.54</f>
        <v>0.635</v>
      </c>
      <c r="L29" s="630">
        <f>'XS-XXL'!L29*2.54</f>
        <v>0.635</v>
      </c>
      <c r="M29" s="630">
        <f>'XS-XXL'!M29*2.54</f>
        <v>0.635</v>
      </c>
      <c r="N29" s="630">
        <f>'XS-XXL'!N29*2.54</f>
        <v>0.635</v>
      </c>
    </row>
    <row r="30" ht="26" customHeight="1" spans="1:14">
      <c r="A30" s="608" t="s">
        <v>66</v>
      </c>
      <c r="B30" s="609"/>
      <c r="C30" s="609"/>
      <c r="D30" s="609"/>
      <c r="E30" s="610"/>
      <c r="F30" s="611" t="s">
        <v>67</v>
      </c>
      <c r="G30" s="601">
        <v>0.25</v>
      </c>
      <c r="H30" s="569">
        <f>SUM(I30+0)</f>
        <v>22.225</v>
      </c>
      <c r="I30" s="630">
        <f>'XS-XXL'!I30*2.54</f>
        <v>22.225</v>
      </c>
      <c r="J30" s="630">
        <f>'XS-XXL'!J30*2.54</f>
        <v>22.225</v>
      </c>
      <c r="K30" s="630">
        <f>'XS-XXL'!K30*2.54</f>
        <v>23.495</v>
      </c>
      <c r="L30" s="630">
        <f>'XS-XXL'!L30*2.54</f>
        <v>23.495</v>
      </c>
      <c r="M30" s="630">
        <f>'XS-XXL'!M30*2.54</f>
        <v>24.765</v>
      </c>
      <c r="N30" s="630">
        <f>'XS-XXL'!N30*2.54</f>
        <v>24.765</v>
      </c>
    </row>
    <row r="31" ht="26" customHeight="1" spans="1:14">
      <c r="A31" s="592" t="s">
        <v>68</v>
      </c>
      <c r="B31" s="592"/>
      <c r="C31" s="592"/>
      <c r="D31" s="592"/>
      <c r="E31" s="592"/>
      <c r="F31" s="612" t="s">
        <v>69</v>
      </c>
      <c r="G31" s="613">
        <v>0</v>
      </c>
      <c r="H31" s="614"/>
      <c r="I31" s="630">
        <f>'XS-XXL'!I31*2.54</f>
        <v>0.3175</v>
      </c>
      <c r="J31" s="630">
        <f>'XS-XXL'!J31*2.54</f>
        <v>0.3175</v>
      </c>
      <c r="K31" s="630">
        <f>'XS-XXL'!K31*2.54</f>
        <v>0.3175</v>
      </c>
      <c r="L31" s="630">
        <f>'XS-XXL'!L31*2.54</f>
        <v>0.3175</v>
      </c>
      <c r="M31" s="630">
        <f>'XS-XXL'!M31*2.54</f>
        <v>0.3175</v>
      </c>
      <c r="N31" s="630">
        <f>'XS-XXL'!N31*2.54</f>
        <v>0.3175</v>
      </c>
    </row>
    <row r="32" ht="26" customHeight="1" spans="1:14">
      <c r="A32" s="592" t="s">
        <v>70</v>
      </c>
      <c r="B32" s="592"/>
      <c r="C32" s="592"/>
      <c r="D32" s="592"/>
      <c r="E32" s="592"/>
      <c r="F32" s="612" t="s">
        <v>71</v>
      </c>
      <c r="G32" s="613">
        <v>0</v>
      </c>
      <c r="H32" s="614"/>
      <c r="I32" s="630">
        <f>'XS-XXL'!I32*2.54</f>
        <v>2.54</v>
      </c>
      <c r="J32" s="630">
        <f>'XS-XXL'!J32*2.54</f>
        <v>2.54</v>
      </c>
      <c r="K32" s="630">
        <f>'XS-XXL'!K32*2.54</f>
        <v>2.54</v>
      </c>
      <c r="L32" s="630">
        <f>'XS-XXL'!L32*2.54</f>
        <v>2.54</v>
      </c>
      <c r="M32" s="630">
        <f>'XS-XXL'!M32*2.54</f>
        <v>2.54</v>
      </c>
      <c r="N32" s="630">
        <f>'XS-XXL'!N32*2.54</f>
        <v>2.54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mergeCells count="38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7:N17"/>
    <mergeCell ref="A18:E18"/>
    <mergeCell ref="A19:E19"/>
    <mergeCell ref="A20:E20"/>
    <mergeCell ref="A21:E21"/>
    <mergeCell ref="A22:E22"/>
    <mergeCell ref="A23:E23"/>
    <mergeCell ref="A24:E24"/>
    <mergeCell ref="A25:E25"/>
    <mergeCell ref="A26:N26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17">
    <cfRule type="notContainsBlanks" dxfId="0" priority="5">
      <formula>LEN(TRIM(O17))&gt;0</formula>
    </cfRule>
  </conditionalFormatting>
  <conditionalFormatting sqref="G14:G16">
    <cfRule type="notContainsBlanks" dxfId="0" priority="4">
      <formula>LEN(TRIM(G14))&gt;0</formula>
    </cfRule>
  </conditionalFormatting>
  <conditionalFormatting sqref="G18:G25">
    <cfRule type="notContainsBlanks" dxfId="0" priority="8">
      <formula>LEN(TRIM(G18))&gt;0</formula>
    </cfRule>
  </conditionalFormatting>
  <conditionalFormatting sqref="N27:N32">
    <cfRule type="notContainsBlanks" dxfId="0" priority="12">
      <formula>LEN(TRIM(N27))&gt;0</formula>
    </cfRule>
  </conditionalFormatting>
  <conditionalFormatting sqref="O26:O30">
    <cfRule type="notContainsBlanks" dxfId="0" priority="9">
      <formula>LEN(TRIM(O26))&gt;0</formula>
    </cfRule>
  </conditionalFormatting>
  <conditionalFormatting sqref="K9:O12 O13">
    <cfRule type="notContainsBlanks" dxfId="0" priority="10">
      <formula>LEN(TRIM(K9))&gt;0</formula>
    </cfRule>
  </conditionalFormatting>
  <conditionalFormatting sqref="S9:S24 O18:O24 W9:W24">
    <cfRule type="notContainsBlanks" dxfId="0" priority="3">
      <formula>LEN(TRIM(O9))&gt;0</formula>
    </cfRule>
  </conditionalFormatting>
  <conditionalFormatting sqref="K14:N16">
    <cfRule type="notContainsBlanks" dxfId="0" priority="1">
      <formula>LEN(TRIM(K14))&gt;0</formula>
    </cfRule>
  </conditionalFormatting>
  <conditionalFormatting sqref="O14:O16 O27:O30 W26:W32 S26:S32">
    <cfRule type="notContainsBlanks" dxfId="0" priority="7">
      <formula>LEN(TRIM(O14))&gt;0</formula>
    </cfRule>
  </conditionalFormatting>
  <conditionalFormatting sqref="K20:N25">
    <cfRule type="notContainsBlanks" dxfId="0" priority="2">
      <formula>LEN(TRIM(K20))&gt;0</formula>
    </cfRule>
  </conditionalFormatting>
  <conditionalFormatting sqref="K27:M30 K31:O32">
    <cfRule type="notContainsBlanks" dxfId="0" priority="11">
      <formula>LEN(TRIM(K27))&gt;0</formula>
    </cfRule>
  </conditionalFormatting>
  <printOptions horizontalCentered="1" gridLines="1"/>
  <pageMargins left="0.25" right="0.25" top="0.75" bottom="0.75" header="0" footer="0"/>
  <pageSetup paperSize="9" scale="76" pageOrder="overThenDown" orientation="landscape" cellComments="atEnd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view="pageBreakPreview" zoomScaleNormal="100" workbookViewId="0">
      <selection activeCell="A17" sqref="A17:B18"/>
    </sheetView>
  </sheetViews>
  <sheetFormatPr defaultColWidth="9" defaultRowHeight="12.75" outlineLevelCol="7"/>
  <cols>
    <col min="1" max="1" width="13.6371681415929" customWidth="1"/>
    <col min="2" max="2" width="24.5486725663717" customWidth="1"/>
    <col min="3" max="3" width="47.7256637168142" customWidth="1"/>
    <col min="4" max="8" width="11.6637168141593" customWidth="1"/>
  </cols>
  <sheetData>
    <row r="1" ht="23.25" spans="1:8">
      <c r="A1" s="478"/>
      <c r="B1" s="479"/>
      <c r="C1" s="479"/>
      <c r="D1" s="479"/>
      <c r="E1" s="479"/>
      <c r="F1" s="479"/>
      <c r="G1" s="479"/>
      <c r="H1" s="479"/>
    </row>
    <row r="2" ht="13.1" spans="1:8">
      <c r="A2" s="440" t="s">
        <v>11</v>
      </c>
      <c r="B2" s="406" t="s">
        <v>12</v>
      </c>
      <c r="C2" s="440" t="s">
        <v>18</v>
      </c>
      <c r="D2" s="480" t="s">
        <v>72</v>
      </c>
      <c r="E2" s="480"/>
      <c r="F2" s="481"/>
      <c r="G2" s="482"/>
      <c r="H2" s="483"/>
    </row>
    <row r="3" ht="13.1" spans="1:8">
      <c r="A3" s="440" t="s">
        <v>17</v>
      </c>
      <c r="B3" s="406" t="str">
        <f>'[2]Style Summary Cover Page'!B4</f>
        <v>FALL 24</v>
      </c>
      <c r="C3" s="440" t="s">
        <v>8</v>
      </c>
      <c r="D3" s="480" t="s">
        <v>21</v>
      </c>
      <c r="E3" s="480"/>
      <c r="F3" s="483"/>
      <c r="G3" s="483"/>
      <c r="H3" s="483"/>
    </row>
    <row r="4" ht="13.1" spans="1:8">
      <c r="A4" s="440" t="s">
        <v>20</v>
      </c>
      <c r="B4" s="406" t="str">
        <f>'[2]Style Summary Cover Page'!B5</f>
        <v>FALL 24</v>
      </c>
      <c r="C4" s="440" t="s">
        <v>24</v>
      </c>
      <c r="D4" s="480" t="s">
        <v>73</v>
      </c>
      <c r="E4" s="480"/>
      <c r="F4" s="483"/>
      <c r="G4" s="483"/>
      <c r="H4" s="483"/>
    </row>
    <row r="5" spans="1:8">
      <c r="A5" s="444" t="s">
        <v>74</v>
      </c>
      <c r="B5" s="484"/>
      <c r="C5" s="485"/>
      <c r="D5" s="486" t="s">
        <v>27</v>
      </c>
      <c r="E5" s="487" t="s">
        <v>75</v>
      </c>
      <c r="F5" s="488" t="s">
        <v>73</v>
      </c>
      <c r="G5" s="489" t="s">
        <v>76</v>
      </c>
      <c r="H5" s="490" t="s">
        <v>77</v>
      </c>
    </row>
    <row r="6" ht="13.2" customHeight="1" spans="1:8">
      <c r="A6" s="491"/>
      <c r="B6" s="492"/>
      <c r="C6" s="493"/>
      <c r="D6" s="486"/>
      <c r="E6" s="487"/>
      <c r="F6" s="488"/>
      <c r="G6" s="489"/>
      <c r="H6" s="490"/>
    </row>
    <row r="7" spans="1:8">
      <c r="A7" s="491"/>
      <c r="B7" s="492"/>
      <c r="C7" s="493"/>
      <c r="D7" s="494"/>
      <c r="E7" s="495"/>
      <c r="F7" s="496"/>
      <c r="G7" s="497"/>
      <c r="H7" s="498"/>
    </row>
    <row r="8" ht="13.1" hidden="1" spans="1:8">
      <c r="A8" s="499" t="s">
        <v>35</v>
      </c>
      <c r="B8" s="499"/>
      <c r="C8" s="499"/>
      <c r="D8" s="499"/>
      <c r="E8" s="499"/>
      <c r="F8" s="499"/>
      <c r="G8" s="499"/>
      <c r="H8" s="499"/>
    </row>
    <row r="9" ht="16.5" hidden="1" spans="1:8">
      <c r="A9" s="500" t="s">
        <v>78</v>
      </c>
      <c r="B9" s="500"/>
      <c r="C9" s="501" t="s">
        <v>79</v>
      </c>
      <c r="D9" s="502">
        <v>0.5</v>
      </c>
      <c r="E9" s="503">
        <f>F9-0.25</f>
        <v>42.25</v>
      </c>
      <c r="F9" s="504">
        <v>42.5</v>
      </c>
      <c r="G9" s="505">
        <f>SUM(F9+0.25)</f>
        <v>42.75</v>
      </c>
      <c r="H9" s="505">
        <f>SUM(G9+0.25)</f>
        <v>43</v>
      </c>
    </row>
    <row r="10" ht="16.5" hidden="1" spans="1:8">
      <c r="A10" s="500" t="s">
        <v>80</v>
      </c>
      <c r="B10" s="500"/>
      <c r="C10" s="501" t="s">
        <v>41</v>
      </c>
      <c r="D10" s="502">
        <v>0.5</v>
      </c>
      <c r="E10" s="503">
        <f>F10-0.25</f>
        <v>36.25</v>
      </c>
      <c r="F10" s="504">
        <v>36.5</v>
      </c>
      <c r="G10" s="505">
        <f>SUM(F10+0.25)</f>
        <v>36.75</v>
      </c>
      <c r="H10" s="505">
        <f>SUM(G10+0.25)</f>
        <v>37</v>
      </c>
    </row>
    <row r="11" ht="16.5" hidden="1" spans="1:8">
      <c r="A11" s="500" t="s">
        <v>81</v>
      </c>
      <c r="B11" s="500"/>
      <c r="C11" s="501" t="s">
        <v>71</v>
      </c>
      <c r="D11" s="502">
        <v>0.125</v>
      </c>
      <c r="E11" s="506">
        <f>F11</f>
        <v>1</v>
      </c>
      <c r="F11" s="504">
        <v>1</v>
      </c>
      <c r="G11" s="507">
        <f>SUM(F11+0)</f>
        <v>1</v>
      </c>
      <c r="H11" s="507">
        <f>SUM(G11+0)</f>
        <v>1</v>
      </c>
    </row>
    <row r="12" ht="16.85" hidden="1" spans="1:8">
      <c r="A12" s="499" t="s">
        <v>82</v>
      </c>
      <c r="B12" s="499"/>
      <c r="C12" s="508"/>
      <c r="D12" s="499"/>
      <c r="E12" s="499"/>
      <c r="F12" s="499"/>
      <c r="G12" s="499"/>
      <c r="H12" s="499"/>
    </row>
    <row r="13" ht="26" hidden="1" customHeight="1" spans="1:8">
      <c r="A13" s="509" t="s">
        <v>83</v>
      </c>
      <c r="B13" s="510"/>
      <c r="C13" s="511" t="s">
        <v>84</v>
      </c>
      <c r="D13" s="502">
        <v>0.125</v>
      </c>
      <c r="E13" s="505">
        <f>SUM(F13-0.5)</f>
        <v>18</v>
      </c>
      <c r="F13" s="504">
        <v>18.5</v>
      </c>
      <c r="G13" s="505">
        <f>SUM(F13+0.625)</f>
        <v>19.125</v>
      </c>
      <c r="H13" s="505">
        <f>SUM(G13+0.625)</f>
        <v>19.75</v>
      </c>
    </row>
    <row r="14" ht="18" spans="1:8">
      <c r="A14" s="509" t="s">
        <v>85</v>
      </c>
      <c r="B14" s="510"/>
      <c r="C14" s="511" t="s">
        <v>46</v>
      </c>
      <c r="D14" s="512">
        <v>0.25</v>
      </c>
      <c r="E14" s="525">
        <f>SUM(F14-0.125)</f>
        <v>5.875</v>
      </c>
      <c r="F14" s="526">
        <v>6</v>
      </c>
      <c r="G14" s="525">
        <f>SUM(F14+0.125)</f>
        <v>6.125</v>
      </c>
      <c r="H14" s="525">
        <f>SUM(G14+0.125)</f>
        <v>6.25</v>
      </c>
    </row>
    <row r="15" ht="18" spans="1:8">
      <c r="A15" s="509" t="s">
        <v>86</v>
      </c>
      <c r="B15" s="510"/>
      <c r="C15" s="511" t="s">
        <v>48</v>
      </c>
      <c r="D15" s="512">
        <v>0.25</v>
      </c>
      <c r="E15" s="527">
        <f>F15-1</f>
        <v>19.5</v>
      </c>
      <c r="F15" s="526">
        <v>20.5</v>
      </c>
      <c r="G15" s="528">
        <f>SUM(F15+1.25)</f>
        <v>21.75</v>
      </c>
      <c r="H15" s="528">
        <f>SUM(G15+1.25)</f>
        <v>23</v>
      </c>
    </row>
    <row r="16" ht="19" customHeight="1" spans="1:8">
      <c r="A16" s="514" t="s">
        <v>87</v>
      </c>
      <c r="B16" s="515"/>
      <c r="C16" s="511" t="s">
        <v>50</v>
      </c>
      <c r="D16" s="502">
        <v>0.5</v>
      </c>
      <c r="E16" s="527">
        <f t="shared" ref="E16:E20" si="0">F16-2</f>
        <v>42</v>
      </c>
      <c r="F16" s="526">
        <v>44</v>
      </c>
      <c r="G16" s="528">
        <f t="shared" ref="G16:G20" si="1">SUM(F16+2.5)</f>
        <v>46.5</v>
      </c>
      <c r="H16" s="528">
        <f t="shared" ref="H16:H20" si="2">SUM(G16+2.5)</f>
        <v>49</v>
      </c>
    </row>
    <row r="17" ht="18" spans="1:8">
      <c r="A17" s="509" t="s">
        <v>88</v>
      </c>
      <c r="B17" s="510"/>
      <c r="C17" s="511" t="s">
        <v>89</v>
      </c>
      <c r="D17" s="502">
        <v>0.5</v>
      </c>
      <c r="E17" s="527">
        <f t="shared" si="0"/>
        <v>40.75</v>
      </c>
      <c r="F17" s="526">
        <v>42.75</v>
      </c>
      <c r="G17" s="528">
        <f t="shared" si="1"/>
        <v>45.25</v>
      </c>
      <c r="H17" s="528">
        <f t="shared" si="2"/>
        <v>47.75</v>
      </c>
    </row>
    <row r="18" ht="18" spans="1:8">
      <c r="A18" s="509" t="s">
        <v>90</v>
      </c>
      <c r="B18" s="510"/>
      <c r="C18" s="516" t="s">
        <v>91</v>
      </c>
      <c r="D18" s="502">
        <v>0.5</v>
      </c>
      <c r="E18" s="527">
        <f t="shared" si="0"/>
        <v>48</v>
      </c>
      <c r="F18" s="526">
        <v>50</v>
      </c>
      <c r="G18" s="528">
        <f t="shared" si="1"/>
        <v>52.5</v>
      </c>
      <c r="H18" s="528">
        <f t="shared" si="2"/>
        <v>55</v>
      </c>
    </row>
    <row r="19" ht="31" customHeight="1" spans="1:8">
      <c r="A19" s="517" t="s">
        <v>92</v>
      </c>
      <c r="B19" s="518"/>
      <c r="C19" s="511" t="s">
        <v>93</v>
      </c>
      <c r="D19" s="502">
        <v>0.5</v>
      </c>
      <c r="E19" s="527">
        <f t="shared" si="0"/>
        <v>56</v>
      </c>
      <c r="F19" s="526">
        <v>58</v>
      </c>
      <c r="G19" s="528">
        <f t="shared" si="1"/>
        <v>60.5</v>
      </c>
      <c r="H19" s="528">
        <f t="shared" si="2"/>
        <v>63</v>
      </c>
    </row>
    <row r="20" ht="31" customHeight="1" spans="1:8">
      <c r="A20" s="517" t="s">
        <v>94</v>
      </c>
      <c r="B20" s="518"/>
      <c r="C20" s="511" t="s">
        <v>95</v>
      </c>
      <c r="D20" s="502">
        <v>0.5</v>
      </c>
      <c r="E20" s="527">
        <f t="shared" si="0"/>
        <v>55.5</v>
      </c>
      <c r="F20" s="526">
        <v>57.5</v>
      </c>
      <c r="G20" s="528">
        <f t="shared" si="1"/>
        <v>60</v>
      </c>
      <c r="H20" s="528">
        <f t="shared" si="2"/>
        <v>62.5</v>
      </c>
    </row>
    <row r="21" ht="18" spans="1:8">
      <c r="A21" s="499" t="s">
        <v>96</v>
      </c>
      <c r="B21" s="499"/>
      <c r="C21" s="519"/>
      <c r="D21" s="499"/>
      <c r="E21" s="529"/>
      <c r="F21" s="529"/>
      <c r="G21" s="529"/>
      <c r="H21" s="529"/>
    </row>
    <row r="22" ht="30" customHeight="1" spans="1:8">
      <c r="A22" s="521" t="s">
        <v>97</v>
      </c>
      <c r="B22" s="522"/>
      <c r="C22" s="523" t="s">
        <v>98</v>
      </c>
      <c r="D22" s="512">
        <v>0.125</v>
      </c>
      <c r="E22" s="530">
        <f>F22-0.375</f>
        <v>15.125</v>
      </c>
      <c r="F22" s="526">
        <v>15.5</v>
      </c>
      <c r="G22" s="528">
        <f>SUM(F22+0.375)</f>
        <v>15.875</v>
      </c>
      <c r="H22" s="528">
        <f>SUM(G22+0.375)</f>
        <v>16.25</v>
      </c>
    </row>
    <row r="23" ht="18" spans="1:8">
      <c r="A23" s="521" t="s">
        <v>99</v>
      </c>
      <c r="B23" s="522"/>
      <c r="C23" s="523" t="s">
        <v>63</v>
      </c>
      <c r="D23" s="512">
        <v>0.125</v>
      </c>
      <c r="E23" s="531">
        <f>F23</f>
        <v>2.5</v>
      </c>
      <c r="F23" s="526">
        <v>2.5</v>
      </c>
      <c r="G23" s="531">
        <f>F23</f>
        <v>2.5</v>
      </c>
      <c r="H23" s="531">
        <f>F23</f>
        <v>2.5</v>
      </c>
    </row>
    <row r="24" ht="18" spans="1:8">
      <c r="A24" s="521" t="s">
        <v>100</v>
      </c>
      <c r="B24" s="522"/>
      <c r="C24" s="523" t="s">
        <v>67</v>
      </c>
      <c r="D24" s="524">
        <v>0.25</v>
      </c>
      <c r="E24" s="530">
        <f>F24</f>
        <v>10.75</v>
      </c>
      <c r="F24" s="526">
        <v>10.75</v>
      </c>
      <c r="G24" s="528">
        <f>SUM(F24+0.5)</f>
        <v>11.25</v>
      </c>
      <c r="H24" s="532">
        <f>SUM(G24+0)</f>
        <v>11.25</v>
      </c>
    </row>
  </sheetData>
  <mergeCells count="26">
    <mergeCell ref="A1:H1"/>
    <mergeCell ref="D2:F2"/>
    <mergeCell ref="D3:F3"/>
    <mergeCell ref="D4:F4"/>
    <mergeCell ref="A8:H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D5:D7"/>
    <mergeCell ref="E5:E7"/>
    <mergeCell ref="F5:F7"/>
    <mergeCell ref="G5:G7"/>
    <mergeCell ref="H5:H7"/>
    <mergeCell ref="G2:H4"/>
    <mergeCell ref="A5:C7"/>
  </mergeCells>
  <conditionalFormatting sqref="E9">
    <cfRule type="notContainsBlanks" dxfId="0" priority="5">
      <formula>LEN(TRIM(E9))&gt;0</formula>
    </cfRule>
  </conditionalFormatting>
  <conditionalFormatting sqref="E10">
    <cfRule type="notContainsBlanks" dxfId="0" priority="4">
      <formula>LEN(TRIM(E10))&gt;0</formula>
    </cfRule>
  </conditionalFormatting>
  <conditionalFormatting sqref="D13">
    <cfRule type="notContainsBlanks" dxfId="0" priority="1">
      <formula>LEN(TRIM(D13))&gt;0</formula>
    </cfRule>
  </conditionalFormatting>
  <conditionalFormatting sqref="H24">
    <cfRule type="notContainsBlanks" dxfId="0" priority="2">
      <formula>LEN(TRIM(H24))&gt;0</formula>
    </cfRule>
  </conditionalFormatting>
  <conditionalFormatting sqref="D9:D11">
    <cfRule type="notContainsBlanks" dxfId="0" priority="7">
      <formula>LEN(TRIM(D9))&gt;0</formula>
    </cfRule>
  </conditionalFormatting>
  <conditionalFormatting sqref="D16:D20">
    <cfRule type="notContainsBlanks" dxfId="0" priority="6">
      <formula>LEN(TRIM(D16))&gt;0</formula>
    </cfRule>
  </conditionalFormatting>
  <conditionalFormatting sqref="E15:E20">
    <cfRule type="notContainsBlanks" dxfId="0" priority="3">
      <formula>LEN(TRIM(E15))&gt;0</formula>
    </cfRule>
  </conditionalFormatting>
  <pageMargins left="0.75" right="0.75" top="1" bottom="1" header="0.5" footer="0.5"/>
  <pageSetup paperSize="9" scale="92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view="pageBreakPreview" zoomScaleNormal="100" workbookViewId="0">
      <selection activeCell="E22" sqref="E22:H24"/>
    </sheetView>
  </sheetViews>
  <sheetFormatPr defaultColWidth="9" defaultRowHeight="12.75" outlineLevelCol="7"/>
  <cols>
    <col min="1" max="1" width="13.6371681415929" customWidth="1"/>
    <col min="2" max="2" width="24.5486725663717" customWidth="1"/>
    <col min="3" max="3" width="47.7256637168142" customWidth="1"/>
    <col min="4" max="8" width="11.6637168141593" customWidth="1"/>
  </cols>
  <sheetData>
    <row r="1" ht="23.25" spans="1:8">
      <c r="A1" s="478"/>
      <c r="B1" s="479"/>
      <c r="C1" s="479"/>
      <c r="D1" s="479"/>
      <c r="E1" s="479"/>
      <c r="F1" s="479"/>
      <c r="G1" s="479"/>
      <c r="H1" s="479"/>
    </row>
    <row r="2" ht="13.1" spans="1:8">
      <c r="A2" s="440" t="s">
        <v>11</v>
      </c>
      <c r="B2" s="406" t="s">
        <v>12</v>
      </c>
      <c r="C2" s="440" t="s">
        <v>18</v>
      </c>
      <c r="D2" s="480" t="s">
        <v>72</v>
      </c>
      <c r="E2" s="480"/>
      <c r="F2" s="481"/>
      <c r="G2" s="482"/>
      <c r="H2" s="483"/>
    </row>
    <row r="3" ht="13.1" spans="1:8">
      <c r="A3" s="440" t="s">
        <v>17</v>
      </c>
      <c r="B3" s="406" t="str">
        <f>'[2]Style Summary Cover Page'!B4</f>
        <v>FALL 24</v>
      </c>
      <c r="C3" s="440" t="s">
        <v>8</v>
      </c>
      <c r="D3" s="480" t="s">
        <v>21</v>
      </c>
      <c r="E3" s="480"/>
      <c r="F3" s="483"/>
      <c r="G3" s="483"/>
      <c r="H3" s="483"/>
    </row>
    <row r="4" ht="13.1" spans="1:8">
      <c r="A4" s="440" t="s">
        <v>20</v>
      </c>
      <c r="B4" s="406" t="str">
        <f>'[2]Style Summary Cover Page'!B5</f>
        <v>FALL 24</v>
      </c>
      <c r="C4" s="440" t="s">
        <v>24</v>
      </c>
      <c r="D4" s="480" t="s">
        <v>73</v>
      </c>
      <c r="E4" s="480"/>
      <c r="F4" s="483"/>
      <c r="G4" s="483"/>
      <c r="H4" s="483"/>
    </row>
    <row r="5" spans="1:8">
      <c r="A5" s="444" t="s">
        <v>74</v>
      </c>
      <c r="B5" s="484"/>
      <c r="C5" s="485"/>
      <c r="D5" s="486" t="s">
        <v>27</v>
      </c>
      <c r="E5" s="487" t="s">
        <v>75</v>
      </c>
      <c r="F5" s="488" t="s">
        <v>73</v>
      </c>
      <c r="G5" s="489" t="s">
        <v>76</v>
      </c>
      <c r="H5" s="490" t="s">
        <v>77</v>
      </c>
    </row>
    <row r="6" ht="13.2" customHeight="1" spans="1:8">
      <c r="A6" s="491"/>
      <c r="B6" s="492"/>
      <c r="C6" s="493"/>
      <c r="D6" s="486"/>
      <c r="E6" s="487"/>
      <c r="F6" s="488"/>
      <c r="G6" s="489"/>
      <c r="H6" s="490"/>
    </row>
    <row r="7" spans="1:8">
      <c r="A7" s="491"/>
      <c r="B7" s="492"/>
      <c r="C7" s="493"/>
      <c r="D7" s="494"/>
      <c r="E7" s="495"/>
      <c r="F7" s="496"/>
      <c r="G7" s="497"/>
      <c r="H7" s="498"/>
    </row>
    <row r="8" ht="13.1" hidden="1" spans="1:8">
      <c r="A8" s="499" t="s">
        <v>35</v>
      </c>
      <c r="B8" s="499"/>
      <c r="C8" s="499"/>
      <c r="D8" s="499"/>
      <c r="E8" s="499"/>
      <c r="F8" s="499"/>
      <c r="G8" s="499"/>
      <c r="H8" s="499"/>
    </row>
    <row r="9" ht="16.5" hidden="1" spans="1:8">
      <c r="A9" s="500" t="s">
        <v>78</v>
      </c>
      <c r="B9" s="500"/>
      <c r="C9" s="501" t="s">
        <v>79</v>
      </c>
      <c r="D9" s="502">
        <v>0.5</v>
      </c>
      <c r="E9" s="503">
        <f>F9-0.25</f>
        <v>42.25</v>
      </c>
      <c r="F9" s="504">
        <v>42.5</v>
      </c>
      <c r="G9" s="505">
        <f>SUM(F9+0.25)</f>
        <v>42.75</v>
      </c>
      <c r="H9" s="505">
        <f>SUM(G9+0.25)</f>
        <v>43</v>
      </c>
    </row>
    <row r="10" ht="16.5" hidden="1" spans="1:8">
      <c r="A10" s="500" t="s">
        <v>80</v>
      </c>
      <c r="B10" s="500"/>
      <c r="C10" s="501" t="s">
        <v>41</v>
      </c>
      <c r="D10" s="502">
        <v>0.5</v>
      </c>
      <c r="E10" s="503">
        <f>F10-0.25</f>
        <v>36.25</v>
      </c>
      <c r="F10" s="504">
        <v>36.5</v>
      </c>
      <c r="G10" s="505">
        <f>SUM(F10+0.25)</f>
        <v>36.75</v>
      </c>
      <c r="H10" s="505">
        <f>SUM(G10+0.25)</f>
        <v>37</v>
      </c>
    </row>
    <row r="11" ht="16.5" hidden="1" spans="1:8">
      <c r="A11" s="500" t="s">
        <v>81</v>
      </c>
      <c r="B11" s="500"/>
      <c r="C11" s="501" t="s">
        <v>71</v>
      </c>
      <c r="D11" s="502">
        <v>0.125</v>
      </c>
      <c r="E11" s="506">
        <f>F11</f>
        <v>1</v>
      </c>
      <c r="F11" s="504">
        <v>1</v>
      </c>
      <c r="G11" s="507">
        <f>SUM(F11+0)</f>
        <v>1</v>
      </c>
      <c r="H11" s="507">
        <f>SUM(G11+0)</f>
        <v>1</v>
      </c>
    </row>
    <row r="12" ht="16.85" hidden="1" spans="1:8">
      <c r="A12" s="499" t="s">
        <v>82</v>
      </c>
      <c r="B12" s="499"/>
      <c r="C12" s="508"/>
      <c r="D12" s="499"/>
      <c r="E12" s="499"/>
      <c r="F12" s="499"/>
      <c r="G12" s="499"/>
      <c r="H12" s="499"/>
    </row>
    <row r="13" ht="26" hidden="1" customHeight="1" spans="1:8">
      <c r="A13" s="509" t="s">
        <v>83</v>
      </c>
      <c r="B13" s="510"/>
      <c r="C13" s="511" t="s">
        <v>84</v>
      </c>
      <c r="D13" s="502">
        <v>0.125</v>
      </c>
      <c r="E13" s="505">
        <f>SUM(F13-0.5)</f>
        <v>18</v>
      </c>
      <c r="F13" s="504">
        <v>18.5</v>
      </c>
      <c r="G13" s="505">
        <f>SUM(F13+0.625)</f>
        <v>19.125</v>
      </c>
      <c r="H13" s="505">
        <f>SUM(G13+0.625)</f>
        <v>19.75</v>
      </c>
    </row>
    <row r="14" ht="18" spans="1:8">
      <c r="A14" s="509" t="s">
        <v>85</v>
      </c>
      <c r="B14" s="510"/>
      <c r="C14" s="511" t="s">
        <v>46</v>
      </c>
      <c r="D14" s="512">
        <v>0.25</v>
      </c>
      <c r="E14" s="513">
        <f>'1X-3X'!E14*2.54</f>
        <v>14.9225</v>
      </c>
      <c r="F14" s="513">
        <f>'1X-3X'!F14*2.54</f>
        <v>15.24</v>
      </c>
      <c r="G14" s="513">
        <f>'1X-3X'!G14*2.54</f>
        <v>15.5575</v>
      </c>
      <c r="H14" s="513">
        <f>'1X-3X'!H14*2.54</f>
        <v>15.875</v>
      </c>
    </row>
    <row r="15" ht="18" spans="1:8">
      <c r="A15" s="509" t="s">
        <v>86</v>
      </c>
      <c r="B15" s="510"/>
      <c r="C15" s="511" t="s">
        <v>48</v>
      </c>
      <c r="D15" s="512">
        <v>0.25</v>
      </c>
      <c r="E15" s="513">
        <f>'1X-3X'!E15*2.54</f>
        <v>49.53</v>
      </c>
      <c r="F15" s="513">
        <f>'1X-3X'!F15*2.54</f>
        <v>52.07</v>
      </c>
      <c r="G15" s="513">
        <f>'1X-3X'!G15*2.54</f>
        <v>55.245</v>
      </c>
      <c r="H15" s="513">
        <f>'1X-3X'!H15*2.54</f>
        <v>58.42</v>
      </c>
    </row>
    <row r="16" ht="19" customHeight="1" spans="1:8">
      <c r="A16" s="514" t="s">
        <v>87</v>
      </c>
      <c r="B16" s="515"/>
      <c r="C16" s="511" t="s">
        <v>50</v>
      </c>
      <c r="D16" s="502">
        <v>0.5</v>
      </c>
      <c r="E16" s="513">
        <f>'1X-3X'!E16*2.54</f>
        <v>106.68</v>
      </c>
      <c r="F16" s="513">
        <f>'1X-3X'!F16*2.54</f>
        <v>111.76</v>
      </c>
      <c r="G16" s="513">
        <f>'1X-3X'!G16*2.54</f>
        <v>118.11</v>
      </c>
      <c r="H16" s="513">
        <f>'1X-3X'!H16*2.54</f>
        <v>124.46</v>
      </c>
    </row>
    <row r="17" ht="18" spans="1:8">
      <c r="A17" s="509" t="s">
        <v>88</v>
      </c>
      <c r="B17" s="510"/>
      <c r="C17" s="511" t="s">
        <v>89</v>
      </c>
      <c r="D17" s="502">
        <v>0.5</v>
      </c>
      <c r="E17" s="513">
        <f>'1X-3X'!E17*2.54</f>
        <v>103.505</v>
      </c>
      <c r="F17" s="513">
        <f>'1X-3X'!F17*2.54</f>
        <v>108.585</v>
      </c>
      <c r="G17" s="513">
        <f>'1X-3X'!G17*2.54</f>
        <v>114.935</v>
      </c>
      <c r="H17" s="513">
        <f>'1X-3X'!H17*2.54</f>
        <v>121.285</v>
      </c>
    </row>
    <row r="18" ht="18" spans="1:8">
      <c r="A18" s="509" t="s">
        <v>90</v>
      </c>
      <c r="B18" s="510"/>
      <c r="C18" s="516" t="s">
        <v>91</v>
      </c>
      <c r="D18" s="502">
        <v>0.5</v>
      </c>
      <c r="E18" s="513">
        <f>'1X-3X'!E18*2.54</f>
        <v>121.92</v>
      </c>
      <c r="F18" s="513">
        <f>'1X-3X'!F18*2.54</f>
        <v>127</v>
      </c>
      <c r="G18" s="513">
        <f>'1X-3X'!G18*2.54</f>
        <v>133.35</v>
      </c>
      <c r="H18" s="513">
        <f>'1X-3X'!H18*2.54</f>
        <v>139.7</v>
      </c>
    </row>
    <row r="19" ht="31" customHeight="1" spans="1:8">
      <c r="A19" s="517" t="s">
        <v>92</v>
      </c>
      <c r="B19" s="518"/>
      <c r="C19" s="511" t="s">
        <v>93</v>
      </c>
      <c r="D19" s="502">
        <v>0.5</v>
      </c>
      <c r="E19" s="513">
        <f>'1X-3X'!E19*2.54</f>
        <v>142.24</v>
      </c>
      <c r="F19" s="513">
        <f>'1X-3X'!F19*2.54</f>
        <v>147.32</v>
      </c>
      <c r="G19" s="513">
        <f>'1X-3X'!G19*2.54</f>
        <v>153.67</v>
      </c>
      <c r="H19" s="513">
        <f>'1X-3X'!H19*2.54</f>
        <v>160.02</v>
      </c>
    </row>
    <row r="20" ht="31" customHeight="1" spans="1:8">
      <c r="A20" s="517" t="s">
        <v>94</v>
      </c>
      <c r="B20" s="518"/>
      <c r="C20" s="511" t="s">
        <v>95</v>
      </c>
      <c r="D20" s="502">
        <v>0.5</v>
      </c>
      <c r="E20" s="513">
        <f>'1X-3X'!E20*2.54</f>
        <v>140.97</v>
      </c>
      <c r="F20" s="513">
        <f>'1X-3X'!F20*2.54</f>
        <v>146.05</v>
      </c>
      <c r="G20" s="513">
        <f>'1X-3X'!G20*2.54</f>
        <v>152.4</v>
      </c>
      <c r="H20" s="513">
        <f>'1X-3X'!H20*2.54</f>
        <v>158.75</v>
      </c>
    </row>
    <row r="21" ht="18" spans="1:8">
      <c r="A21" s="499" t="s">
        <v>96</v>
      </c>
      <c r="B21" s="499"/>
      <c r="C21" s="519"/>
      <c r="D21" s="499"/>
      <c r="E21" s="520"/>
      <c r="F21" s="520"/>
      <c r="G21" s="520"/>
      <c r="H21" s="520"/>
    </row>
    <row r="22" ht="30" customHeight="1" spans="1:8">
      <c r="A22" s="521" t="s">
        <v>97</v>
      </c>
      <c r="B22" s="522"/>
      <c r="C22" s="523" t="s">
        <v>98</v>
      </c>
      <c r="D22" s="512">
        <v>0.125</v>
      </c>
      <c r="E22" s="513">
        <f>'1X-3X'!E22*2.54</f>
        <v>38.4175</v>
      </c>
      <c r="F22" s="513">
        <f>'1X-3X'!F22*2.54</f>
        <v>39.37</v>
      </c>
      <c r="G22" s="513">
        <f>'1X-3X'!G22*2.54</f>
        <v>40.3225</v>
      </c>
      <c r="H22" s="513">
        <f>'1X-3X'!H22*2.54</f>
        <v>41.275</v>
      </c>
    </row>
    <row r="23" ht="18" spans="1:8">
      <c r="A23" s="521" t="s">
        <v>99</v>
      </c>
      <c r="B23" s="522"/>
      <c r="C23" s="523" t="s">
        <v>63</v>
      </c>
      <c r="D23" s="512">
        <v>0.125</v>
      </c>
      <c r="E23" s="513">
        <f>'1X-3X'!E23*2.54</f>
        <v>6.35</v>
      </c>
      <c r="F23" s="513">
        <f>'1X-3X'!F23*2.54</f>
        <v>6.35</v>
      </c>
      <c r="G23" s="513">
        <f>'1X-3X'!G23*2.54</f>
        <v>6.35</v>
      </c>
      <c r="H23" s="513">
        <f>'1X-3X'!H23*2.54</f>
        <v>6.35</v>
      </c>
    </row>
    <row r="24" ht="18" spans="1:8">
      <c r="A24" s="521" t="s">
        <v>100</v>
      </c>
      <c r="B24" s="522"/>
      <c r="C24" s="523" t="s">
        <v>67</v>
      </c>
      <c r="D24" s="524">
        <v>0.25</v>
      </c>
      <c r="E24" s="513">
        <f>'1X-3X'!E24*2.54</f>
        <v>27.305</v>
      </c>
      <c r="F24" s="513">
        <f>'1X-3X'!F24*2.54</f>
        <v>27.305</v>
      </c>
      <c r="G24" s="513">
        <f>'1X-3X'!G24*2.54</f>
        <v>28.575</v>
      </c>
      <c r="H24" s="513">
        <f>'1X-3X'!H24*2.54</f>
        <v>28.575</v>
      </c>
    </row>
  </sheetData>
  <mergeCells count="26">
    <mergeCell ref="A1:H1"/>
    <mergeCell ref="D2:F2"/>
    <mergeCell ref="D3:F3"/>
    <mergeCell ref="D4:F4"/>
    <mergeCell ref="A8:H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D5:D7"/>
    <mergeCell ref="E5:E7"/>
    <mergeCell ref="F5:F7"/>
    <mergeCell ref="G5:G7"/>
    <mergeCell ref="H5:H7"/>
    <mergeCell ref="G2:H4"/>
    <mergeCell ref="A5:C7"/>
  </mergeCells>
  <conditionalFormatting sqref="E9">
    <cfRule type="notContainsBlanks" dxfId="0" priority="6">
      <formula>LEN(TRIM(E9))&gt;0</formula>
    </cfRule>
  </conditionalFormatting>
  <conditionalFormatting sqref="E10">
    <cfRule type="notContainsBlanks" dxfId="0" priority="5">
      <formula>LEN(TRIM(E10))&gt;0</formula>
    </cfRule>
  </conditionalFormatting>
  <conditionalFormatting sqref="D13">
    <cfRule type="notContainsBlanks" dxfId="0" priority="2">
      <formula>LEN(TRIM(D13))&gt;0</formula>
    </cfRule>
  </conditionalFormatting>
  <conditionalFormatting sqref="D9:D11">
    <cfRule type="notContainsBlanks" dxfId="0" priority="8">
      <formula>LEN(TRIM(D9))&gt;0</formula>
    </cfRule>
  </conditionalFormatting>
  <conditionalFormatting sqref="D16:D20">
    <cfRule type="notContainsBlanks" dxfId="0" priority="7">
      <formula>LEN(TRIM(D16))&gt;0</formula>
    </cfRule>
  </conditionalFormatting>
  <conditionalFormatting sqref="E15:E20">
    <cfRule type="notContainsBlanks" dxfId="0" priority="4">
      <formula>LEN(TRIM(E15))&gt;0</formula>
    </cfRule>
  </conditionalFormatting>
  <conditionalFormatting sqref="E22:H24">
    <cfRule type="notContainsBlanks" dxfId="0" priority="1">
      <formula>LEN(TRIM(E22))&gt;0</formula>
    </cfRule>
  </conditionalFormatting>
  <pageMargins left="0.75" right="0.75" top="1" bottom="1" header="0.5" footer="0.5"/>
  <pageSetup paperSize="9" scale="92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  <pageSetUpPr fitToPage="1"/>
  </sheetPr>
  <dimension ref="A1:O1001"/>
  <sheetViews>
    <sheetView showGridLines="0" zoomScaleSheetLayoutView="12" workbookViewId="0">
      <selection activeCell="T63" sqref="T63"/>
    </sheetView>
  </sheetViews>
  <sheetFormatPr defaultColWidth="14.4247787610619" defaultRowHeight="15" customHeight="1"/>
  <cols>
    <col min="1" max="1" width="24.4247787610619" style="437" customWidth="1"/>
    <col min="2" max="2" width="30.4247787610619" style="437" customWidth="1"/>
    <col min="3" max="3" width="15.7079646017699" style="437" customWidth="1"/>
    <col min="4" max="4" width="9" style="437" customWidth="1"/>
    <col min="5" max="5" width="19.283185840708" style="437" customWidth="1"/>
    <col min="6" max="6" width="9" style="437" customWidth="1"/>
    <col min="7" max="7" width="12.7079646017699" style="437" customWidth="1"/>
    <col min="8" max="8" width="5.70796460176991" style="437" customWidth="1"/>
    <col min="9" max="9" width="12.7079646017699" style="437" customWidth="1"/>
    <col min="10" max="10" width="5.70796460176991" style="437" customWidth="1"/>
    <col min="11" max="11" width="12.7079646017699" style="437" customWidth="1"/>
    <col min="12" max="12" width="5.70796460176991" style="437" customWidth="1"/>
    <col min="13" max="13" width="12.7079646017699" style="437" customWidth="1"/>
    <col min="14" max="14" width="5.70796460176991" style="437" customWidth="1"/>
    <col min="15" max="15" width="12.7079646017699" style="437" customWidth="1"/>
    <col min="16" max="24" width="14.4247787610619" style="437" customWidth="1"/>
    <col min="25" max="16384" width="14.4247787610619" style="437"/>
  </cols>
  <sheetData>
    <row r="1" ht="30" customHeight="1" spans="1:15">
      <c r="A1" s="438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ht="15.75" customHeight="1" spans="1:15">
      <c r="A2" s="440" t="s">
        <v>11</v>
      </c>
      <c r="B2" s="406"/>
      <c r="C2" s="440" t="s">
        <v>18</v>
      </c>
      <c r="D2" s="439"/>
      <c r="E2" s="441"/>
      <c r="F2" s="439"/>
      <c r="G2" s="442"/>
      <c r="H2" s="442"/>
      <c r="I2" s="439"/>
      <c r="J2" s="439"/>
      <c r="K2" s="439"/>
      <c r="L2" s="439"/>
      <c r="M2" s="439"/>
      <c r="N2" s="439"/>
      <c r="O2" s="439"/>
    </row>
    <row r="3" ht="15.75" customHeight="1" spans="1:15">
      <c r="A3" s="440" t="s">
        <v>17</v>
      </c>
      <c r="B3" s="406"/>
      <c r="C3" s="440" t="s">
        <v>8</v>
      </c>
      <c r="D3" s="439"/>
      <c r="E3" s="441"/>
      <c r="F3" s="439"/>
      <c r="G3" s="439"/>
      <c r="H3" s="439"/>
      <c r="I3" s="470"/>
      <c r="J3" s="470"/>
      <c r="K3" s="470"/>
      <c r="L3" s="470"/>
      <c r="M3" s="470"/>
      <c r="N3" s="470"/>
      <c r="O3" s="470"/>
    </row>
    <row r="4" ht="15.75" customHeight="1" spans="1:15">
      <c r="A4" s="440" t="s">
        <v>20</v>
      </c>
      <c r="B4" s="443"/>
      <c r="C4" s="440" t="s">
        <v>24</v>
      </c>
      <c r="D4" s="439"/>
      <c r="E4" s="441"/>
      <c r="F4" s="439"/>
      <c r="G4" s="439"/>
      <c r="H4" s="439"/>
      <c r="I4" s="439"/>
      <c r="J4" s="439"/>
      <c r="K4" s="439"/>
      <c r="L4" s="439"/>
      <c r="M4" s="439"/>
      <c r="N4" s="439"/>
      <c r="O4" s="439"/>
    </row>
    <row r="5" ht="15.75" customHeight="1" spans="1:15">
      <c r="A5" s="444" t="s">
        <v>74</v>
      </c>
      <c r="B5" s="445"/>
      <c r="C5" s="445"/>
      <c r="D5" s="445"/>
      <c r="E5" s="446"/>
      <c r="F5" s="447" t="s">
        <v>27</v>
      </c>
      <c r="G5" s="448" t="s">
        <v>101</v>
      </c>
      <c r="H5" s="449" t="s">
        <v>102</v>
      </c>
      <c r="I5" s="471"/>
      <c r="J5" s="449" t="s">
        <v>102</v>
      </c>
      <c r="K5" s="471"/>
      <c r="L5" s="449" t="s">
        <v>102</v>
      </c>
      <c r="M5" s="471"/>
      <c r="N5" s="449" t="s">
        <v>102</v>
      </c>
      <c r="O5" s="471"/>
    </row>
    <row r="6" ht="15.75" customHeight="1" spans="1:15">
      <c r="A6" s="450"/>
      <c r="B6" s="451"/>
      <c r="C6" s="451"/>
      <c r="D6" s="451"/>
      <c r="E6" s="452"/>
      <c r="F6" s="453"/>
      <c r="G6" s="454"/>
      <c r="H6" s="455" t="s">
        <v>103</v>
      </c>
      <c r="I6" s="472" t="s">
        <v>104</v>
      </c>
      <c r="J6" s="455" t="s">
        <v>103</v>
      </c>
      <c r="K6" s="472" t="s">
        <v>104</v>
      </c>
      <c r="L6" s="455" t="s">
        <v>103</v>
      </c>
      <c r="M6" s="472" t="s">
        <v>104</v>
      </c>
      <c r="N6" s="455" t="s">
        <v>103</v>
      </c>
      <c r="O6" s="472" t="s">
        <v>104</v>
      </c>
    </row>
    <row r="7" ht="15.75" customHeight="1" spans="1:15">
      <c r="A7" s="456"/>
      <c r="B7" s="457"/>
      <c r="C7" s="457"/>
      <c r="D7" s="457"/>
      <c r="E7" s="458"/>
      <c r="F7" s="459"/>
      <c r="G7" s="454"/>
      <c r="H7" s="460"/>
      <c r="I7" s="439"/>
      <c r="J7" s="460"/>
      <c r="K7" s="439"/>
      <c r="L7" s="460"/>
      <c r="M7" s="439"/>
      <c r="N7" s="460"/>
      <c r="O7" s="439"/>
    </row>
    <row r="8" ht="15.75" customHeight="1" spans="1:15">
      <c r="A8" s="461"/>
      <c r="B8" s="439"/>
      <c r="C8" s="439"/>
      <c r="D8" s="439"/>
      <c r="E8" s="439"/>
      <c r="F8" s="462"/>
      <c r="G8" s="463"/>
      <c r="H8" s="464">
        <f>I8-G8</f>
        <v>0</v>
      </c>
      <c r="I8" s="473"/>
      <c r="J8" s="464">
        <f>K8-G8</f>
        <v>0</v>
      </c>
      <c r="K8" s="474"/>
      <c r="L8" s="464">
        <f>M8-G8</f>
        <v>0</v>
      </c>
      <c r="M8" s="473"/>
      <c r="N8" s="464">
        <f>O8-G8</f>
        <v>0</v>
      </c>
      <c r="O8" s="475"/>
    </row>
    <row r="9" ht="15.75" customHeight="1" spans="1:15">
      <c r="A9" s="461"/>
      <c r="B9" s="439"/>
      <c r="C9" s="439"/>
      <c r="D9" s="439"/>
      <c r="E9" s="439"/>
      <c r="F9" s="462"/>
      <c r="G9" s="463"/>
      <c r="H9" s="464">
        <f t="shared" ref="H9:H35" si="0">I9-G9</f>
        <v>0</v>
      </c>
      <c r="I9" s="473"/>
      <c r="J9" s="464">
        <f>K9-G9</f>
        <v>0</v>
      </c>
      <c r="K9" s="474"/>
      <c r="L9" s="464">
        <f t="shared" ref="L9:L35" si="1">M9-G9</f>
        <v>0</v>
      </c>
      <c r="M9" s="473"/>
      <c r="N9" s="464">
        <f t="shared" ref="N9:N35" si="2">O9-G9</f>
        <v>0</v>
      </c>
      <c r="O9" s="474"/>
    </row>
    <row r="10" ht="15.75" customHeight="1" spans="1:15">
      <c r="A10" s="461"/>
      <c r="B10" s="439"/>
      <c r="C10" s="439"/>
      <c r="D10" s="439"/>
      <c r="E10" s="439"/>
      <c r="F10" s="462"/>
      <c r="G10" s="463"/>
      <c r="H10" s="464">
        <f t="shared" si="0"/>
        <v>0</v>
      </c>
      <c r="I10" s="473"/>
      <c r="J10" s="464">
        <f t="shared" ref="J10:J35" si="3">K10-G10</f>
        <v>0</v>
      </c>
      <c r="K10" s="474"/>
      <c r="L10" s="464">
        <f t="shared" si="1"/>
        <v>0</v>
      </c>
      <c r="M10" s="473"/>
      <c r="N10" s="464">
        <f t="shared" si="2"/>
        <v>0</v>
      </c>
      <c r="O10" s="474"/>
    </row>
    <row r="11" ht="15.75" customHeight="1" spans="1:15">
      <c r="A11" s="461"/>
      <c r="B11" s="439"/>
      <c r="C11" s="439"/>
      <c r="D11" s="439"/>
      <c r="E11" s="439"/>
      <c r="F11" s="462"/>
      <c r="G11" s="463"/>
      <c r="H11" s="464">
        <f t="shared" si="0"/>
        <v>0</v>
      </c>
      <c r="I11" s="473"/>
      <c r="J11" s="464">
        <f t="shared" si="3"/>
        <v>0</v>
      </c>
      <c r="K11" s="475"/>
      <c r="L11" s="464">
        <f t="shared" si="1"/>
        <v>0</v>
      </c>
      <c r="M11" s="473"/>
      <c r="N11" s="464">
        <f t="shared" si="2"/>
        <v>0</v>
      </c>
      <c r="O11" s="475"/>
    </row>
    <row r="12" ht="15.75" customHeight="1" spans="1:15">
      <c r="A12" s="461"/>
      <c r="B12" s="439"/>
      <c r="C12" s="439"/>
      <c r="D12" s="439"/>
      <c r="E12" s="439"/>
      <c r="F12" s="462"/>
      <c r="G12" s="463"/>
      <c r="H12" s="464">
        <f t="shared" si="0"/>
        <v>0</v>
      </c>
      <c r="I12" s="473"/>
      <c r="J12" s="464">
        <f t="shared" si="3"/>
        <v>0</v>
      </c>
      <c r="K12" s="475"/>
      <c r="L12" s="464">
        <f t="shared" si="1"/>
        <v>0</v>
      </c>
      <c r="M12" s="473"/>
      <c r="N12" s="464">
        <f t="shared" si="2"/>
        <v>0</v>
      </c>
      <c r="O12" s="475"/>
    </row>
    <row r="13" ht="15.75" customHeight="1" spans="1:15">
      <c r="A13" s="461"/>
      <c r="B13" s="439"/>
      <c r="C13" s="439"/>
      <c r="D13" s="439"/>
      <c r="E13" s="439"/>
      <c r="F13" s="462"/>
      <c r="G13" s="463"/>
      <c r="H13" s="464">
        <f t="shared" si="0"/>
        <v>0</v>
      </c>
      <c r="I13" s="473"/>
      <c r="J13" s="464">
        <f t="shared" si="3"/>
        <v>0</v>
      </c>
      <c r="K13" s="475"/>
      <c r="L13" s="464">
        <f t="shared" si="1"/>
        <v>0</v>
      </c>
      <c r="M13" s="473"/>
      <c r="N13" s="464">
        <f t="shared" si="2"/>
        <v>0</v>
      </c>
      <c r="O13" s="475"/>
    </row>
    <row r="14" ht="15.75" customHeight="1" spans="1:15">
      <c r="A14" s="461"/>
      <c r="B14" s="439"/>
      <c r="C14" s="439"/>
      <c r="D14" s="439"/>
      <c r="E14" s="439"/>
      <c r="F14" s="462"/>
      <c r="G14" s="463"/>
      <c r="H14" s="464">
        <f t="shared" si="0"/>
        <v>0</v>
      </c>
      <c r="I14" s="473"/>
      <c r="J14" s="464">
        <f t="shared" si="3"/>
        <v>0</v>
      </c>
      <c r="K14" s="475"/>
      <c r="L14" s="464">
        <f t="shared" si="1"/>
        <v>0</v>
      </c>
      <c r="M14" s="473"/>
      <c r="N14" s="464">
        <f t="shared" si="2"/>
        <v>0</v>
      </c>
      <c r="O14" s="475"/>
    </row>
    <row r="15" ht="15.75" customHeight="1" spans="1:15">
      <c r="A15" s="461"/>
      <c r="B15" s="439"/>
      <c r="C15" s="439"/>
      <c r="D15" s="439"/>
      <c r="E15" s="439"/>
      <c r="F15" s="462"/>
      <c r="G15" s="463"/>
      <c r="H15" s="464">
        <f t="shared" si="0"/>
        <v>0</v>
      </c>
      <c r="I15" s="473"/>
      <c r="J15" s="464">
        <f t="shared" si="3"/>
        <v>0</v>
      </c>
      <c r="K15" s="475"/>
      <c r="L15" s="464">
        <f t="shared" si="1"/>
        <v>0</v>
      </c>
      <c r="M15" s="473"/>
      <c r="N15" s="464">
        <f t="shared" si="2"/>
        <v>0</v>
      </c>
      <c r="O15" s="475"/>
    </row>
    <row r="16" ht="15.75" customHeight="1" spans="1:15">
      <c r="A16" s="461"/>
      <c r="B16" s="439"/>
      <c r="C16" s="439"/>
      <c r="D16" s="439"/>
      <c r="E16" s="439"/>
      <c r="F16" s="462"/>
      <c r="G16" s="463"/>
      <c r="H16" s="464">
        <f t="shared" si="0"/>
        <v>0</v>
      </c>
      <c r="I16" s="473"/>
      <c r="J16" s="464">
        <f t="shared" si="3"/>
        <v>0</v>
      </c>
      <c r="K16" s="475"/>
      <c r="L16" s="464">
        <f t="shared" si="1"/>
        <v>0</v>
      </c>
      <c r="M16" s="473"/>
      <c r="N16" s="464">
        <f t="shared" si="2"/>
        <v>0</v>
      </c>
      <c r="O16" s="475"/>
    </row>
    <row r="17" ht="15.75" customHeight="1" spans="1:15">
      <c r="A17" s="461"/>
      <c r="B17" s="439"/>
      <c r="C17" s="439"/>
      <c r="D17" s="439"/>
      <c r="E17" s="439"/>
      <c r="F17" s="462"/>
      <c r="G17" s="463"/>
      <c r="H17" s="464">
        <f t="shared" si="0"/>
        <v>0</v>
      </c>
      <c r="I17" s="473"/>
      <c r="J17" s="464">
        <f t="shared" si="3"/>
        <v>0</v>
      </c>
      <c r="K17" s="475"/>
      <c r="L17" s="464">
        <f t="shared" si="1"/>
        <v>0</v>
      </c>
      <c r="M17" s="473"/>
      <c r="N17" s="464">
        <f t="shared" si="2"/>
        <v>0</v>
      </c>
      <c r="O17" s="475"/>
    </row>
    <row r="18" ht="15.75" customHeight="1" spans="1:15">
      <c r="A18" s="461"/>
      <c r="B18" s="439"/>
      <c r="C18" s="439"/>
      <c r="D18" s="439"/>
      <c r="E18" s="439"/>
      <c r="F18" s="462"/>
      <c r="G18" s="463"/>
      <c r="H18" s="464">
        <f t="shared" si="0"/>
        <v>0</v>
      </c>
      <c r="I18" s="473"/>
      <c r="J18" s="464">
        <f t="shared" si="3"/>
        <v>0</v>
      </c>
      <c r="K18" s="475"/>
      <c r="L18" s="464">
        <f t="shared" si="1"/>
        <v>0</v>
      </c>
      <c r="M18" s="473"/>
      <c r="N18" s="464">
        <f t="shared" si="2"/>
        <v>0</v>
      </c>
      <c r="O18" s="475"/>
    </row>
    <row r="19" ht="15.75" customHeight="1" spans="1:15">
      <c r="A19" s="461"/>
      <c r="B19" s="439"/>
      <c r="C19" s="439"/>
      <c r="D19" s="439"/>
      <c r="E19" s="439"/>
      <c r="F19" s="462"/>
      <c r="G19" s="463"/>
      <c r="H19" s="464">
        <f t="shared" si="0"/>
        <v>0</v>
      </c>
      <c r="I19" s="473"/>
      <c r="J19" s="464">
        <f t="shared" si="3"/>
        <v>0</v>
      </c>
      <c r="K19" s="475"/>
      <c r="L19" s="464">
        <f t="shared" si="1"/>
        <v>0</v>
      </c>
      <c r="M19" s="473"/>
      <c r="N19" s="464">
        <f t="shared" si="2"/>
        <v>0</v>
      </c>
      <c r="O19" s="475"/>
    </row>
    <row r="20" ht="15.75" customHeight="1" spans="1:15">
      <c r="A20" s="461"/>
      <c r="B20" s="439"/>
      <c r="C20" s="439"/>
      <c r="D20" s="439"/>
      <c r="E20" s="439"/>
      <c r="F20" s="462"/>
      <c r="G20" s="463"/>
      <c r="H20" s="464">
        <f t="shared" si="0"/>
        <v>0</v>
      </c>
      <c r="I20" s="473"/>
      <c r="J20" s="464">
        <f t="shared" si="3"/>
        <v>0</v>
      </c>
      <c r="K20" s="475"/>
      <c r="L20" s="464">
        <f t="shared" si="1"/>
        <v>0</v>
      </c>
      <c r="M20" s="473"/>
      <c r="N20" s="464">
        <f t="shared" si="2"/>
        <v>0</v>
      </c>
      <c r="O20" s="475"/>
    </row>
    <row r="21" ht="15.75" customHeight="1" spans="1:15">
      <c r="A21" s="461"/>
      <c r="B21" s="439"/>
      <c r="C21" s="439"/>
      <c r="D21" s="439"/>
      <c r="E21" s="439"/>
      <c r="F21" s="462"/>
      <c r="G21" s="463"/>
      <c r="H21" s="464">
        <f t="shared" si="0"/>
        <v>0</v>
      </c>
      <c r="I21" s="473"/>
      <c r="J21" s="464">
        <f t="shared" si="3"/>
        <v>0</v>
      </c>
      <c r="K21" s="475"/>
      <c r="L21" s="464">
        <f t="shared" si="1"/>
        <v>0</v>
      </c>
      <c r="M21" s="473"/>
      <c r="N21" s="464">
        <f t="shared" si="2"/>
        <v>0</v>
      </c>
      <c r="O21" s="475"/>
    </row>
    <row r="22" ht="15.75" customHeight="1" spans="1:15">
      <c r="A22" s="461"/>
      <c r="B22" s="439"/>
      <c r="C22" s="439"/>
      <c r="D22" s="439"/>
      <c r="E22" s="439"/>
      <c r="F22" s="462"/>
      <c r="G22" s="463"/>
      <c r="H22" s="464">
        <f t="shared" si="0"/>
        <v>0</v>
      </c>
      <c r="I22" s="473"/>
      <c r="J22" s="464">
        <f t="shared" si="3"/>
        <v>0</v>
      </c>
      <c r="K22" s="475"/>
      <c r="L22" s="464">
        <f t="shared" si="1"/>
        <v>0</v>
      </c>
      <c r="M22" s="473"/>
      <c r="N22" s="464">
        <f t="shared" si="2"/>
        <v>0</v>
      </c>
      <c r="O22" s="475"/>
    </row>
    <row r="23" ht="15.75" customHeight="1" spans="1:15">
      <c r="A23" s="461"/>
      <c r="B23" s="439"/>
      <c r="C23" s="439"/>
      <c r="D23" s="439"/>
      <c r="E23" s="439"/>
      <c r="F23" s="462"/>
      <c r="G23" s="463"/>
      <c r="H23" s="464">
        <f t="shared" si="0"/>
        <v>0</v>
      </c>
      <c r="I23" s="473"/>
      <c r="J23" s="464">
        <f t="shared" si="3"/>
        <v>0</v>
      </c>
      <c r="K23" s="475"/>
      <c r="L23" s="464">
        <f t="shared" si="1"/>
        <v>0</v>
      </c>
      <c r="M23" s="473"/>
      <c r="N23" s="464">
        <f t="shared" si="2"/>
        <v>0</v>
      </c>
      <c r="O23" s="475"/>
    </row>
    <row r="24" ht="15.75" customHeight="1" spans="1:15">
      <c r="A24" s="461"/>
      <c r="B24" s="439"/>
      <c r="C24" s="439"/>
      <c r="D24" s="439"/>
      <c r="E24" s="439"/>
      <c r="F24" s="462"/>
      <c r="G24" s="463"/>
      <c r="H24" s="464">
        <f t="shared" si="0"/>
        <v>0</v>
      </c>
      <c r="I24" s="473"/>
      <c r="J24" s="464">
        <f t="shared" si="3"/>
        <v>0</v>
      </c>
      <c r="K24" s="475"/>
      <c r="L24" s="464">
        <f t="shared" si="1"/>
        <v>0</v>
      </c>
      <c r="M24" s="473"/>
      <c r="N24" s="464">
        <f t="shared" si="2"/>
        <v>0</v>
      </c>
      <c r="O24" s="475"/>
    </row>
    <row r="25" ht="15.75" customHeight="1" spans="1:15">
      <c r="A25" s="461"/>
      <c r="B25" s="439"/>
      <c r="C25" s="439"/>
      <c r="D25" s="439"/>
      <c r="E25" s="439"/>
      <c r="F25" s="462"/>
      <c r="G25" s="463"/>
      <c r="H25" s="464">
        <f t="shared" si="0"/>
        <v>0</v>
      </c>
      <c r="I25" s="473"/>
      <c r="J25" s="464">
        <f t="shared" si="3"/>
        <v>0</v>
      </c>
      <c r="K25" s="475"/>
      <c r="L25" s="464">
        <f t="shared" si="1"/>
        <v>0</v>
      </c>
      <c r="M25" s="473"/>
      <c r="N25" s="464">
        <f t="shared" si="2"/>
        <v>0</v>
      </c>
      <c r="O25" s="475"/>
    </row>
    <row r="26" ht="15.75" customHeight="1" spans="1:15">
      <c r="A26" s="461"/>
      <c r="B26" s="439"/>
      <c r="C26" s="439"/>
      <c r="D26" s="439"/>
      <c r="E26" s="439"/>
      <c r="F26" s="462"/>
      <c r="G26" s="463"/>
      <c r="H26" s="464">
        <f t="shared" si="0"/>
        <v>0</v>
      </c>
      <c r="I26" s="473"/>
      <c r="J26" s="464">
        <f t="shared" si="3"/>
        <v>0</v>
      </c>
      <c r="K26" s="475"/>
      <c r="L26" s="464">
        <f t="shared" si="1"/>
        <v>0</v>
      </c>
      <c r="M26" s="473"/>
      <c r="N26" s="464">
        <f t="shared" si="2"/>
        <v>0</v>
      </c>
      <c r="O26" s="475"/>
    </row>
    <row r="27" ht="15.75" customHeight="1" spans="1:15">
      <c r="A27" s="461"/>
      <c r="B27" s="439"/>
      <c r="C27" s="439"/>
      <c r="D27" s="439"/>
      <c r="E27" s="439"/>
      <c r="F27" s="462"/>
      <c r="G27" s="463"/>
      <c r="H27" s="464">
        <f t="shared" si="0"/>
        <v>0</v>
      </c>
      <c r="I27" s="473"/>
      <c r="J27" s="464">
        <f t="shared" si="3"/>
        <v>0</v>
      </c>
      <c r="K27" s="475"/>
      <c r="L27" s="464">
        <f t="shared" si="1"/>
        <v>0</v>
      </c>
      <c r="M27" s="473"/>
      <c r="N27" s="464">
        <f t="shared" si="2"/>
        <v>0</v>
      </c>
      <c r="O27" s="475"/>
    </row>
    <row r="28" ht="15.75" customHeight="1" spans="1:15">
      <c r="A28" s="461"/>
      <c r="B28" s="439"/>
      <c r="C28" s="439"/>
      <c r="D28" s="439"/>
      <c r="E28" s="439"/>
      <c r="F28" s="462"/>
      <c r="G28" s="463"/>
      <c r="H28" s="464">
        <f t="shared" si="0"/>
        <v>0</v>
      </c>
      <c r="I28" s="473"/>
      <c r="J28" s="464">
        <f t="shared" si="3"/>
        <v>0</v>
      </c>
      <c r="K28" s="475"/>
      <c r="L28" s="464">
        <f t="shared" si="1"/>
        <v>0</v>
      </c>
      <c r="M28" s="473"/>
      <c r="N28" s="464">
        <f t="shared" si="2"/>
        <v>0</v>
      </c>
      <c r="O28" s="475"/>
    </row>
    <row r="29" ht="15.75" customHeight="1" spans="1:15">
      <c r="A29" s="461"/>
      <c r="B29" s="439"/>
      <c r="C29" s="439"/>
      <c r="D29" s="439"/>
      <c r="E29" s="439"/>
      <c r="F29" s="462"/>
      <c r="G29" s="463"/>
      <c r="H29" s="464">
        <f t="shared" si="0"/>
        <v>0</v>
      </c>
      <c r="I29" s="473"/>
      <c r="J29" s="464">
        <f t="shared" si="3"/>
        <v>0</v>
      </c>
      <c r="K29" s="475"/>
      <c r="L29" s="464">
        <f t="shared" si="1"/>
        <v>0</v>
      </c>
      <c r="M29" s="473"/>
      <c r="N29" s="464">
        <f t="shared" si="2"/>
        <v>0</v>
      </c>
      <c r="O29" s="475"/>
    </row>
    <row r="30" ht="15.75" customHeight="1" spans="1:15">
      <c r="A30" s="461"/>
      <c r="B30" s="439"/>
      <c r="C30" s="439"/>
      <c r="D30" s="439"/>
      <c r="E30" s="439"/>
      <c r="F30" s="462"/>
      <c r="G30" s="463"/>
      <c r="H30" s="464">
        <f t="shared" si="0"/>
        <v>0</v>
      </c>
      <c r="I30" s="473"/>
      <c r="J30" s="464">
        <f t="shared" si="3"/>
        <v>0</v>
      </c>
      <c r="K30" s="475"/>
      <c r="L30" s="464">
        <f t="shared" si="1"/>
        <v>0</v>
      </c>
      <c r="M30" s="473"/>
      <c r="N30" s="464">
        <f t="shared" si="2"/>
        <v>0</v>
      </c>
      <c r="O30" s="474"/>
    </row>
    <row r="31" ht="15.75" customHeight="1" spans="1:15">
      <c r="A31" s="461"/>
      <c r="B31" s="439"/>
      <c r="C31" s="439"/>
      <c r="D31" s="439"/>
      <c r="E31" s="439"/>
      <c r="F31" s="462"/>
      <c r="G31" s="463"/>
      <c r="H31" s="464">
        <f t="shared" si="0"/>
        <v>0</v>
      </c>
      <c r="I31" s="473"/>
      <c r="J31" s="464">
        <f t="shared" si="3"/>
        <v>0</v>
      </c>
      <c r="K31" s="474"/>
      <c r="L31" s="464">
        <f t="shared" si="1"/>
        <v>0</v>
      </c>
      <c r="M31" s="473"/>
      <c r="N31" s="464">
        <f t="shared" si="2"/>
        <v>0</v>
      </c>
      <c r="O31" s="474"/>
    </row>
    <row r="32" ht="15.75" customHeight="1" spans="1:15">
      <c r="A32" s="461"/>
      <c r="B32" s="439"/>
      <c r="C32" s="439"/>
      <c r="D32" s="439"/>
      <c r="E32" s="439"/>
      <c r="F32" s="462"/>
      <c r="G32" s="463"/>
      <c r="H32" s="464">
        <f t="shared" si="0"/>
        <v>0</v>
      </c>
      <c r="I32" s="473"/>
      <c r="J32" s="464">
        <f t="shared" si="3"/>
        <v>0</v>
      </c>
      <c r="K32" s="476"/>
      <c r="L32" s="464">
        <f t="shared" si="1"/>
        <v>0</v>
      </c>
      <c r="M32" s="473"/>
      <c r="N32" s="464">
        <f t="shared" si="2"/>
        <v>0</v>
      </c>
      <c r="O32" s="476"/>
    </row>
    <row r="33" ht="15.75" customHeight="1" spans="1:15">
      <c r="A33" s="465"/>
      <c r="B33" s="439"/>
      <c r="C33" s="439"/>
      <c r="D33" s="439"/>
      <c r="E33" s="439"/>
      <c r="F33" s="462"/>
      <c r="G33" s="463"/>
      <c r="H33" s="464">
        <f t="shared" si="0"/>
        <v>0</v>
      </c>
      <c r="I33" s="473"/>
      <c r="J33" s="464">
        <f t="shared" si="3"/>
        <v>0</v>
      </c>
      <c r="K33" s="476"/>
      <c r="L33" s="464">
        <f t="shared" si="1"/>
        <v>0</v>
      </c>
      <c r="M33" s="473"/>
      <c r="N33" s="464">
        <f t="shared" si="2"/>
        <v>0</v>
      </c>
      <c r="O33" s="476"/>
    </row>
    <row r="34" ht="15.75" customHeight="1" spans="1:15">
      <c r="A34" s="465"/>
      <c r="B34" s="439"/>
      <c r="C34" s="439"/>
      <c r="D34" s="439"/>
      <c r="E34" s="439"/>
      <c r="F34" s="462"/>
      <c r="G34" s="463"/>
      <c r="H34" s="464">
        <f t="shared" si="0"/>
        <v>0</v>
      </c>
      <c r="I34" s="473"/>
      <c r="J34" s="464">
        <f t="shared" si="3"/>
        <v>0</v>
      </c>
      <c r="K34" s="476"/>
      <c r="L34" s="464">
        <f t="shared" si="1"/>
        <v>0</v>
      </c>
      <c r="M34" s="473"/>
      <c r="N34" s="464">
        <f t="shared" si="2"/>
        <v>0</v>
      </c>
      <c r="O34" s="476"/>
    </row>
    <row r="35" ht="15.75" customHeight="1" spans="1:15">
      <c r="A35" s="466"/>
      <c r="B35" s="439"/>
      <c r="C35" s="439"/>
      <c r="D35" s="439"/>
      <c r="E35" s="439"/>
      <c r="F35" s="467"/>
      <c r="G35" s="463"/>
      <c r="H35" s="464">
        <f t="shared" si="0"/>
        <v>0</v>
      </c>
      <c r="I35" s="477"/>
      <c r="J35" s="464">
        <f t="shared" si="3"/>
        <v>0</v>
      </c>
      <c r="K35" s="474"/>
      <c r="L35" s="464">
        <f t="shared" si="1"/>
        <v>0</v>
      </c>
      <c r="M35" s="477"/>
      <c r="N35" s="464">
        <f t="shared" si="2"/>
        <v>0</v>
      </c>
      <c r="O35" s="474"/>
    </row>
    <row r="36" ht="15.75" customHeight="1" spans="1:15">
      <c r="A36" s="468" t="s">
        <v>105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</row>
    <row r="37" ht="15.75" customHeight="1" spans="1:15">
      <c r="A37" s="469" t="s">
        <v>106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3">
    <mergeCell ref="A1:O1"/>
    <mergeCell ref="C2:D2"/>
    <mergeCell ref="E2:F2"/>
    <mergeCell ref="C3:D3"/>
    <mergeCell ref="E3:F3"/>
    <mergeCell ref="C4:D4"/>
    <mergeCell ref="E4:F4"/>
    <mergeCell ref="H5:I5"/>
    <mergeCell ref="J5:K5"/>
    <mergeCell ref="L5:M5"/>
    <mergeCell ref="N5:O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O36"/>
    <mergeCell ref="A37:O37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A5:E7"/>
    <mergeCell ref="G2:O4"/>
  </mergeCells>
  <printOptions horizontalCentered="1" gridLines="1"/>
  <pageMargins left="0.25" right="0.25" top="0.75" bottom="0.75" header="0" footer="0"/>
  <pageSetup paperSize="1" scale="63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Z740"/>
  <sheetViews>
    <sheetView topLeftCell="A18" workbookViewId="0">
      <selection activeCell="T63" sqref="T63"/>
    </sheetView>
  </sheetViews>
  <sheetFormatPr defaultColWidth="12.7079646017699" defaultRowHeight="15.75" customHeight="1"/>
  <cols>
    <col min="1" max="1" width="16.7079646017699" style="403" customWidth="1"/>
    <col min="2" max="2" width="30.7079646017699" style="403" customWidth="1"/>
    <col min="3" max="3" width="22.858407079646" style="403" customWidth="1"/>
    <col min="4" max="5" width="15.7079646017699" style="403" customWidth="1"/>
    <col min="6" max="11" width="6.70796460176991" style="403" customWidth="1"/>
    <col min="12" max="12" width="11.283185840708" style="403" customWidth="1"/>
    <col min="13" max="13" width="6.42477876106195" style="403" customWidth="1"/>
    <col min="14" max="26" width="6.70796460176991" style="403" customWidth="1"/>
    <col min="27" max="16384" width="12.7079646017699" style="403"/>
  </cols>
  <sheetData>
    <row r="1" ht="33.75" customHeight="1" spans="1:26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25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ht="13.5" customHeight="1" spans="1:26">
      <c r="A2" s="405" t="s">
        <v>11</v>
      </c>
      <c r="B2" s="406"/>
      <c r="C2" s="407" t="s">
        <v>107</v>
      </c>
      <c r="D2" s="408"/>
      <c r="E2" s="409"/>
      <c r="F2" s="410"/>
      <c r="G2" s="410"/>
      <c r="H2" s="410"/>
      <c r="I2" s="410"/>
      <c r="J2" s="410"/>
      <c r="K2" s="410"/>
      <c r="L2" s="410"/>
      <c r="M2" s="425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</row>
    <row r="3" ht="13.5" customHeight="1" spans="1:26">
      <c r="A3" s="411" t="s">
        <v>108</v>
      </c>
      <c r="B3" s="412"/>
      <c r="C3" s="413" t="s">
        <v>24</v>
      </c>
      <c r="D3" s="412"/>
      <c r="E3" s="409"/>
      <c r="F3" s="414"/>
      <c r="G3" s="414"/>
      <c r="H3" s="414"/>
      <c r="I3" s="414"/>
      <c r="J3" s="414"/>
      <c r="K3" s="414"/>
      <c r="L3" s="414"/>
      <c r="M3" s="425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</row>
    <row r="4" ht="13.5" customHeight="1" spans="1:26">
      <c r="A4" s="411" t="s">
        <v>109</v>
      </c>
      <c r="B4" s="415"/>
      <c r="C4" s="413" t="s">
        <v>18</v>
      </c>
      <c r="D4" s="412"/>
      <c r="E4" s="409"/>
      <c r="F4" s="414"/>
      <c r="G4" s="414"/>
      <c r="H4" s="414"/>
      <c r="I4" s="414"/>
      <c r="J4" s="414"/>
      <c r="K4" s="414"/>
      <c r="L4" s="414"/>
      <c r="M4" s="425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</row>
    <row r="5" ht="13.5" customHeight="1" spans="1:26">
      <c r="A5" s="416" t="s">
        <v>110</v>
      </c>
      <c r="B5" s="417"/>
      <c r="C5" s="418" t="s">
        <v>8</v>
      </c>
      <c r="D5" s="412"/>
      <c r="E5" s="409"/>
      <c r="F5" s="419"/>
      <c r="G5" s="419"/>
      <c r="H5" s="419"/>
      <c r="I5" s="419"/>
      <c r="J5" s="419"/>
      <c r="K5" s="419"/>
      <c r="L5" s="419"/>
      <c r="M5" s="425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</row>
    <row r="6" ht="13.5" customHeight="1" spans="1:26">
      <c r="A6" s="420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</row>
    <row r="7" ht="13.5" customHeight="1" spans="1:26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</row>
    <row r="8" ht="13.5" customHeight="1" spans="1:26">
      <c r="A8" s="421"/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8"/>
      <c r="N8" s="429"/>
      <c r="O8" s="427"/>
      <c r="P8" s="427"/>
      <c r="Q8" s="429"/>
      <c r="R8" s="427"/>
      <c r="S8" s="427"/>
      <c r="T8" s="427"/>
      <c r="U8" s="427"/>
      <c r="V8" s="427"/>
      <c r="W8" s="427"/>
      <c r="X8" s="427"/>
      <c r="Y8" s="427"/>
      <c r="Z8" s="427"/>
    </row>
    <row r="9" ht="13.5" customHeight="1" spans="1:26">
      <c r="A9" s="423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30"/>
      <c r="M9" s="427"/>
      <c r="N9" s="429"/>
      <c r="O9" s="427"/>
      <c r="P9" s="427"/>
      <c r="Q9" s="429"/>
      <c r="R9" s="427"/>
      <c r="S9" s="427"/>
      <c r="T9" s="427"/>
      <c r="U9" s="427"/>
      <c r="V9" s="427"/>
      <c r="W9" s="427"/>
      <c r="X9" s="427"/>
      <c r="Y9" s="427"/>
      <c r="Z9" s="427"/>
    </row>
    <row r="10" ht="13.5" customHeight="1" spans="1:26">
      <c r="A10" s="423"/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30"/>
      <c r="M10" s="427"/>
      <c r="N10" s="429"/>
      <c r="O10" s="427"/>
      <c r="P10" s="427"/>
      <c r="Q10" s="429"/>
      <c r="R10" s="427"/>
      <c r="S10" s="427"/>
      <c r="T10" s="427"/>
      <c r="U10" s="427"/>
      <c r="V10" s="427"/>
      <c r="W10" s="427"/>
      <c r="X10" s="427"/>
      <c r="Y10" s="427"/>
      <c r="Z10" s="427"/>
    </row>
    <row r="11" ht="13.5" customHeight="1" spans="1:26">
      <c r="A11" s="423"/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30"/>
      <c r="M11" s="427"/>
      <c r="N11" s="429"/>
      <c r="O11" s="427"/>
      <c r="P11" s="427"/>
      <c r="Q11" s="429"/>
      <c r="R11" s="427"/>
      <c r="S11" s="427"/>
      <c r="T11" s="427"/>
      <c r="U11" s="427"/>
      <c r="V11" s="427"/>
      <c r="W11" s="427"/>
      <c r="X11" s="427"/>
      <c r="Y11" s="427"/>
      <c r="Z11" s="427"/>
    </row>
    <row r="12" ht="13.5" customHeight="1" spans="1:26">
      <c r="A12" s="423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30"/>
      <c r="N12" s="429"/>
      <c r="O12" s="427"/>
      <c r="P12" s="427"/>
      <c r="Q12" s="429"/>
      <c r="R12" s="427"/>
      <c r="S12" s="427"/>
      <c r="T12" s="427"/>
      <c r="U12" s="427"/>
      <c r="V12" s="427"/>
      <c r="W12" s="427"/>
      <c r="X12" s="427"/>
      <c r="Y12" s="427"/>
      <c r="Z12" s="427"/>
    </row>
    <row r="13" ht="13.5" customHeight="1" spans="1:26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30"/>
      <c r="M13" s="427"/>
      <c r="N13" s="429"/>
      <c r="O13" s="427"/>
      <c r="P13" s="427"/>
      <c r="Q13" s="429"/>
      <c r="R13" s="427"/>
      <c r="S13" s="427"/>
      <c r="T13" s="427"/>
      <c r="U13" s="427"/>
      <c r="V13" s="427"/>
      <c r="W13" s="427"/>
      <c r="X13" s="427"/>
      <c r="Y13" s="427"/>
      <c r="Z13" s="427"/>
    </row>
    <row r="14" ht="13.5" customHeight="1" spans="1:26">
      <c r="A14" s="423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30"/>
      <c r="M14" s="427"/>
      <c r="N14" s="429"/>
      <c r="O14" s="427"/>
      <c r="P14" s="427"/>
      <c r="Q14" s="429"/>
      <c r="R14" s="427"/>
      <c r="S14" s="427"/>
      <c r="T14" s="427"/>
      <c r="U14" s="427"/>
      <c r="V14" s="427"/>
      <c r="W14" s="427"/>
      <c r="X14" s="427"/>
      <c r="Y14" s="427"/>
      <c r="Z14" s="427"/>
    </row>
    <row r="15" ht="13.5" customHeight="1" spans="1:26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30"/>
      <c r="M15" s="427"/>
      <c r="N15" s="429"/>
      <c r="O15" s="427"/>
      <c r="P15" s="427"/>
      <c r="Q15" s="429"/>
      <c r="R15" s="427"/>
      <c r="S15" s="427"/>
      <c r="T15" s="427"/>
      <c r="U15" s="427"/>
      <c r="V15" s="427"/>
      <c r="W15" s="427"/>
      <c r="X15" s="427"/>
      <c r="Y15" s="427"/>
      <c r="Z15" s="427"/>
    </row>
    <row r="16" ht="13.5" customHeight="1" spans="1:26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30"/>
      <c r="M16" s="427"/>
      <c r="N16" s="429"/>
      <c r="O16" s="427"/>
      <c r="P16" s="427"/>
      <c r="Q16" s="429"/>
      <c r="R16" s="427"/>
      <c r="S16" s="427"/>
      <c r="T16" s="427"/>
      <c r="U16" s="427"/>
      <c r="V16" s="427"/>
      <c r="W16" s="427"/>
      <c r="X16" s="427"/>
      <c r="Y16" s="427"/>
      <c r="Z16" s="427"/>
    </row>
    <row r="17" ht="13.5" customHeight="1" spans="1:26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30"/>
      <c r="M17" s="427"/>
      <c r="N17" s="429"/>
      <c r="O17" s="427"/>
      <c r="P17" s="427"/>
      <c r="Q17" s="429"/>
      <c r="R17" s="427"/>
      <c r="S17" s="427"/>
      <c r="T17" s="427"/>
      <c r="U17" s="427"/>
      <c r="V17" s="427"/>
      <c r="W17" s="427"/>
      <c r="X17" s="427"/>
      <c r="Y17" s="427"/>
      <c r="Z17" s="427"/>
    </row>
    <row r="18" ht="13.5" customHeight="1" spans="1:26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30"/>
      <c r="M18" s="427"/>
      <c r="N18" s="429"/>
      <c r="O18" s="427"/>
      <c r="P18" s="427"/>
      <c r="Q18" s="429"/>
      <c r="R18" s="427"/>
      <c r="S18" s="427"/>
      <c r="T18" s="427"/>
      <c r="U18" s="427"/>
      <c r="V18" s="427"/>
      <c r="W18" s="427"/>
      <c r="X18" s="427"/>
      <c r="Y18" s="427"/>
      <c r="Z18" s="427"/>
    </row>
    <row r="19" ht="13.5" customHeight="1" spans="1:26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30"/>
      <c r="M19" s="427"/>
      <c r="N19" s="429"/>
      <c r="O19" s="427"/>
      <c r="P19" s="427"/>
      <c r="Q19" s="429"/>
      <c r="R19" s="427"/>
      <c r="S19" s="427"/>
      <c r="T19" s="427"/>
      <c r="U19" s="427"/>
      <c r="V19" s="427"/>
      <c r="W19" s="427"/>
      <c r="X19" s="427"/>
      <c r="Y19" s="427"/>
      <c r="Z19" s="427"/>
    </row>
    <row r="20" ht="13.5" customHeight="1" spans="1:26">
      <c r="A20" s="423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30"/>
      <c r="M20" s="427"/>
      <c r="N20" s="431"/>
      <c r="O20" s="427"/>
      <c r="P20" s="427"/>
      <c r="Q20" s="429"/>
      <c r="R20" s="427"/>
      <c r="S20" s="427"/>
      <c r="T20" s="427"/>
      <c r="U20" s="427"/>
      <c r="V20" s="427"/>
      <c r="W20" s="427"/>
      <c r="X20" s="427"/>
      <c r="Y20" s="427"/>
      <c r="Z20" s="427"/>
    </row>
    <row r="21" ht="13.5" customHeight="1" spans="1:26">
      <c r="A21" s="423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30"/>
      <c r="M21" s="427"/>
      <c r="N21" s="429"/>
      <c r="O21" s="427"/>
      <c r="P21" s="427"/>
      <c r="Q21" s="429"/>
      <c r="R21" s="427"/>
      <c r="S21" s="427"/>
      <c r="T21" s="427"/>
      <c r="U21" s="427"/>
      <c r="V21" s="427"/>
      <c r="W21" s="427"/>
      <c r="X21" s="427"/>
      <c r="Y21" s="427"/>
      <c r="Z21" s="427"/>
    </row>
    <row r="22" ht="13.5" customHeight="1" spans="1:26">
      <c r="A22" s="423"/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30"/>
      <c r="M22" s="427"/>
      <c r="N22" s="429"/>
      <c r="O22" s="427"/>
      <c r="P22" s="427"/>
      <c r="Q22" s="429"/>
      <c r="R22" s="427"/>
      <c r="S22" s="427"/>
      <c r="T22" s="427"/>
      <c r="U22" s="427"/>
      <c r="V22" s="427"/>
      <c r="W22" s="427"/>
      <c r="X22" s="427"/>
      <c r="Y22" s="427"/>
      <c r="Z22" s="427"/>
    </row>
    <row r="23" ht="13.5" customHeight="1" spans="1:26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4"/>
      <c r="L23" s="430"/>
      <c r="M23" s="427"/>
      <c r="N23" s="431"/>
      <c r="O23" s="427"/>
      <c r="P23" s="427"/>
      <c r="Q23" s="429"/>
      <c r="R23" s="427"/>
      <c r="S23" s="427"/>
      <c r="T23" s="427"/>
      <c r="U23" s="427"/>
      <c r="V23" s="427"/>
      <c r="W23" s="427"/>
      <c r="X23" s="427"/>
      <c r="Y23" s="427"/>
      <c r="Z23" s="427"/>
    </row>
    <row r="24" ht="13.5" customHeight="1" spans="1:26">
      <c r="A24" s="423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30"/>
      <c r="M24" s="427"/>
      <c r="N24" s="429"/>
      <c r="O24" s="427"/>
      <c r="P24" s="427"/>
      <c r="Q24" s="429"/>
      <c r="R24" s="427"/>
      <c r="S24" s="427"/>
      <c r="T24" s="427"/>
      <c r="U24" s="427"/>
      <c r="V24" s="427"/>
      <c r="W24" s="427"/>
      <c r="X24" s="427"/>
      <c r="Y24" s="427"/>
      <c r="Z24" s="427"/>
    </row>
    <row r="25" ht="13.5" customHeight="1" spans="1:26">
      <c r="A25" s="423"/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30"/>
      <c r="M25" s="427"/>
      <c r="N25" s="429"/>
      <c r="O25" s="427"/>
      <c r="P25" s="427"/>
      <c r="Q25" s="429"/>
      <c r="R25" s="427"/>
      <c r="S25" s="427"/>
      <c r="T25" s="427"/>
      <c r="U25" s="427"/>
      <c r="V25" s="427"/>
      <c r="W25" s="427"/>
      <c r="X25" s="427"/>
      <c r="Y25" s="427"/>
      <c r="Z25" s="427"/>
    </row>
    <row r="26" ht="13.5" customHeight="1" spans="1:26">
      <c r="A26" s="423"/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30"/>
      <c r="M26" s="427"/>
      <c r="N26" s="429"/>
      <c r="O26" s="427"/>
      <c r="P26" s="427"/>
      <c r="Q26" s="429"/>
      <c r="R26" s="427"/>
      <c r="S26" s="427"/>
      <c r="T26" s="427"/>
      <c r="U26" s="427"/>
      <c r="V26" s="427"/>
      <c r="W26" s="427"/>
      <c r="X26" s="427"/>
      <c r="Y26" s="427"/>
      <c r="Z26" s="427"/>
    </row>
    <row r="27" ht="13.5" customHeight="1" spans="1:26">
      <c r="A27" s="423"/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30"/>
      <c r="M27" s="427"/>
      <c r="N27" s="429"/>
      <c r="O27" s="427"/>
      <c r="P27" s="427"/>
      <c r="Q27" s="429"/>
      <c r="R27" s="427"/>
      <c r="S27" s="427"/>
      <c r="T27" s="427"/>
      <c r="U27" s="427"/>
      <c r="V27" s="427"/>
      <c r="W27" s="427"/>
      <c r="X27" s="427"/>
      <c r="Y27" s="427"/>
      <c r="Z27" s="427"/>
    </row>
    <row r="28" ht="13.5" customHeight="1" spans="1:26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30"/>
      <c r="M28" s="427"/>
      <c r="N28" s="429"/>
      <c r="O28" s="427"/>
      <c r="P28" s="427"/>
      <c r="Q28" s="429"/>
      <c r="R28" s="427"/>
      <c r="S28" s="427"/>
      <c r="T28" s="427"/>
      <c r="U28" s="427"/>
      <c r="V28" s="427"/>
      <c r="W28" s="427"/>
      <c r="X28" s="427"/>
      <c r="Y28" s="427"/>
      <c r="Z28" s="427"/>
    </row>
    <row r="29" ht="13.5" customHeight="1" spans="1:26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30"/>
      <c r="M29" s="427"/>
      <c r="N29" s="429"/>
      <c r="O29" s="427"/>
      <c r="P29" s="427"/>
      <c r="Q29" s="429"/>
      <c r="R29" s="433"/>
      <c r="S29" s="427"/>
      <c r="T29" s="427"/>
      <c r="U29" s="427"/>
      <c r="V29" s="427"/>
      <c r="W29" s="427"/>
      <c r="X29" s="427"/>
      <c r="Y29" s="427"/>
      <c r="Z29" s="427"/>
    </row>
    <row r="30" ht="13.5" customHeight="1" spans="1:26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30"/>
      <c r="M30" s="427"/>
      <c r="N30" s="429"/>
      <c r="O30" s="427"/>
      <c r="P30" s="427"/>
      <c r="Q30" s="429"/>
      <c r="R30" s="427"/>
      <c r="S30" s="427"/>
      <c r="T30" s="427"/>
      <c r="U30" s="427"/>
      <c r="V30" s="427"/>
      <c r="W30" s="427"/>
      <c r="X30" s="427"/>
      <c r="Y30" s="427"/>
      <c r="Z30" s="427"/>
    </row>
    <row r="31" ht="13.5" customHeight="1" spans="1:26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30"/>
      <c r="M31" s="427"/>
      <c r="N31" s="429"/>
      <c r="O31" s="427"/>
      <c r="P31" s="427"/>
      <c r="Q31" s="429"/>
      <c r="R31" s="427"/>
      <c r="S31" s="427"/>
      <c r="T31" s="427"/>
      <c r="U31" s="427"/>
      <c r="V31" s="427"/>
      <c r="W31" s="427"/>
      <c r="X31" s="427"/>
      <c r="Y31" s="427"/>
      <c r="Z31" s="427"/>
    </row>
    <row r="32" ht="13.5" customHeight="1" spans="1:26">
      <c r="A32" s="423"/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30"/>
      <c r="M32" s="427"/>
      <c r="N32" s="429"/>
      <c r="O32" s="427"/>
      <c r="P32" s="427"/>
      <c r="Q32" s="429"/>
      <c r="R32" s="427"/>
      <c r="S32" s="427"/>
      <c r="T32" s="427"/>
      <c r="U32" s="427"/>
      <c r="V32" s="427"/>
      <c r="W32" s="427"/>
      <c r="X32" s="427"/>
      <c r="Y32" s="427"/>
      <c r="Z32" s="427"/>
    </row>
    <row r="33" ht="13.5" customHeight="1" spans="1:26">
      <c r="A33" s="423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30"/>
      <c r="M33" s="427"/>
      <c r="N33" s="429"/>
      <c r="O33" s="427"/>
      <c r="P33" s="427"/>
      <c r="Q33" s="429"/>
      <c r="R33" s="427"/>
      <c r="S33" s="427"/>
      <c r="T33" s="427"/>
      <c r="U33" s="427"/>
      <c r="V33" s="427"/>
      <c r="W33" s="427"/>
      <c r="X33" s="427"/>
      <c r="Y33" s="427"/>
      <c r="Z33" s="427"/>
    </row>
    <row r="34" ht="13.5" customHeight="1" spans="1:26">
      <c r="A34" s="423"/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30"/>
      <c r="M34" s="427"/>
      <c r="N34" s="429"/>
      <c r="O34" s="427"/>
      <c r="P34" s="427"/>
      <c r="Q34" s="429"/>
      <c r="R34" s="427"/>
      <c r="S34" s="427"/>
      <c r="T34" s="427"/>
      <c r="U34" s="427"/>
      <c r="V34" s="427"/>
      <c r="W34" s="427"/>
      <c r="X34" s="427"/>
      <c r="Y34" s="427"/>
      <c r="Z34" s="427"/>
    </row>
    <row r="35" ht="13.5" customHeight="1" spans="1:26">
      <c r="A35" s="423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30"/>
      <c r="M35" s="427"/>
      <c r="N35" s="429"/>
      <c r="O35" s="427"/>
      <c r="P35" s="427"/>
      <c r="Q35" s="429"/>
      <c r="R35" s="427"/>
      <c r="S35" s="427"/>
      <c r="T35" s="427"/>
      <c r="U35" s="427"/>
      <c r="V35" s="427"/>
      <c r="W35" s="427"/>
      <c r="X35" s="427"/>
      <c r="Y35" s="427"/>
      <c r="Z35" s="427"/>
    </row>
    <row r="36" ht="13.5" customHeight="1" spans="1:26">
      <c r="A36" s="423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30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</row>
    <row r="37" ht="13.5" customHeight="1" spans="1:26">
      <c r="A37" s="423"/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30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</row>
    <row r="38" ht="13.5" customHeight="1" spans="1:26">
      <c r="A38" s="423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30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</row>
    <row r="39" ht="13.5" customHeight="1" spans="1:26">
      <c r="A39" s="423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30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</row>
    <row r="40" ht="13.5" customHeight="1" spans="1:26">
      <c r="A40" s="423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30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</row>
    <row r="41" s="402" customFormat="1" ht="13.5" customHeight="1" spans="1:26">
      <c r="A41" s="423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30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</row>
    <row r="42" s="402" customFormat="1" ht="13.5" customHeight="1" spans="1:26">
      <c r="A42" s="423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30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</row>
    <row r="43" s="402" customFormat="1" ht="13.5" customHeight="1" spans="1:26">
      <c r="A43" s="423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30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</row>
    <row r="44" s="402" customFormat="1" ht="13.5" customHeight="1" spans="1:26">
      <c r="A44" s="423"/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30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</row>
    <row r="45" s="402" customFormat="1" ht="13.5" customHeight="1" spans="1:26">
      <c r="A45" s="423"/>
      <c r="B45" s="424"/>
      <c r="C45" s="424"/>
      <c r="D45" s="424"/>
      <c r="E45" s="424"/>
      <c r="F45" s="424"/>
      <c r="G45" s="424"/>
      <c r="H45" s="424"/>
      <c r="I45" s="424"/>
      <c r="J45" s="424"/>
      <c r="K45" s="424"/>
      <c r="L45" s="430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</row>
    <row r="46" s="402" customFormat="1" ht="13.5" customHeight="1" spans="1:26">
      <c r="A46" s="423"/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30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</row>
    <row r="47" s="402" customFormat="1" ht="13.5" customHeight="1" spans="1:26">
      <c r="A47" s="423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30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</row>
    <row r="48" ht="33.75" customHeight="1" spans="1:26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25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</row>
    <row r="49" ht="13.5" customHeight="1" spans="1:26">
      <c r="A49" s="405" t="s">
        <v>11</v>
      </c>
      <c r="B49" s="415"/>
      <c r="C49" s="407" t="s">
        <v>107</v>
      </c>
      <c r="D49" s="408"/>
      <c r="E49" s="409"/>
      <c r="F49" s="410"/>
      <c r="G49" s="410"/>
      <c r="H49" s="410"/>
      <c r="I49" s="410"/>
      <c r="J49" s="410"/>
      <c r="K49" s="410"/>
      <c r="L49" s="410"/>
      <c r="M49" s="425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</row>
    <row r="50" ht="13.5" customHeight="1" spans="1:26">
      <c r="A50" s="411" t="s">
        <v>108</v>
      </c>
      <c r="B50" s="412"/>
      <c r="C50" s="413" t="s">
        <v>24</v>
      </c>
      <c r="D50" s="412"/>
      <c r="E50" s="409"/>
      <c r="F50" s="414"/>
      <c r="G50" s="414"/>
      <c r="H50" s="414"/>
      <c r="I50" s="414"/>
      <c r="J50" s="414"/>
      <c r="K50" s="414"/>
      <c r="L50" s="414"/>
      <c r="M50" s="425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</row>
    <row r="51" ht="13.5" customHeight="1" spans="1:26">
      <c r="A51" s="411" t="s">
        <v>109</v>
      </c>
      <c r="B51" s="415"/>
      <c r="C51" s="413" t="s">
        <v>18</v>
      </c>
      <c r="D51" s="412"/>
      <c r="E51" s="409"/>
      <c r="F51" s="414"/>
      <c r="G51" s="414"/>
      <c r="H51" s="414"/>
      <c r="I51" s="414"/>
      <c r="J51" s="414"/>
      <c r="K51" s="414"/>
      <c r="L51" s="414"/>
      <c r="M51" s="425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</row>
    <row r="52" ht="13.5" customHeight="1" spans="1:26">
      <c r="A52" s="416" t="s">
        <v>110</v>
      </c>
      <c r="B52" s="417"/>
      <c r="C52" s="418" t="s">
        <v>8</v>
      </c>
      <c r="D52" s="412"/>
      <c r="E52" s="409"/>
      <c r="F52" s="419"/>
      <c r="G52" s="419"/>
      <c r="H52" s="419"/>
      <c r="I52" s="419"/>
      <c r="J52" s="419"/>
      <c r="K52" s="419"/>
      <c r="L52" s="419"/>
      <c r="M52" s="425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</row>
    <row r="53" ht="13.5" customHeight="1" spans="1:26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</row>
    <row r="54" ht="13.5" customHeight="1" spans="1:26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</row>
    <row r="55" ht="13.5" customHeight="1" spans="1:26">
      <c r="A55" s="421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8"/>
      <c r="N55" s="429"/>
      <c r="O55" s="427"/>
      <c r="P55" s="427"/>
      <c r="Q55" s="429"/>
      <c r="R55" s="427"/>
      <c r="S55" s="427"/>
      <c r="T55" s="427"/>
      <c r="U55" s="427"/>
      <c r="V55" s="427"/>
      <c r="W55" s="427"/>
      <c r="X55" s="427"/>
      <c r="Y55" s="427"/>
      <c r="Z55" s="427"/>
    </row>
    <row r="56" ht="13.5" customHeight="1" spans="1:26">
      <c r="A56" s="423"/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30"/>
      <c r="M56" s="427"/>
      <c r="N56" s="429"/>
      <c r="O56" s="427"/>
      <c r="P56" s="427"/>
      <c r="Q56" s="429"/>
      <c r="R56" s="427"/>
      <c r="S56" s="427"/>
      <c r="T56" s="427"/>
      <c r="U56" s="427"/>
      <c r="V56" s="427"/>
      <c r="W56" s="427"/>
      <c r="X56" s="427"/>
      <c r="Y56" s="427"/>
      <c r="Z56" s="427"/>
    </row>
    <row r="57" ht="13.5" customHeight="1" spans="1:26">
      <c r="A57" s="423"/>
      <c r="B57" s="424"/>
      <c r="C57" s="424"/>
      <c r="D57" s="424"/>
      <c r="E57" s="424"/>
      <c r="F57" s="424"/>
      <c r="G57" s="424"/>
      <c r="H57" s="424"/>
      <c r="I57" s="424"/>
      <c r="J57" s="424"/>
      <c r="K57" s="424"/>
      <c r="L57" s="430"/>
      <c r="M57" s="427"/>
      <c r="N57" s="429"/>
      <c r="O57" s="427"/>
      <c r="P57" s="427"/>
      <c r="Q57" s="429"/>
      <c r="R57" s="427"/>
      <c r="S57" s="427"/>
      <c r="T57" s="427"/>
      <c r="U57" s="427"/>
      <c r="V57" s="427"/>
      <c r="W57" s="427"/>
      <c r="X57" s="427"/>
      <c r="Y57" s="427"/>
      <c r="Z57" s="427"/>
    </row>
    <row r="58" ht="13.5" customHeight="1" spans="1:26">
      <c r="A58" s="423"/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30"/>
      <c r="M58" s="427"/>
      <c r="N58" s="429"/>
      <c r="O58" s="427"/>
      <c r="P58" s="427"/>
      <c r="Q58" s="429"/>
      <c r="R58" s="427"/>
      <c r="S58" s="427"/>
      <c r="T58" s="427"/>
      <c r="U58" s="427"/>
      <c r="V58" s="427"/>
      <c r="W58" s="427"/>
      <c r="X58" s="427"/>
      <c r="Y58" s="427"/>
      <c r="Z58" s="427"/>
    </row>
    <row r="59" ht="13.5" customHeight="1" spans="1:26">
      <c r="A59" s="423"/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30"/>
      <c r="N59" s="429"/>
      <c r="O59" s="427"/>
      <c r="P59" s="427"/>
      <c r="Q59" s="429"/>
      <c r="R59" s="427"/>
      <c r="S59" s="427"/>
      <c r="T59" s="427"/>
      <c r="U59" s="427"/>
      <c r="V59" s="427"/>
      <c r="W59" s="427"/>
      <c r="X59" s="427"/>
      <c r="Y59" s="427"/>
      <c r="Z59" s="427"/>
    </row>
    <row r="60" ht="13.5" customHeight="1" spans="1:26">
      <c r="A60" s="423"/>
      <c r="B60" s="424"/>
      <c r="C60" s="424"/>
      <c r="D60" s="424"/>
      <c r="E60" s="424"/>
      <c r="F60" s="424"/>
      <c r="G60" s="424"/>
      <c r="H60" s="424"/>
      <c r="I60" s="424"/>
      <c r="J60" s="424"/>
      <c r="K60" s="424"/>
      <c r="L60" s="430"/>
      <c r="M60" s="427"/>
      <c r="N60" s="429"/>
      <c r="O60" s="427"/>
      <c r="P60" s="427"/>
      <c r="Q60" s="429"/>
      <c r="R60" s="427"/>
      <c r="S60" s="427"/>
      <c r="T60" s="427"/>
      <c r="U60" s="427"/>
      <c r="V60" s="427"/>
      <c r="W60" s="427"/>
      <c r="X60" s="427"/>
      <c r="Y60" s="427"/>
      <c r="Z60" s="427"/>
    </row>
    <row r="61" ht="13.5" customHeight="1" spans="1:26">
      <c r="A61" s="423"/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30"/>
      <c r="M61" s="427"/>
      <c r="N61" s="429"/>
      <c r="O61" s="427"/>
      <c r="P61" s="427"/>
      <c r="Q61" s="429"/>
      <c r="R61" s="427"/>
      <c r="S61" s="427"/>
      <c r="T61" s="427"/>
      <c r="U61" s="427"/>
      <c r="V61" s="427"/>
      <c r="W61" s="427"/>
      <c r="X61" s="427"/>
      <c r="Y61" s="427"/>
      <c r="Z61" s="427"/>
    </row>
    <row r="62" ht="13.5" customHeight="1" spans="1:26">
      <c r="A62" s="423"/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30"/>
      <c r="M62" s="427"/>
      <c r="N62" s="429"/>
      <c r="O62" s="427"/>
      <c r="P62" s="427"/>
      <c r="Q62" s="429"/>
      <c r="R62" s="427"/>
      <c r="S62" s="427"/>
      <c r="T62" s="427"/>
      <c r="U62" s="427"/>
      <c r="V62" s="427"/>
      <c r="W62" s="427"/>
      <c r="X62" s="427"/>
      <c r="Y62" s="427"/>
      <c r="Z62" s="427"/>
    </row>
    <row r="63" ht="13.5" customHeight="1" spans="1:26">
      <c r="A63" s="423"/>
      <c r="B63" s="424"/>
      <c r="C63" s="424"/>
      <c r="D63" s="424"/>
      <c r="E63" s="424"/>
      <c r="F63" s="424"/>
      <c r="G63" s="424"/>
      <c r="H63" s="424"/>
      <c r="I63" s="424"/>
      <c r="J63" s="424"/>
      <c r="K63" s="424"/>
      <c r="L63" s="430"/>
      <c r="M63" s="427"/>
      <c r="N63" s="429"/>
      <c r="O63" s="427"/>
      <c r="P63" s="427"/>
      <c r="Q63" s="429"/>
      <c r="R63" s="427"/>
      <c r="S63" s="427"/>
      <c r="T63" s="427"/>
      <c r="U63" s="427"/>
      <c r="V63" s="427"/>
      <c r="W63" s="427"/>
      <c r="X63" s="427"/>
      <c r="Y63" s="427"/>
      <c r="Z63" s="427"/>
    </row>
    <row r="64" ht="13.5" customHeight="1" spans="1:26">
      <c r="A64" s="423"/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30"/>
      <c r="M64" s="427"/>
      <c r="N64" s="429"/>
      <c r="O64" s="427"/>
      <c r="P64" s="427"/>
      <c r="Q64" s="429"/>
      <c r="R64" s="427"/>
      <c r="S64" s="427"/>
      <c r="T64" s="427"/>
      <c r="U64" s="427"/>
      <c r="V64" s="427"/>
      <c r="W64" s="427"/>
      <c r="X64" s="427"/>
      <c r="Y64" s="427"/>
      <c r="Z64" s="427"/>
    </row>
    <row r="65" ht="13.5" customHeight="1" spans="1:26">
      <c r="A65" s="423"/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30"/>
      <c r="M65" s="427"/>
      <c r="N65" s="429"/>
      <c r="O65" s="427"/>
      <c r="P65" s="427"/>
      <c r="Q65" s="429"/>
      <c r="R65" s="427"/>
      <c r="S65" s="427"/>
      <c r="T65" s="427"/>
      <c r="U65" s="427"/>
      <c r="V65" s="427"/>
      <c r="W65" s="427"/>
      <c r="X65" s="427"/>
      <c r="Y65" s="427"/>
      <c r="Z65" s="427"/>
    </row>
    <row r="66" ht="13.5" customHeight="1" spans="1:26">
      <c r="A66" s="423"/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30"/>
      <c r="M66" s="427"/>
      <c r="N66" s="429"/>
      <c r="O66" s="427"/>
      <c r="P66" s="427"/>
      <c r="Q66" s="429"/>
      <c r="R66" s="427"/>
      <c r="S66" s="427"/>
      <c r="T66" s="427"/>
      <c r="U66" s="427"/>
      <c r="V66" s="427"/>
      <c r="W66" s="427"/>
      <c r="X66" s="427"/>
      <c r="Y66" s="427"/>
      <c r="Z66" s="427"/>
    </row>
    <row r="67" ht="13.5" customHeight="1" spans="1:26">
      <c r="A67" s="423"/>
      <c r="B67" s="424"/>
      <c r="C67" s="424"/>
      <c r="D67" s="424"/>
      <c r="E67" s="424"/>
      <c r="F67" s="424"/>
      <c r="G67" s="424"/>
      <c r="H67" s="424"/>
      <c r="I67" s="424"/>
      <c r="J67" s="424"/>
      <c r="K67" s="424"/>
      <c r="L67" s="430"/>
      <c r="M67" s="427"/>
      <c r="N67" s="431"/>
      <c r="O67" s="427"/>
      <c r="P67" s="427"/>
      <c r="Q67" s="429"/>
      <c r="R67" s="427"/>
      <c r="S67" s="427"/>
      <c r="T67" s="427"/>
      <c r="U67" s="427"/>
      <c r="V67" s="427"/>
      <c r="W67" s="427"/>
      <c r="X67" s="427"/>
      <c r="Y67" s="427"/>
      <c r="Z67" s="427"/>
    </row>
    <row r="68" ht="13.5" customHeight="1" spans="1:26">
      <c r="A68" s="423"/>
      <c r="B68" s="424"/>
      <c r="C68" s="424"/>
      <c r="D68" s="424"/>
      <c r="E68" s="424"/>
      <c r="F68" s="424"/>
      <c r="G68" s="424"/>
      <c r="H68" s="424"/>
      <c r="I68" s="424"/>
      <c r="J68" s="424"/>
      <c r="K68" s="424"/>
      <c r="L68" s="430"/>
      <c r="M68" s="427"/>
      <c r="N68" s="429"/>
      <c r="O68" s="427"/>
      <c r="P68" s="427"/>
      <c r="Q68" s="429"/>
      <c r="R68" s="427"/>
      <c r="S68" s="427"/>
      <c r="T68" s="427"/>
      <c r="U68" s="427"/>
      <c r="V68" s="427"/>
      <c r="W68" s="427"/>
      <c r="X68" s="427"/>
      <c r="Y68" s="427"/>
      <c r="Z68" s="427"/>
    </row>
    <row r="69" ht="13.5" customHeight="1" spans="1:26">
      <c r="A69" s="423"/>
      <c r="B69" s="424"/>
      <c r="C69" s="424"/>
      <c r="D69" s="424"/>
      <c r="E69" s="424"/>
      <c r="F69" s="424"/>
      <c r="G69" s="424"/>
      <c r="H69" s="424"/>
      <c r="I69" s="424"/>
      <c r="J69" s="424"/>
      <c r="K69" s="424"/>
      <c r="L69" s="430"/>
      <c r="M69" s="427"/>
      <c r="N69" s="429"/>
      <c r="O69" s="427"/>
      <c r="P69" s="427"/>
      <c r="Q69" s="429"/>
      <c r="R69" s="427"/>
      <c r="S69" s="427"/>
      <c r="T69" s="427"/>
      <c r="U69" s="427"/>
      <c r="V69" s="427"/>
      <c r="W69" s="427"/>
      <c r="X69" s="427"/>
      <c r="Y69" s="427"/>
      <c r="Z69" s="427"/>
    </row>
    <row r="70" ht="13.5" customHeight="1" spans="1:26">
      <c r="A70" s="423"/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30"/>
      <c r="M70" s="427"/>
      <c r="N70" s="431"/>
      <c r="O70" s="427"/>
      <c r="P70" s="427"/>
      <c r="Q70" s="429"/>
      <c r="R70" s="427"/>
      <c r="S70" s="427"/>
      <c r="T70" s="427"/>
      <c r="U70" s="427"/>
      <c r="V70" s="427"/>
      <c r="W70" s="427"/>
      <c r="X70" s="427"/>
      <c r="Y70" s="427"/>
      <c r="Z70" s="427"/>
    </row>
    <row r="71" ht="13.5" customHeight="1" spans="1:26">
      <c r="A71" s="423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30"/>
      <c r="M71" s="427"/>
      <c r="N71" s="429"/>
      <c r="O71" s="427"/>
      <c r="P71" s="427"/>
      <c r="Q71" s="429"/>
      <c r="R71" s="427"/>
      <c r="S71" s="427"/>
      <c r="T71" s="427"/>
      <c r="U71" s="427"/>
      <c r="V71" s="427"/>
      <c r="W71" s="427"/>
      <c r="X71" s="427"/>
      <c r="Y71" s="427"/>
      <c r="Z71" s="427"/>
    </row>
    <row r="72" ht="13.5" customHeight="1" spans="1:26">
      <c r="A72" s="423"/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30"/>
      <c r="M72" s="427"/>
      <c r="N72" s="429"/>
      <c r="O72" s="427"/>
      <c r="P72" s="427"/>
      <c r="Q72" s="429"/>
      <c r="R72" s="427"/>
      <c r="S72" s="427"/>
      <c r="T72" s="427"/>
      <c r="U72" s="427"/>
      <c r="V72" s="427"/>
      <c r="W72" s="427"/>
      <c r="X72" s="427"/>
      <c r="Y72" s="427"/>
      <c r="Z72" s="427"/>
    </row>
    <row r="73" ht="13.5" customHeight="1" spans="1:26">
      <c r="A73" s="423"/>
      <c r="B73" s="424"/>
      <c r="C73" s="424"/>
      <c r="D73" s="424"/>
      <c r="E73" s="424"/>
      <c r="F73" s="424"/>
      <c r="G73" s="424"/>
      <c r="H73" s="424"/>
      <c r="I73" s="424"/>
      <c r="J73" s="424"/>
      <c r="K73" s="424"/>
      <c r="L73" s="430"/>
      <c r="M73" s="427"/>
      <c r="N73" s="429"/>
      <c r="O73" s="427"/>
      <c r="P73" s="427"/>
      <c r="Q73" s="429"/>
      <c r="R73" s="427"/>
      <c r="S73" s="427"/>
      <c r="T73" s="427"/>
      <c r="U73" s="427"/>
      <c r="V73" s="427"/>
      <c r="W73" s="427"/>
      <c r="X73" s="427"/>
      <c r="Y73" s="427"/>
      <c r="Z73" s="427"/>
    </row>
    <row r="74" ht="13.5" customHeight="1" spans="1:26">
      <c r="A74" s="423"/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30"/>
      <c r="M74" s="427"/>
      <c r="N74" s="429"/>
      <c r="O74" s="427"/>
      <c r="P74" s="427"/>
      <c r="Q74" s="429"/>
      <c r="R74" s="427"/>
      <c r="S74" s="427"/>
      <c r="T74" s="427"/>
      <c r="U74" s="427"/>
      <c r="V74" s="427"/>
      <c r="W74" s="427"/>
      <c r="X74" s="427"/>
      <c r="Y74" s="427"/>
      <c r="Z74" s="427"/>
    </row>
    <row r="75" ht="13.5" customHeight="1" spans="1:26">
      <c r="A75" s="423"/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30"/>
      <c r="M75" s="427"/>
      <c r="N75" s="429"/>
      <c r="O75" s="427"/>
      <c r="P75" s="427"/>
      <c r="Q75" s="429"/>
      <c r="R75" s="427"/>
      <c r="S75" s="427"/>
      <c r="T75" s="427"/>
      <c r="U75" s="427"/>
      <c r="V75" s="427"/>
      <c r="W75" s="427"/>
      <c r="X75" s="427"/>
      <c r="Y75" s="427"/>
      <c r="Z75" s="427"/>
    </row>
    <row r="76" ht="13.5" customHeight="1" spans="1:26">
      <c r="A76" s="423"/>
      <c r="B76" s="424"/>
      <c r="C76" s="424"/>
      <c r="D76" s="424"/>
      <c r="E76" s="424"/>
      <c r="F76" s="424"/>
      <c r="G76" s="424"/>
      <c r="H76" s="424"/>
      <c r="I76" s="424"/>
      <c r="J76" s="424"/>
      <c r="K76" s="424"/>
      <c r="L76" s="430"/>
      <c r="M76" s="427"/>
      <c r="N76" s="429"/>
      <c r="O76" s="427"/>
      <c r="P76" s="427"/>
      <c r="Q76" s="429"/>
      <c r="R76" s="433"/>
      <c r="S76" s="427"/>
      <c r="T76" s="427"/>
      <c r="U76" s="427"/>
      <c r="V76" s="427"/>
      <c r="W76" s="427"/>
      <c r="X76" s="427"/>
      <c r="Y76" s="427"/>
      <c r="Z76" s="427"/>
    </row>
    <row r="77" ht="13.5" customHeight="1" spans="1:26">
      <c r="A77" s="423"/>
      <c r="B77" s="424"/>
      <c r="C77" s="424"/>
      <c r="D77" s="424"/>
      <c r="E77" s="424"/>
      <c r="F77" s="424"/>
      <c r="G77" s="424"/>
      <c r="H77" s="424"/>
      <c r="I77" s="424"/>
      <c r="J77" s="424"/>
      <c r="K77" s="424"/>
      <c r="L77" s="430"/>
      <c r="M77" s="427"/>
      <c r="N77" s="429"/>
      <c r="O77" s="427"/>
      <c r="P77" s="427"/>
      <c r="Q77" s="429"/>
      <c r="R77" s="427"/>
      <c r="S77" s="427"/>
      <c r="T77" s="427"/>
      <c r="U77" s="427"/>
      <c r="V77" s="427"/>
      <c r="W77" s="427"/>
      <c r="X77" s="427"/>
      <c r="Y77" s="427"/>
      <c r="Z77" s="427"/>
    </row>
    <row r="78" ht="13.5" customHeight="1" spans="1:26">
      <c r="A78" s="423"/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30"/>
      <c r="M78" s="427"/>
      <c r="N78" s="429"/>
      <c r="O78" s="427"/>
      <c r="P78" s="427"/>
      <c r="Q78" s="429"/>
      <c r="R78" s="427"/>
      <c r="S78" s="427"/>
      <c r="T78" s="427"/>
      <c r="U78" s="427"/>
      <c r="V78" s="427"/>
      <c r="W78" s="427"/>
      <c r="X78" s="427"/>
      <c r="Y78" s="427"/>
      <c r="Z78" s="427"/>
    </row>
    <row r="79" ht="13.5" customHeight="1" spans="1:26">
      <c r="A79" s="423"/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30"/>
      <c r="M79" s="427"/>
      <c r="N79" s="429"/>
      <c r="O79" s="427"/>
      <c r="P79" s="427"/>
      <c r="Q79" s="429"/>
      <c r="R79" s="427"/>
      <c r="S79" s="427"/>
      <c r="T79" s="427"/>
      <c r="U79" s="427"/>
      <c r="V79" s="427"/>
      <c r="W79" s="427"/>
      <c r="X79" s="427"/>
      <c r="Y79" s="427"/>
      <c r="Z79" s="427"/>
    </row>
    <row r="80" ht="13.5" customHeight="1" spans="1:26">
      <c r="A80" s="423"/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30"/>
      <c r="M80" s="427"/>
      <c r="N80" s="429"/>
      <c r="O80" s="427"/>
      <c r="P80" s="427"/>
      <c r="Q80" s="429"/>
      <c r="R80" s="427"/>
      <c r="S80" s="427"/>
      <c r="T80" s="427"/>
      <c r="U80" s="427"/>
      <c r="V80" s="427"/>
      <c r="W80" s="427"/>
      <c r="X80" s="427"/>
      <c r="Y80" s="427"/>
      <c r="Z80" s="427"/>
    </row>
    <row r="81" ht="13.5" customHeight="1" spans="1:26">
      <c r="A81" s="423"/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30"/>
      <c r="M81" s="427"/>
      <c r="N81" s="429"/>
      <c r="O81" s="427"/>
      <c r="P81" s="427"/>
      <c r="Q81" s="429"/>
      <c r="R81" s="427"/>
      <c r="S81" s="427"/>
      <c r="T81" s="427"/>
      <c r="U81" s="427"/>
      <c r="V81" s="427"/>
      <c r="W81" s="427"/>
      <c r="X81" s="427"/>
      <c r="Y81" s="427"/>
      <c r="Z81" s="427"/>
    </row>
    <row r="82" ht="13.5" customHeight="1" spans="1:26">
      <c r="A82" s="423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30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</row>
    <row r="83" ht="13.5" customHeight="1" spans="1:26">
      <c r="A83" s="423"/>
      <c r="B83" s="424"/>
      <c r="C83" s="424"/>
      <c r="D83" s="424"/>
      <c r="E83" s="424"/>
      <c r="F83" s="424"/>
      <c r="G83" s="424"/>
      <c r="H83" s="424"/>
      <c r="I83" s="424"/>
      <c r="J83" s="424"/>
      <c r="K83" s="424"/>
      <c r="L83" s="430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</row>
    <row r="84" ht="13.5" customHeight="1" spans="1:26">
      <c r="A84" s="423"/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30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</row>
    <row r="85" ht="13.5" customHeight="1" spans="1:26">
      <c r="A85" s="423"/>
      <c r="B85" s="424"/>
      <c r="C85" s="424"/>
      <c r="D85" s="424"/>
      <c r="E85" s="424"/>
      <c r="F85" s="424"/>
      <c r="G85" s="424"/>
      <c r="H85" s="424"/>
      <c r="I85" s="424"/>
      <c r="J85" s="424"/>
      <c r="K85" s="424"/>
      <c r="L85" s="430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</row>
    <row r="86" ht="13.5" customHeight="1" spans="1:26">
      <c r="A86" s="423"/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430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</row>
    <row r="87" s="402" customFormat="1" ht="13.5" customHeight="1" spans="1:26">
      <c r="A87" s="423"/>
      <c r="B87" s="424"/>
      <c r="C87" s="424"/>
      <c r="D87" s="424"/>
      <c r="E87" s="424"/>
      <c r="F87" s="424"/>
      <c r="G87" s="424"/>
      <c r="H87" s="424"/>
      <c r="I87" s="424"/>
      <c r="J87" s="424"/>
      <c r="K87" s="424"/>
      <c r="L87" s="430"/>
      <c r="M87" s="432"/>
      <c r="N87" s="432"/>
      <c r="O87" s="432"/>
      <c r="P87" s="432"/>
      <c r="Q87" s="432"/>
      <c r="R87" s="432"/>
      <c r="S87" s="432"/>
      <c r="T87" s="432"/>
      <c r="U87" s="432"/>
      <c r="V87" s="432"/>
      <c r="W87" s="432"/>
      <c r="X87" s="432"/>
      <c r="Y87" s="432"/>
      <c r="Z87" s="432"/>
    </row>
    <row r="88" s="402" customFormat="1" ht="13.5" customHeight="1" spans="1:26">
      <c r="A88" s="423"/>
      <c r="B88" s="424"/>
      <c r="C88" s="424"/>
      <c r="D88" s="424"/>
      <c r="E88" s="424"/>
      <c r="F88" s="424"/>
      <c r="G88" s="424"/>
      <c r="H88" s="424"/>
      <c r="I88" s="424"/>
      <c r="J88" s="424"/>
      <c r="K88" s="424"/>
      <c r="L88" s="430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</row>
    <row r="89" s="402" customFormat="1" ht="13.5" customHeight="1" spans="1:26">
      <c r="A89" s="423"/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30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</row>
    <row r="90" s="402" customFormat="1" ht="13.5" customHeight="1" spans="1:26">
      <c r="A90" s="423"/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30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</row>
    <row r="91" s="402" customFormat="1" ht="13.5" customHeight="1" spans="1:26">
      <c r="A91" s="423"/>
      <c r="B91" s="424"/>
      <c r="C91" s="424"/>
      <c r="D91" s="424"/>
      <c r="E91" s="424"/>
      <c r="F91" s="424"/>
      <c r="G91" s="424"/>
      <c r="H91" s="424"/>
      <c r="I91" s="424"/>
      <c r="J91" s="424"/>
      <c r="K91" s="424"/>
      <c r="L91" s="430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</row>
    <row r="92" s="402" customFormat="1" ht="13.5" customHeight="1" spans="1:26">
      <c r="A92" s="423"/>
      <c r="B92" s="424"/>
      <c r="C92" s="424"/>
      <c r="D92" s="424"/>
      <c r="E92" s="424"/>
      <c r="F92" s="424"/>
      <c r="G92" s="424"/>
      <c r="H92" s="424"/>
      <c r="I92" s="424"/>
      <c r="J92" s="424"/>
      <c r="K92" s="424"/>
      <c r="L92" s="430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</row>
    <row r="93" s="402" customFormat="1" ht="13.5" customHeight="1" spans="1:26">
      <c r="A93" s="423"/>
      <c r="B93" s="424"/>
      <c r="C93" s="424"/>
      <c r="D93" s="424"/>
      <c r="E93" s="424"/>
      <c r="F93" s="424"/>
      <c r="G93" s="424"/>
      <c r="H93" s="424"/>
      <c r="I93" s="424"/>
      <c r="J93" s="424"/>
      <c r="K93" s="424"/>
      <c r="L93" s="430"/>
      <c r="M93" s="432"/>
      <c r="N93" s="432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</row>
    <row r="94" s="402" customFormat="1" ht="13.5" customHeight="1" spans="1:26">
      <c r="A94" s="434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6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</row>
    <row r="95" ht="33.75" customHeight="1" spans="1:26">
      <c r="A95" s="404"/>
      <c r="B95" s="404"/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25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</row>
    <row r="96" ht="13.5" customHeight="1" spans="1:26">
      <c r="A96" s="405" t="s">
        <v>11</v>
      </c>
      <c r="B96" s="415"/>
      <c r="C96" s="407" t="s">
        <v>107</v>
      </c>
      <c r="D96" s="408"/>
      <c r="E96" s="409"/>
      <c r="F96" s="410"/>
      <c r="G96" s="410"/>
      <c r="H96" s="410"/>
      <c r="I96" s="410"/>
      <c r="J96" s="410"/>
      <c r="K96" s="410"/>
      <c r="L96" s="410"/>
      <c r="M96" s="425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</row>
    <row r="97" ht="13.5" customHeight="1" spans="1:26">
      <c r="A97" s="411" t="s">
        <v>108</v>
      </c>
      <c r="B97" s="412"/>
      <c r="C97" s="413" t="s">
        <v>24</v>
      </c>
      <c r="D97" s="412"/>
      <c r="E97" s="409"/>
      <c r="F97" s="414"/>
      <c r="G97" s="414"/>
      <c r="H97" s="414"/>
      <c r="I97" s="414"/>
      <c r="J97" s="414"/>
      <c r="K97" s="414"/>
      <c r="L97" s="414"/>
      <c r="M97" s="425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</row>
    <row r="98" ht="13.5" customHeight="1" spans="1:26">
      <c r="A98" s="411" t="s">
        <v>109</v>
      </c>
      <c r="B98" s="415"/>
      <c r="C98" s="413" t="s">
        <v>18</v>
      </c>
      <c r="D98" s="412"/>
      <c r="E98" s="409"/>
      <c r="F98" s="414"/>
      <c r="G98" s="414"/>
      <c r="H98" s="414"/>
      <c r="I98" s="414"/>
      <c r="J98" s="414"/>
      <c r="K98" s="414"/>
      <c r="L98" s="414"/>
      <c r="M98" s="425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</row>
    <row r="99" ht="13.5" customHeight="1" spans="1:26">
      <c r="A99" s="416" t="s">
        <v>110</v>
      </c>
      <c r="B99" s="417"/>
      <c r="C99" s="418" t="s">
        <v>8</v>
      </c>
      <c r="D99" s="412"/>
      <c r="E99" s="409"/>
      <c r="F99" s="419"/>
      <c r="G99" s="419"/>
      <c r="H99" s="419"/>
      <c r="I99" s="419"/>
      <c r="J99" s="419"/>
      <c r="K99" s="419"/>
      <c r="L99" s="419"/>
      <c r="M99" s="425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</row>
    <row r="100" ht="13.5" customHeight="1" spans="1:26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</row>
    <row r="101" ht="13.5" customHeight="1" spans="1:26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</row>
    <row r="102" ht="13.5" customHeight="1" spans="1:26">
      <c r="A102" s="421"/>
      <c r="B102" s="422"/>
      <c r="C102" s="422"/>
      <c r="D102" s="422"/>
      <c r="E102" s="422"/>
      <c r="F102" s="422"/>
      <c r="G102" s="422"/>
      <c r="H102" s="422"/>
      <c r="I102" s="422"/>
      <c r="J102" s="422"/>
      <c r="K102" s="422"/>
      <c r="L102" s="428"/>
      <c r="N102" s="429"/>
      <c r="O102" s="427"/>
      <c r="P102" s="427"/>
      <c r="Q102" s="429"/>
      <c r="R102" s="427"/>
      <c r="S102" s="427"/>
      <c r="T102" s="427"/>
      <c r="U102" s="427"/>
      <c r="V102" s="427"/>
      <c r="W102" s="427"/>
      <c r="X102" s="427"/>
      <c r="Y102" s="427"/>
      <c r="Z102" s="427"/>
    </row>
    <row r="103" ht="13.5" customHeight="1" spans="1:26">
      <c r="A103" s="423"/>
      <c r="B103" s="424"/>
      <c r="C103" s="424"/>
      <c r="D103" s="424"/>
      <c r="E103" s="424"/>
      <c r="F103" s="424"/>
      <c r="G103" s="424"/>
      <c r="H103" s="424"/>
      <c r="I103" s="424"/>
      <c r="J103" s="424"/>
      <c r="K103" s="424"/>
      <c r="L103" s="430"/>
      <c r="M103" s="427"/>
      <c r="N103" s="429"/>
      <c r="O103" s="427"/>
      <c r="P103" s="427"/>
      <c r="Q103" s="429"/>
      <c r="R103" s="427"/>
      <c r="S103" s="427"/>
      <c r="T103" s="427"/>
      <c r="U103" s="427"/>
      <c r="V103" s="427"/>
      <c r="W103" s="427"/>
      <c r="X103" s="427"/>
      <c r="Y103" s="427"/>
      <c r="Z103" s="427"/>
    </row>
    <row r="104" ht="13.5" customHeight="1" spans="1:26">
      <c r="A104" s="423"/>
      <c r="B104" s="424"/>
      <c r="C104" s="424"/>
      <c r="D104" s="424"/>
      <c r="E104" s="424"/>
      <c r="F104" s="424"/>
      <c r="G104" s="424"/>
      <c r="H104" s="424"/>
      <c r="I104" s="424"/>
      <c r="J104" s="424"/>
      <c r="K104" s="424"/>
      <c r="L104" s="430"/>
      <c r="M104" s="427"/>
      <c r="N104" s="429"/>
      <c r="O104" s="427"/>
      <c r="P104" s="427"/>
      <c r="Q104" s="429"/>
      <c r="R104" s="427"/>
      <c r="S104" s="427"/>
      <c r="T104" s="427"/>
      <c r="U104" s="427"/>
      <c r="V104" s="427"/>
      <c r="W104" s="427"/>
      <c r="X104" s="427"/>
      <c r="Y104" s="427"/>
      <c r="Z104" s="427"/>
    </row>
    <row r="105" ht="13.5" customHeight="1" spans="1:26">
      <c r="A105" s="423"/>
      <c r="B105" s="424"/>
      <c r="C105" s="424"/>
      <c r="D105" s="424"/>
      <c r="E105" s="424"/>
      <c r="F105" s="424"/>
      <c r="G105" s="424"/>
      <c r="H105" s="424"/>
      <c r="I105" s="424"/>
      <c r="J105" s="424"/>
      <c r="K105" s="424"/>
      <c r="L105" s="430"/>
      <c r="M105" s="427"/>
      <c r="N105" s="429"/>
      <c r="O105" s="427"/>
      <c r="P105" s="427"/>
      <c r="Q105" s="429"/>
      <c r="R105" s="427"/>
      <c r="S105" s="427"/>
      <c r="T105" s="427"/>
      <c r="U105" s="427"/>
      <c r="V105" s="427"/>
      <c r="W105" s="427"/>
      <c r="X105" s="427"/>
      <c r="Y105" s="427"/>
      <c r="Z105" s="427"/>
    </row>
    <row r="106" ht="13.5" customHeight="1" spans="1:26">
      <c r="A106" s="423"/>
      <c r="B106" s="424"/>
      <c r="C106" s="424"/>
      <c r="D106" s="424"/>
      <c r="E106" s="424"/>
      <c r="F106" s="424"/>
      <c r="G106" s="424"/>
      <c r="H106" s="424"/>
      <c r="I106" s="424"/>
      <c r="J106" s="424"/>
      <c r="K106" s="424"/>
      <c r="L106" s="430"/>
      <c r="N106" s="429"/>
      <c r="O106" s="427"/>
      <c r="P106" s="427"/>
      <c r="Q106" s="429"/>
      <c r="R106" s="427"/>
      <c r="S106" s="427"/>
      <c r="T106" s="427"/>
      <c r="U106" s="427"/>
      <c r="V106" s="427"/>
      <c r="W106" s="427"/>
      <c r="X106" s="427"/>
      <c r="Y106" s="427"/>
      <c r="Z106" s="427"/>
    </row>
    <row r="107" ht="13.5" customHeight="1" spans="1:26">
      <c r="A107" s="423"/>
      <c r="B107" s="424"/>
      <c r="C107" s="424"/>
      <c r="D107" s="424"/>
      <c r="E107" s="424"/>
      <c r="F107" s="424"/>
      <c r="G107" s="424"/>
      <c r="H107" s="424"/>
      <c r="I107" s="424"/>
      <c r="J107" s="424"/>
      <c r="K107" s="424"/>
      <c r="L107" s="430"/>
      <c r="M107" s="427"/>
      <c r="N107" s="429"/>
      <c r="O107" s="427"/>
      <c r="P107" s="427"/>
      <c r="Q107" s="429"/>
      <c r="R107" s="427"/>
      <c r="S107" s="427"/>
      <c r="T107" s="427"/>
      <c r="U107" s="427"/>
      <c r="V107" s="427"/>
      <c r="W107" s="427"/>
      <c r="X107" s="427"/>
      <c r="Y107" s="427"/>
      <c r="Z107" s="427"/>
    </row>
    <row r="108" ht="13.5" customHeight="1" spans="1:26">
      <c r="A108" s="423"/>
      <c r="B108" s="424"/>
      <c r="C108" s="424"/>
      <c r="D108" s="424"/>
      <c r="E108" s="424"/>
      <c r="F108" s="424"/>
      <c r="G108" s="424"/>
      <c r="H108" s="424"/>
      <c r="I108" s="424"/>
      <c r="J108" s="424"/>
      <c r="K108" s="424"/>
      <c r="L108" s="430"/>
      <c r="M108" s="427"/>
      <c r="N108" s="429"/>
      <c r="O108" s="427"/>
      <c r="P108" s="427"/>
      <c r="Q108" s="429"/>
      <c r="R108" s="427"/>
      <c r="S108" s="427"/>
      <c r="T108" s="427"/>
      <c r="U108" s="427"/>
      <c r="V108" s="427"/>
      <c r="W108" s="427"/>
      <c r="X108" s="427"/>
      <c r="Y108" s="427"/>
      <c r="Z108" s="427"/>
    </row>
    <row r="109" ht="13.5" customHeight="1" spans="1:26">
      <c r="A109" s="423"/>
      <c r="B109" s="424"/>
      <c r="C109" s="424"/>
      <c r="D109" s="424"/>
      <c r="E109" s="424"/>
      <c r="F109" s="424"/>
      <c r="G109" s="424"/>
      <c r="H109" s="424"/>
      <c r="I109" s="424"/>
      <c r="J109" s="424"/>
      <c r="K109" s="424"/>
      <c r="L109" s="430"/>
      <c r="M109" s="427"/>
      <c r="N109" s="429"/>
      <c r="O109" s="427"/>
      <c r="P109" s="427"/>
      <c r="Q109" s="429"/>
      <c r="R109" s="427"/>
      <c r="S109" s="427"/>
      <c r="T109" s="427"/>
      <c r="U109" s="427"/>
      <c r="V109" s="427"/>
      <c r="W109" s="427"/>
      <c r="X109" s="427"/>
      <c r="Y109" s="427"/>
      <c r="Z109" s="427"/>
    </row>
    <row r="110" ht="13.5" customHeight="1" spans="1:26">
      <c r="A110" s="423"/>
      <c r="B110" s="424"/>
      <c r="C110" s="424"/>
      <c r="D110" s="424"/>
      <c r="E110" s="424"/>
      <c r="F110" s="424"/>
      <c r="G110" s="424"/>
      <c r="H110" s="424"/>
      <c r="I110" s="424"/>
      <c r="J110" s="424"/>
      <c r="K110" s="424"/>
      <c r="L110" s="430"/>
      <c r="M110" s="427"/>
      <c r="N110" s="429"/>
      <c r="O110" s="427"/>
      <c r="P110" s="427"/>
      <c r="Q110" s="429"/>
      <c r="R110" s="427"/>
      <c r="S110" s="427"/>
      <c r="T110" s="427"/>
      <c r="U110" s="427"/>
      <c r="V110" s="427"/>
      <c r="W110" s="427"/>
      <c r="X110" s="427"/>
      <c r="Y110" s="427"/>
      <c r="Z110" s="427"/>
    </row>
    <row r="111" ht="13.5" customHeight="1" spans="1:26">
      <c r="A111" s="423"/>
      <c r="B111" s="424"/>
      <c r="C111" s="424"/>
      <c r="D111" s="424"/>
      <c r="E111" s="424"/>
      <c r="F111" s="424"/>
      <c r="G111" s="424"/>
      <c r="H111" s="424"/>
      <c r="I111" s="424"/>
      <c r="J111" s="424"/>
      <c r="K111" s="424"/>
      <c r="L111" s="430"/>
      <c r="M111" s="427"/>
      <c r="N111" s="429"/>
      <c r="O111" s="427"/>
      <c r="P111" s="427"/>
      <c r="Q111" s="429"/>
      <c r="R111" s="427"/>
      <c r="S111" s="427"/>
      <c r="T111" s="427"/>
      <c r="U111" s="427"/>
      <c r="V111" s="427"/>
      <c r="W111" s="427"/>
      <c r="X111" s="427"/>
      <c r="Y111" s="427"/>
      <c r="Z111" s="427"/>
    </row>
    <row r="112" ht="13.5" customHeight="1" spans="1:26">
      <c r="A112" s="423"/>
      <c r="B112" s="424"/>
      <c r="C112" s="424"/>
      <c r="D112" s="424"/>
      <c r="E112" s="424"/>
      <c r="F112" s="424"/>
      <c r="G112" s="424"/>
      <c r="H112" s="424"/>
      <c r="I112" s="424"/>
      <c r="J112" s="424"/>
      <c r="K112" s="424"/>
      <c r="L112" s="430"/>
      <c r="M112" s="427"/>
      <c r="N112" s="429"/>
      <c r="O112" s="427"/>
      <c r="P112" s="427"/>
      <c r="Q112" s="429"/>
      <c r="R112" s="427"/>
      <c r="S112" s="427"/>
      <c r="T112" s="427"/>
      <c r="U112" s="427"/>
      <c r="V112" s="427"/>
      <c r="W112" s="427"/>
      <c r="X112" s="427"/>
      <c r="Y112" s="427"/>
      <c r="Z112" s="427"/>
    </row>
    <row r="113" ht="13.5" customHeight="1" spans="1:26">
      <c r="A113" s="423"/>
      <c r="B113" s="424"/>
      <c r="C113" s="424"/>
      <c r="D113" s="424"/>
      <c r="E113" s="424"/>
      <c r="F113" s="424"/>
      <c r="G113" s="424"/>
      <c r="H113" s="424"/>
      <c r="I113" s="424"/>
      <c r="J113" s="424"/>
      <c r="K113" s="424"/>
      <c r="L113" s="430"/>
      <c r="M113" s="427"/>
      <c r="N113" s="429"/>
      <c r="O113" s="427"/>
      <c r="P113" s="427"/>
      <c r="Q113" s="429"/>
      <c r="R113" s="427"/>
      <c r="S113" s="427"/>
      <c r="T113" s="427"/>
      <c r="U113" s="427"/>
      <c r="V113" s="427"/>
      <c r="W113" s="427"/>
      <c r="X113" s="427"/>
      <c r="Y113" s="427"/>
      <c r="Z113" s="427"/>
    </row>
    <row r="114" ht="13.5" customHeight="1" spans="1:26">
      <c r="A114" s="423"/>
      <c r="B114" s="424"/>
      <c r="C114" s="424"/>
      <c r="D114" s="424"/>
      <c r="E114" s="424"/>
      <c r="F114" s="424"/>
      <c r="G114" s="424"/>
      <c r="H114" s="424"/>
      <c r="I114" s="424"/>
      <c r="J114" s="424"/>
      <c r="K114" s="424"/>
      <c r="L114" s="430"/>
      <c r="M114" s="427"/>
      <c r="N114" s="431"/>
      <c r="O114" s="427"/>
      <c r="P114" s="427"/>
      <c r="Q114" s="429"/>
      <c r="R114" s="427"/>
      <c r="S114" s="427"/>
      <c r="T114" s="427"/>
      <c r="U114" s="427"/>
      <c r="V114" s="427"/>
      <c r="W114" s="427"/>
      <c r="X114" s="427"/>
      <c r="Y114" s="427"/>
      <c r="Z114" s="427"/>
    </row>
    <row r="115" ht="13.5" customHeight="1" spans="1:26">
      <c r="A115" s="423"/>
      <c r="B115" s="424"/>
      <c r="C115" s="424"/>
      <c r="D115" s="424"/>
      <c r="E115" s="424"/>
      <c r="F115" s="424"/>
      <c r="G115" s="424"/>
      <c r="H115" s="424"/>
      <c r="I115" s="424"/>
      <c r="J115" s="424"/>
      <c r="K115" s="424"/>
      <c r="L115" s="430"/>
      <c r="M115" s="427"/>
      <c r="N115" s="429"/>
      <c r="O115" s="427"/>
      <c r="P115" s="427"/>
      <c r="Q115" s="429"/>
      <c r="R115" s="427"/>
      <c r="S115" s="427"/>
      <c r="T115" s="427"/>
      <c r="U115" s="427"/>
      <c r="V115" s="427"/>
      <c r="W115" s="427"/>
      <c r="X115" s="427"/>
      <c r="Y115" s="427"/>
      <c r="Z115" s="427"/>
    </row>
    <row r="116" ht="13.5" customHeight="1" spans="1:26">
      <c r="A116" s="423"/>
      <c r="B116" s="424"/>
      <c r="C116" s="424"/>
      <c r="D116" s="424"/>
      <c r="E116" s="424"/>
      <c r="F116" s="424"/>
      <c r="G116" s="424"/>
      <c r="H116" s="424"/>
      <c r="I116" s="424"/>
      <c r="J116" s="424"/>
      <c r="K116" s="424"/>
      <c r="L116" s="430"/>
      <c r="M116" s="427"/>
      <c r="N116" s="429"/>
      <c r="O116" s="427"/>
      <c r="P116" s="427"/>
      <c r="Q116" s="429"/>
      <c r="R116" s="427"/>
      <c r="S116" s="427"/>
      <c r="T116" s="427"/>
      <c r="U116" s="427"/>
      <c r="V116" s="427"/>
      <c r="W116" s="427"/>
      <c r="X116" s="427"/>
      <c r="Y116" s="427"/>
      <c r="Z116" s="427"/>
    </row>
    <row r="117" ht="13.5" customHeight="1" spans="1:26">
      <c r="A117" s="423"/>
      <c r="B117" s="424"/>
      <c r="C117" s="424"/>
      <c r="D117" s="424"/>
      <c r="E117" s="424"/>
      <c r="F117" s="424"/>
      <c r="G117" s="424"/>
      <c r="H117" s="424"/>
      <c r="I117" s="424"/>
      <c r="J117" s="424"/>
      <c r="K117" s="424"/>
      <c r="L117" s="430"/>
      <c r="M117" s="427"/>
      <c r="N117" s="431"/>
      <c r="O117" s="427"/>
      <c r="P117" s="427"/>
      <c r="Q117" s="429"/>
      <c r="R117" s="427"/>
      <c r="S117" s="427"/>
      <c r="T117" s="427"/>
      <c r="U117" s="427"/>
      <c r="V117" s="427"/>
      <c r="W117" s="427"/>
      <c r="X117" s="427"/>
      <c r="Y117" s="427"/>
      <c r="Z117" s="427"/>
    </row>
    <row r="118" ht="13.5" customHeight="1" spans="1:26">
      <c r="A118" s="423"/>
      <c r="B118" s="424"/>
      <c r="C118" s="424"/>
      <c r="D118" s="424"/>
      <c r="E118" s="424"/>
      <c r="F118" s="424"/>
      <c r="G118" s="424"/>
      <c r="H118" s="424"/>
      <c r="I118" s="424"/>
      <c r="J118" s="424"/>
      <c r="K118" s="424"/>
      <c r="L118" s="430"/>
      <c r="M118" s="427"/>
      <c r="N118" s="429"/>
      <c r="O118" s="427"/>
      <c r="P118" s="427"/>
      <c r="Q118" s="429"/>
      <c r="R118" s="427"/>
      <c r="S118" s="427"/>
      <c r="T118" s="427"/>
      <c r="U118" s="427"/>
      <c r="V118" s="427"/>
      <c r="W118" s="427"/>
      <c r="X118" s="427"/>
      <c r="Y118" s="427"/>
      <c r="Z118" s="427"/>
    </row>
    <row r="119" ht="13.5" customHeight="1" spans="1:26">
      <c r="A119" s="423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30"/>
      <c r="M119" s="427"/>
      <c r="N119" s="429"/>
      <c r="O119" s="427"/>
      <c r="P119" s="427"/>
      <c r="Q119" s="429"/>
      <c r="R119" s="427"/>
      <c r="S119" s="427"/>
      <c r="T119" s="427"/>
      <c r="U119" s="427"/>
      <c r="V119" s="427"/>
      <c r="W119" s="427"/>
      <c r="X119" s="427"/>
      <c r="Y119" s="427"/>
      <c r="Z119" s="427"/>
    </row>
    <row r="120" ht="13.5" customHeight="1" spans="1:26">
      <c r="A120" s="423"/>
      <c r="B120" s="424"/>
      <c r="C120" s="424"/>
      <c r="D120" s="424"/>
      <c r="E120" s="424"/>
      <c r="F120" s="424"/>
      <c r="G120" s="424"/>
      <c r="H120" s="424"/>
      <c r="I120" s="424"/>
      <c r="J120" s="424"/>
      <c r="K120" s="424"/>
      <c r="L120" s="430"/>
      <c r="M120" s="427"/>
      <c r="N120" s="429"/>
      <c r="O120" s="427"/>
      <c r="P120" s="427"/>
      <c r="Q120" s="429"/>
      <c r="R120" s="427"/>
      <c r="S120" s="427"/>
      <c r="T120" s="427"/>
      <c r="U120" s="427"/>
      <c r="V120" s="427"/>
      <c r="W120" s="427"/>
      <c r="X120" s="427"/>
      <c r="Y120" s="427"/>
      <c r="Z120" s="427"/>
    </row>
    <row r="121" ht="13.5" customHeight="1" spans="1:26">
      <c r="A121" s="423"/>
      <c r="B121" s="424"/>
      <c r="C121" s="424"/>
      <c r="D121" s="424"/>
      <c r="E121" s="424"/>
      <c r="F121" s="424"/>
      <c r="G121" s="424"/>
      <c r="H121" s="424"/>
      <c r="I121" s="424"/>
      <c r="J121" s="424"/>
      <c r="K121" s="424"/>
      <c r="L121" s="430"/>
      <c r="M121" s="427"/>
      <c r="N121" s="429"/>
      <c r="O121" s="427"/>
      <c r="P121" s="427"/>
      <c r="Q121" s="429"/>
      <c r="R121" s="427"/>
      <c r="S121" s="427"/>
      <c r="T121" s="427"/>
      <c r="U121" s="427"/>
      <c r="V121" s="427"/>
      <c r="W121" s="427"/>
      <c r="X121" s="427"/>
      <c r="Y121" s="427"/>
      <c r="Z121" s="427"/>
    </row>
    <row r="122" ht="13.5" customHeight="1" spans="1:26">
      <c r="A122" s="423"/>
      <c r="B122" s="424"/>
      <c r="C122" s="424"/>
      <c r="D122" s="424"/>
      <c r="E122" s="424"/>
      <c r="F122" s="424"/>
      <c r="G122" s="424"/>
      <c r="H122" s="424"/>
      <c r="I122" s="424"/>
      <c r="J122" s="424"/>
      <c r="K122" s="424"/>
      <c r="L122" s="430"/>
      <c r="M122" s="427"/>
      <c r="N122" s="429"/>
      <c r="O122" s="427"/>
      <c r="P122" s="427"/>
      <c r="Q122" s="429"/>
      <c r="R122" s="427"/>
      <c r="S122" s="427"/>
      <c r="T122" s="427"/>
      <c r="U122" s="427"/>
      <c r="V122" s="427"/>
      <c r="W122" s="427"/>
      <c r="X122" s="427"/>
      <c r="Y122" s="427"/>
      <c r="Z122" s="427"/>
    </row>
    <row r="123" ht="13.5" customHeight="1" spans="1:26">
      <c r="A123" s="423"/>
      <c r="B123" s="424"/>
      <c r="C123" s="424"/>
      <c r="D123" s="424"/>
      <c r="E123" s="424"/>
      <c r="F123" s="424"/>
      <c r="G123" s="424"/>
      <c r="H123" s="424"/>
      <c r="I123" s="424"/>
      <c r="J123" s="424"/>
      <c r="K123" s="424"/>
      <c r="L123" s="430"/>
      <c r="M123" s="427"/>
      <c r="N123" s="429"/>
      <c r="O123" s="427"/>
      <c r="P123" s="427"/>
      <c r="Q123" s="429"/>
      <c r="R123" s="433"/>
      <c r="S123" s="427"/>
      <c r="T123" s="427"/>
      <c r="U123" s="427"/>
      <c r="V123" s="427"/>
      <c r="W123" s="427"/>
      <c r="X123" s="427"/>
      <c r="Y123" s="427"/>
      <c r="Z123" s="427"/>
    </row>
    <row r="124" ht="13.5" customHeight="1" spans="1:26">
      <c r="A124" s="423"/>
      <c r="B124" s="424"/>
      <c r="C124" s="424"/>
      <c r="D124" s="424"/>
      <c r="E124" s="424"/>
      <c r="F124" s="424"/>
      <c r="G124" s="424"/>
      <c r="H124" s="424"/>
      <c r="I124" s="424"/>
      <c r="J124" s="424"/>
      <c r="K124" s="424"/>
      <c r="L124" s="430"/>
      <c r="M124" s="427"/>
      <c r="N124" s="429"/>
      <c r="O124" s="427"/>
      <c r="P124" s="427"/>
      <c r="Q124" s="429"/>
      <c r="R124" s="427"/>
      <c r="S124" s="427"/>
      <c r="T124" s="427"/>
      <c r="U124" s="427"/>
      <c r="V124" s="427"/>
      <c r="W124" s="427"/>
      <c r="X124" s="427"/>
      <c r="Y124" s="427"/>
      <c r="Z124" s="427"/>
    </row>
    <row r="125" ht="13.5" customHeight="1" spans="1:26">
      <c r="A125" s="423"/>
      <c r="B125" s="424"/>
      <c r="C125" s="424"/>
      <c r="D125" s="424"/>
      <c r="E125" s="424"/>
      <c r="F125" s="424"/>
      <c r="G125" s="424"/>
      <c r="H125" s="424"/>
      <c r="I125" s="424"/>
      <c r="J125" s="424"/>
      <c r="K125" s="424"/>
      <c r="L125" s="430"/>
      <c r="M125" s="427"/>
      <c r="N125" s="429"/>
      <c r="O125" s="427"/>
      <c r="P125" s="427"/>
      <c r="Q125" s="429"/>
      <c r="R125" s="427"/>
      <c r="S125" s="427"/>
      <c r="T125" s="427"/>
      <c r="U125" s="427"/>
      <c r="V125" s="427"/>
      <c r="W125" s="427"/>
      <c r="X125" s="427"/>
      <c r="Y125" s="427"/>
      <c r="Z125" s="427"/>
    </row>
    <row r="126" ht="13.5" customHeight="1" spans="1:26">
      <c r="A126" s="423"/>
      <c r="B126" s="424"/>
      <c r="C126" s="424"/>
      <c r="D126" s="424"/>
      <c r="E126" s="424"/>
      <c r="F126" s="424"/>
      <c r="G126" s="424"/>
      <c r="H126" s="424"/>
      <c r="I126" s="424"/>
      <c r="J126" s="424"/>
      <c r="K126" s="424"/>
      <c r="L126" s="430"/>
      <c r="M126" s="427"/>
      <c r="N126" s="429"/>
      <c r="O126" s="427"/>
      <c r="P126" s="427"/>
      <c r="Q126" s="429"/>
      <c r="R126" s="427"/>
      <c r="S126" s="427"/>
      <c r="T126" s="427"/>
      <c r="U126" s="427"/>
      <c r="V126" s="427"/>
      <c r="W126" s="427"/>
      <c r="X126" s="427"/>
      <c r="Y126" s="427"/>
      <c r="Z126" s="427"/>
    </row>
    <row r="127" ht="13.5" customHeight="1" spans="1:26">
      <c r="A127" s="423"/>
      <c r="B127" s="424"/>
      <c r="C127" s="424"/>
      <c r="D127" s="424"/>
      <c r="E127" s="424"/>
      <c r="F127" s="424"/>
      <c r="G127" s="424"/>
      <c r="H127" s="424"/>
      <c r="I127" s="424"/>
      <c r="J127" s="424"/>
      <c r="K127" s="424"/>
      <c r="L127" s="430"/>
      <c r="M127" s="427"/>
      <c r="N127" s="429"/>
      <c r="O127" s="427"/>
      <c r="P127" s="427"/>
      <c r="Q127" s="429"/>
      <c r="R127" s="427"/>
      <c r="S127" s="427"/>
      <c r="T127" s="427"/>
      <c r="U127" s="427"/>
      <c r="V127" s="427"/>
      <c r="W127" s="427"/>
      <c r="X127" s="427"/>
      <c r="Y127" s="427"/>
      <c r="Z127" s="427"/>
    </row>
    <row r="128" ht="13.5" customHeight="1" spans="1:26">
      <c r="A128" s="423"/>
      <c r="B128" s="424"/>
      <c r="C128" s="424"/>
      <c r="D128" s="424"/>
      <c r="E128" s="424"/>
      <c r="F128" s="424"/>
      <c r="G128" s="424"/>
      <c r="H128" s="424"/>
      <c r="I128" s="424"/>
      <c r="J128" s="424"/>
      <c r="K128" s="424"/>
      <c r="L128" s="430"/>
      <c r="M128" s="427"/>
      <c r="N128" s="429"/>
      <c r="O128" s="427"/>
      <c r="P128" s="427"/>
      <c r="Q128" s="429"/>
      <c r="R128" s="427"/>
      <c r="S128" s="427"/>
      <c r="T128" s="427"/>
      <c r="U128" s="427"/>
      <c r="V128" s="427"/>
      <c r="W128" s="427"/>
      <c r="X128" s="427"/>
      <c r="Y128" s="427"/>
      <c r="Z128" s="427"/>
    </row>
    <row r="129" ht="13.5" customHeight="1" spans="1:26">
      <c r="A129" s="423"/>
      <c r="B129" s="424"/>
      <c r="C129" s="424"/>
      <c r="D129" s="424"/>
      <c r="E129" s="424"/>
      <c r="F129" s="424"/>
      <c r="G129" s="424"/>
      <c r="H129" s="424"/>
      <c r="I129" s="424"/>
      <c r="J129" s="424"/>
      <c r="K129" s="424"/>
      <c r="L129" s="430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</row>
    <row r="130" ht="13.5" customHeight="1" spans="1:26">
      <c r="A130" s="423"/>
      <c r="B130" s="424"/>
      <c r="C130" s="424"/>
      <c r="D130" s="424"/>
      <c r="E130" s="424"/>
      <c r="F130" s="424"/>
      <c r="G130" s="424"/>
      <c r="H130" s="424"/>
      <c r="I130" s="424"/>
      <c r="J130" s="424"/>
      <c r="K130" s="424"/>
      <c r="L130" s="430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</row>
    <row r="131" ht="13.5" customHeight="1" spans="1:26">
      <c r="A131" s="423"/>
      <c r="B131" s="424"/>
      <c r="C131" s="424"/>
      <c r="D131" s="424"/>
      <c r="E131" s="424"/>
      <c r="F131" s="424"/>
      <c r="G131" s="424"/>
      <c r="H131" s="424"/>
      <c r="I131" s="424"/>
      <c r="J131" s="424"/>
      <c r="K131" s="424"/>
      <c r="L131" s="430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</row>
    <row r="132" ht="13.5" customHeight="1" spans="1:26">
      <c r="A132" s="423"/>
      <c r="B132" s="424"/>
      <c r="C132" s="424"/>
      <c r="D132" s="424"/>
      <c r="E132" s="424"/>
      <c r="F132" s="424"/>
      <c r="G132" s="424"/>
      <c r="H132" s="424"/>
      <c r="I132" s="424"/>
      <c r="J132" s="424"/>
      <c r="K132" s="424"/>
      <c r="L132" s="430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</row>
    <row r="133" ht="13.5" customHeight="1" spans="1:26">
      <c r="A133" s="423"/>
      <c r="B133" s="424"/>
      <c r="C133" s="424"/>
      <c r="D133" s="424"/>
      <c r="E133" s="424"/>
      <c r="F133" s="424"/>
      <c r="G133" s="424"/>
      <c r="H133" s="424"/>
      <c r="I133" s="424"/>
      <c r="J133" s="424"/>
      <c r="K133" s="424"/>
      <c r="L133" s="430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</row>
    <row r="134" s="402" customFormat="1" ht="13.5" customHeight="1" spans="1:26">
      <c r="A134" s="423"/>
      <c r="B134" s="424"/>
      <c r="C134" s="424"/>
      <c r="D134" s="424"/>
      <c r="E134" s="424"/>
      <c r="F134" s="424"/>
      <c r="G134" s="424"/>
      <c r="H134" s="424"/>
      <c r="I134" s="424"/>
      <c r="J134" s="424"/>
      <c r="K134" s="424"/>
      <c r="L134" s="430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  <c r="W134" s="432"/>
      <c r="X134" s="432"/>
      <c r="Y134" s="432"/>
      <c r="Z134" s="432"/>
    </row>
    <row r="135" s="402" customFormat="1" ht="13.5" customHeight="1" spans="1:26">
      <c r="A135" s="423"/>
      <c r="B135" s="424"/>
      <c r="C135" s="424"/>
      <c r="D135" s="424"/>
      <c r="E135" s="424"/>
      <c r="F135" s="424"/>
      <c r="G135" s="424"/>
      <c r="H135" s="424"/>
      <c r="I135" s="424"/>
      <c r="J135" s="424"/>
      <c r="K135" s="424"/>
      <c r="L135" s="430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  <c r="W135" s="432"/>
      <c r="X135" s="432"/>
      <c r="Y135" s="432"/>
      <c r="Z135" s="432"/>
    </row>
    <row r="136" s="402" customFormat="1" ht="13.5" customHeight="1" spans="1:26">
      <c r="A136" s="423"/>
      <c r="B136" s="424"/>
      <c r="C136" s="424"/>
      <c r="D136" s="424"/>
      <c r="E136" s="424"/>
      <c r="F136" s="424"/>
      <c r="G136" s="424"/>
      <c r="H136" s="424"/>
      <c r="I136" s="424"/>
      <c r="J136" s="424"/>
      <c r="K136" s="424"/>
      <c r="L136" s="430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</row>
    <row r="137" s="402" customFormat="1" ht="13.5" customHeight="1" spans="1:26">
      <c r="A137" s="423"/>
      <c r="B137" s="424"/>
      <c r="C137" s="424"/>
      <c r="D137" s="424"/>
      <c r="E137" s="424"/>
      <c r="F137" s="424"/>
      <c r="G137" s="424"/>
      <c r="H137" s="424"/>
      <c r="I137" s="424"/>
      <c r="J137" s="424"/>
      <c r="K137" s="424"/>
      <c r="L137" s="430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</row>
    <row r="138" s="402" customFormat="1" ht="13.5" customHeight="1" spans="1:26">
      <c r="A138" s="423"/>
      <c r="B138" s="424"/>
      <c r="C138" s="424"/>
      <c r="D138" s="424"/>
      <c r="E138" s="424"/>
      <c r="F138" s="424"/>
      <c r="G138" s="424"/>
      <c r="H138" s="424"/>
      <c r="I138" s="424"/>
      <c r="J138" s="424"/>
      <c r="K138" s="424"/>
      <c r="L138" s="430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</row>
    <row r="139" s="402" customFormat="1" ht="13.5" customHeight="1" spans="1:26">
      <c r="A139" s="423"/>
      <c r="B139" s="424"/>
      <c r="C139" s="424"/>
      <c r="D139" s="424"/>
      <c r="E139" s="424"/>
      <c r="F139" s="424"/>
      <c r="G139" s="424"/>
      <c r="H139" s="424"/>
      <c r="I139" s="424"/>
      <c r="J139" s="424"/>
      <c r="K139" s="424"/>
      <c r="L139" s="430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</row>
    <row r="140" s="402" customFormat="1" ht="13.5" customHeight="1" spans="1:26">
      <c r="A140" s="423"/>
      <c r="B140" s="424"/>
      <c r="C140" s="424"/>
      <c r="D140" s="424"/>
      <c r="E140" s="424"/>
      <c r="F140" s="424"/>
      <c r="G140" s="424"/>
      <c r="H140" s="424"/>
      <c r="I140" s="424"/>
      <c r="J140" s="424"/>
      <c r="K140" s="424"/>
      <c r="L140" s="430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</row>
    <row r="141" s="402" customFormat="1" ht="13.5" customHeight="1" spans="1:26">
      <c r="A141" s="434"/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6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</row>
    <row r="142" ht="12.75"/>
    <row r="143" ht="12.75"/>
    <row r="144" ht="12.75"/>
    <row r="145" s="403" customFormat="1" ht="12.75"/>
    <row r="146" s="403" customFormat="1" ht="12.75"/>
    <row r="147" s="403" customFormat="1" ht="12.75"/>
    <row r="148" s="403" customFormat="1" ht="12.75"/>
    <row r="149" s="403" customFormat="1" ht="12.75"/>
    <row r="150" s="403" customFormat="1" ht="12.75"/>
    <row r="151" s="403" customFormat="1" ht="12.75"/>
    <row r="152" s="403" customFormat="1" ht="12.75"/>
    <row r="153" s="403" customFormat="1" ht="12.75"/>
    <row r="154" s="403" customFormat="1" ht="12.75"/>
    <row r="155" s="403" customFormat="1" ht="12.75"/>
    <row r="156" s="403" customFormat="1" ht="12.75"/>
    <row r="157" s="403" customFormat="1" ht="12.75"/>
    <row r="158" s="403" customFormat="1" ht="12.75"/>
    <row r="159" s="403" customFormat="1" ht="12.75"/>
    <row r="160" s="403" customFormat="1" ht="12.75"/>
    <row r="161" s="403" customFormat="1" ht="12.75"/>
    <row r="162" s="403" customFormat="1" ht="12.75"/>
    <row r="163" s="403" customFormat="1" ht="12.75"/>
    <row r="164" s="403" customFormat="1" ht="12.75"/>
    <row r="165" s="403" customFormat="1" ht="12.75"/>
    <row r="166" s="403" customFormat="1" ht="12.75"/>
    <row r="167" s="403" customFormat="1" ht="12.75"/>
    <row r="168" s="403" customFormat="1" ht="12.75"/>
    <row r="169" s="403" customFormat="1" ht="12.75"/>
    <row r="170" s="403" customFormat="1" ht="12.75"/>
    <row r="171" s="403" customFormat="1" ht="12.75"/>
    <row r="172" s="403" customFormat="1" ht="12.75"/>
    <row r="173" s="403" customFormat="1" ht="12.75"/>
    <row r="174" s="403" customFormat="1" ht="12.75"/>
    <row r="175" s="403" customFormat="1" ht="12.75"/>
    <row r="176" s="403" customFormat="1" ht="12.75"/>
    <row r="177" s="403" customFormat="1" ht="12.75"/>
    <row r="178" s="403" customFormat="1" ht="12.75"/>
    <row r="179" s="403" customFormat="1" ht="12.75"/>
    <row r="180" s="403" customFormat="1" ht="12.75"/>
    <row r="181" s="403" customFormat="1" ht="12.75"/>
    <row r="182" s="403" customFormat="1" ht="12.75"/>
    <row r="183" s="403" customFormat="1" ht="12.75"/>
    <row r="184" s="403" customFormat="1" ht="12.75"/>
    <row r="185" s="403" customFormat="1" ht="12.75"/>
    <row r="186" s="403" customFormat="1" ht="12.75"/>
    <row r="187" s="403" customFormat="1" ht="12.75"/>
    <row r="188" s="403" customFormat="1" ht="12.75"/>
    <row r="189" s="403" customFormat="1" ht="12.75"/>
    <row r="190" s="403" customFormat="1" ht="12.75"/>
    <row r="191" s="403" customFormat="1" ht="12.75"/>
    <row r="192" s="403" customFormat="1" ht="12.75"/>
    <row r="193" s="403" customFormat="1" ht="12.75"/>
    <row r="194" s="403" customFormat="1" ht="12.75"/>
    <row r="195" s="403" customFormat="1" ht="12.75"/>
    <row r="196" s="403" customFormat="1" ht="12.75"/>
    <row r="197" s="403" customFormat="1" ht="12.75"/>
    <row r="198" s="403" customFormat="1" ht="12.75"/>
    <row r="199" s="403" customFormat="1" ht="12.75"/>
    <row r="200" s="403" customFormat="1" ht="12.75"/>
    <row r="201" s="403" customFormat="1" ht="12.75"/>
    <row r="202" s="403" customFormat="1" ht="12.75"/>
    <row r="203" s="403" customFormat="1" ht="12.75"/>
    <row r="204" s="403" customFormat="1" ht="12.75"/>
    <row r="205" s="403" customFormat="1" ht="12.75"/>
    <row r="206" s="403" customFormat="1" ht="12.75"/>
    <row r="207" s="403" customFormat="1" ht="12.75"/>
    <row r="208" s="403" customFormat="1" ht="12.75"/>
    <row r="209" s="403" customFormat="1" ht="12.75"/>
    <row r="210" s="403" customFormat="1" ht="12.75"/>
    <row r="211" s="403" customFormat="1" ht="12.75"/>
    <row r="212" s="403" customFormat="1" ht="12.75"/>
    <row r="213" s="403" customFormat="1" ht="12.75"/>
    <row r="214" s="403" customFormat="1" ht="12.75"/>
    <row r="215" s="403" customFormat="1" ht="12.75"/>
    <row r="216" s="403" customFormat="1" ht="12.75"/>
    <row r="217" s="403" customFormat="1" ht="12.75"/>
    <row r="218" s="403" customFormat="1" ht="12.75"/>
    <row r="219" s="403" customFormat="1" ht="12.75"/>
    <row r="220" s="403" customFormat="1" ht="12.75"/>
    <row r="221" s="403" customFormat="1" ht="12.75"/>
    <row r="222" s="403" customFormat="1" ht="12.75"/>
    <row r="223" s="403" customFormat="1" ht="12.75"/>
    <row r="224" s="403" customFormat="1" ht="12.75"/>
    <row r="225" s="403" customFormat="1" ht="12.75"/>
    <row r="226" s="403" customFormat="1" ht="12.75"/>
    <row r="227" s="403" customFormat="1" ht="12.75"/>
    <row r="228" s="403" customFormat="1" ht="12.75"/>
    <row r="229" s="403" customFormat="1" ht="12.75"/>
    <row r="230" s="403" customFormat="1" ht="12.75"/>
    <row r="231" s="403" customFormat="1" ht="12.75"/>
    <row r="232" s="403" customFormat="1" ht="12.75"/>
    <row r="233" s="403" customFormat="1" ht="12.75"/>
    <row r="234" s="403" customFormat="1" ht="12.75"/>
    <row r="235" s="403" customFormat="1" ht="12.75"/>
    <row r="236" s="403" customFormat="1" ht="12.75"/>
    <row r="237" s="403" customFormat="1" ht="12.75"/>
    <row r="238" s="403" customFormat="1" ht="12.75"/>
    <row r="239" s="403" customFormat="1" ht="12.75"/>
    <row r="240" s="403" customFormat="1" ht="12.75"/>
    <row r="241" s="403" customFormat="1" ht="12.75"/>
    <row r="242" s="403" customFormat="1" ht="12.75"/>
    <row r="243" s="403" customFormat="1" ht="12.75"/>
    <row r="244" s="403" customFormat="1" ht="12.75"/>
    <row r="245" s="403" customFormat="1" ht="12.75"/>
    <row r="246" s="403" customFormat="1" ht="12.75"/>
    <row r="247" s="403" customFormat="1" ht="12.75"/>
    <row r="248" s="403" customFormat="1" ht="12.75"/>
    <row r="249" s="403" customFormat="1" ht="12.75"/>
    <row r="250" s="403" customFormat="1" ht="12.75"/>
    <row r="251" s="403" customFormat="1" ht="12.75"/>
    <row r="252" s="403" customFormat="1" ht="12.75"/>
    <row r="253" s="403" customFormat="1" ht="12.75"/>
    <row r="254" s="403" customFormat="1" ht="12.75"/>
    <row r="255" s="403" customFormat="1" ht="12.75"/>
    <row r="256" s="403" customFormat="1" ht="12.75"/>
    <row r="257" s="403" customFormat="1" ht="12.75"/>
    <row r="258" s="403" customFormat="1" ht="12.75"/>
    <row r="259" s="403" customFormat="1" ht="12.75"/>
    <row r="260" s="403" customFormat="1" ht="12.75"/>
    <row r="261" s="403" customFormat="1" ht="12.75"/>
    <row r="262" s="403" customFormat="1" ht="12.75"/>
    <row r="263" s="403" customFormat="1" ht="12.75"/>
    <row r="264" s="403" customFormat="1" ht="12.75"/>
    <row r="265" s="403" customFormat="1" ht="12.75"/>
    <row r="266" s="403" customFormat="1" ht="12.75"/>
    <row r="267" s="403" customFormat="1" ht="12.75"/>
    <row r="268" s="403" customFormat="1" ht="12.75"/>
    <row r="269" s="403" customFormat="1" ht="12.75"/>
    <row r="270" s="403" customFormat="1" ht="12.75"/>
    <row r="271" s="403" customFormat="1" ht="12.75"/>
    <row r="272" s="403" customFormat="1" ht="12.75"/>
    <row r="273" s="403" customFormat="1" ht="12.75"/>
    <row r="274" s="403" customFormat="1" ht="12.75"/>
    <row r="275" s="403" customFormat="1" ht="12.75"/>
    <row r="276" s="403" customFormat="1" ht="12.75"/>
    <row r="277" s="403" customFormat="1" ht="12.75"/>
    <row r="278" s="403" customFormat="1" ht="12.75"/>
    <row r="279" s="403" customFormat="1" ht="12.75"/>
    <row r="280" s="403" customFormat="1" ht="12.75"/>
    <row r="281" s="403" customFormat="1" ht="12.75"/>
    <row r="282" s="403" customFormat="1" ht="12.75"/>
    <row r="283" s="403" customFormat="1" ht="12.75"/>
    <row r="284" s="403" customFormat="1" ht="12.75"/>
    <row r="285" s="403" customFormat="1" ht="12.75"/>
    <row r="286" s="403" customFormat="1" ht="12.75"/>
    <row r="287" s="403" customFormat="1" ht="12.75"/>
    <row r="288" s="403" customFormat="1" ht="12.75"/>
    <row r="289" s="403" customFormat="1" ht="12.75"/>
    <row r="290" s="403" customFormat="1" ht="12.75"/>
    <row r="291" s="403" customFormat="1" ht="12.75"/>
    <row r="292" s="403" customFormat="1" ht="12.75"/>
    <row r="293" s="403" customFormat="1" ht="12.75"/>
    <row r="294" s="403" customFormat="1" ht="12.75"/>
    <row r="295" s="403" customFormat="1" ht="12.75"/>
    <row r="296" s="403" customFormat="1" ht="12.75"/>
    <row r="297" s="403" customFormat="1" ht="12.75"/>
    <row r="298" s="403" customFormat="1" ht="12.75"/>
    <row r="299" s="403" customFormat="1" ht="12.75"/>
    <row r="300" s="403" customFormat="1" ht="12.75"/>
    <row r="301" s="403" customFormat="1" ht="12.75"/>
    <row r="302" s="403" customFormat="1" ht="12.75"/>
    <row r="303" s="403" customFormat="1" ht="12.75"/>
    <row r="304" s="403" customFormat="1" ht="12.75"/>
    <row r="305" s="403" customFormat="1" ht="12.75"/>
    <row r="306" s="403" customFormat="1" ht="12.75"/>
    <row r="307" s="403" customFormat="1" ht="12.75"/>
    <row r="308" s="403" customFormat="1" ht="12.75"/>
    <row r="309" s="403" customFormat="1" ht="12.75"/>
    <row r="310" s="403" customFormat="1" ht="12.75"/>
    <row r="311" s="403" customFormat="1" ht="12.75"/>
    <row r="312" s="403" customFormat="1" ht="12.75"/>
    <row r="313" s="403" customFormat="1" ht="12.75"/>
    <row r="314" s="403" customFormat="1" ht="12.75"/>
    <row r="315" s="403" customFormat="1" ht="12.75"/>
    <row r="316" s="403" customFormat="1" ht="12.75"/>
    <row r="317" s="403" customFormat="1" ht="12.75"/>
    <row r="318" s="403" customFormat="1" ht="12.75"/>
    <row r="319" s="403" customFormat="1" ht="12.75"/>
    <row r="320" s="403" customFormat="1" ht="12.75"/>
    <row r="321" s="403" customFormat="1" ht="12.75"/>
    <row r="322" s="403" customFormat="1" ht="12.75"/>
    <row r="323" s="403" customFormat="1" ht="12.75"/>
    <row r="324" s="403" customFormat="1" ht="12.75"/>
    <row r="325" s="403" customFormat="1" ht="12.75"/>
    <row r="326" s="403" customFormat="1" ht="12.75"/>
    <row r="327" s="403" customFormat="1" ht="12.75"/>
    <row r="328" s="403" customFormat="1" ht="12.75"/>
    <row r="329" s="403" customFormat="1" ht="12.75"/>
    <row r="330" s="403" customFormat="1" ht="12.75"/>
    <row r="331" s="403" customFormat="1" ht="12.75"/>
    <row r="332" s="403" customFormat="1" ht="12.75"/>
    <row r="333" s="403" customFormat="1" ht="12.75"/>
    <row r="334" s="403" customFormat="1" ht="12.75"/>
    <row r="335" s="403" customFormat="1" ht="12.75"/>
    <row r="336" s="403" customFormat="1" ht="12.75"/>
    <row r="337" s="403" customFormat="1" ht="12.75"/>
    <row r="338" s="403" customFormat="1" ht="12.75"/>
    <row r="339" s="403" customFormat="1" ht="12.75"/>
    <row r="340" s="403" customFormat="1" ht="12.75"/>
    <row r="341" s="403" customFormat="1" ht="12.75"/>
    <row r="342" s="403" customFormat="1" ht="12.75"/>
    <row r="343" s="403" customFormat="1" ht="12.75"/>
    <row r="344" s="403" customFormat="1" ht="12.75"/>
    <row r="345" s="403" customFormat="1" ht="12.75"/>
    <row r="346" s="403" customFormat="1" ht="12.75"/>
    <row r="347" s="403" customFormat="1" ht="12.75"/>
    <row r="348" s="403" customFormat="1" ht="12.75"/>
    <row r="349" s="403" customFormat="1" ht="12.75"/>
    <row r="350" s="403" customFormat="1" ht="12.75"/>
    <row r="351" s="403" customFormat="1" ht="12.75"/>
    <row r="352" s="403" customFormat="1" ht="12.75"/>
    <row r="353" s="403" customFormat="1" ht="12.75"/>
    <row r="354" s="403" customFormat="1" ht="12.75"/>
    <row r="355" s="403" customFormat="1" ht="12.75"/>
    <row r="356" s="403" customFormat="1" ht="12.75"/>
    <row r="357" s="403" customFormat="1" ht="12.75"/>
    <row r="358" s="403" customFormat="1" ht="12.75"/>
    <row r="359" s="403" customFormat="1" ht="12.75"/>
    <row r="360" s="403" customFormat="1" ht="12.75"/>
    <row r="361" s="403" customFormat="1" ht="12.75"/>
    <row r="362" s="403" customFormat="1" ht="12.75"/>
    <row r="363" s="403" customFormat="1" ht="12.75"/>
    <row r="364" s="403" customFormat="1" ht="12.75"/>
    <row r="365" s="403" customFormat="1" ht="12.75"/>
    <row r="366" s="403" customFormat="1" ht="12.75"/>
    <row r="367" s="403" customFormat="1" ht="12.75"/>
    <row r="368" s="403" customFormat="1" ht="12.75"/>
    <row r="369" s="403" customFormat="1" ht="12.75"/>
    <row r="370" s="403" customFormat="1" ht="12.75"/>
    <row r="371" s="403" customFormat="1" ht="12.75"/>
    <row r="372" s="403" customFormat="1" ht="12.75"/>
    <row r="373" s="403" customFormat="1" ht="12.75"/>
    <row r="374" s="403" customFormat="1" ht="12.75"/>
    <row r="375" s="403" customFormat="1" ht="12.75"/>
    <row r="376" s="403" customFormat="1" ht="12.75"/>
    <row r="377" s="403" customFormat="1" ht="12.75"/>
    <row r="378" s="403" customFormat="1" ht="12.75"/>
    <row r="379" s="403" customFormat="1" ht="12.75"/>
    <row r="380" s="403" customFormat="1" ht="12.75"/>
    <row r="381" s="403" customFormat="1" ht="12.75"/>
    <row r="382" s="403" customFormat="1" ht="12.75"/>
    <row r="383" s="403" customFormat="1" ht="12.75"/>
    <row r="384" s="403" customFormat="1" ht="12.75"/>
    <row r="385" s="403" customFormat="1" ht="12.75"/>
    <row r="386" s="403" customFormat="1" ht="12.75"/>
    <row r="387" s="403" customFormat="1" ht="12.75"/>
    <row r="388" s="403" customFormat="1" ht="12.75"/>
    <row r="389" s="403" customFormat="1" ht="12.75"/>
    <row r="390" s="403" customFormat="1" ht="12.75"/>
    <row r="391" s="403" customFormat="1" ht="12.75"/>
    <row r="392" s="403" customFormat="1" ht="12.75"/>
    <row r="393" s="403" customFormat="1" ht="12.75"/>
    <row r="394" s="403" customFormat="1" ht="12.75"/>
    <row r="395" s="403" customFormat="1" ht="12.75"/>
    <row r="396" s="403" customFormat="1" ht="12.75"/>
    <row r="397" s="403" customFormat="1" ht="12.75"/>
    <row r="398" s="403" customFormat="1" ht="12.75"/>
    <row r="399" s="403" customFormat="1" ht="12.75"/>
    <row r="400" s="403" customFormat="1" ht="12.75"/>
    <row r="401" s="403" customFormat="1" ht="12.75"/>
    <row r="402" s="403" customFormat="1" ht="12.75"/>
    <row r="403" s="403" customFormat="1" ht="12.75"/>
    <row r="404" s="403" customFormat="1" ht="12.75"/>
    <row r="405" s="403" customFormat="1" ht="12.75"/>
    <row r="406" s="403" customFormat="1" ht="12.75"/>
    <row r="407" s="403" customFormat="1" ht="12.75"/>
    <row r="408" s="403" customFormat="1" ht="12.75"/>
    <row r="409" s="403" customFormat="1" ht="12.75"/>
    <row r="410" s="403" customFormat="1" ht="12.75"/>
    <row r="411" s="403" customFormat="1" ht="12.75"/>
    <row r="412" s="403" customFormat="1" ht="12.75"/>
    <row r="413" s="403" customFormat="1" ht="12.75"/>
    <row r="414" s="403" customFormat="1" ht="12.75"/>
    <row r="415" s="403" customFormat="1" ht="12.75"/>
    <row r="416" s="403" customFormat="1" ht="12.75"/>
    <row r="417" s="403" customFormat="1" ht="12.75"/>
    <row r="418" s="403" customFormat="1" ht="12.75"/>
    <row r="419" s="403" customFormat="1" ht="12.75"/>
    <row r="420" s="403" customFormat="1" ht="12.75"/>
    <row r="421" s="403" customFormat="1" ht="12.75"/>
    <row r="422" s="403" customFormat="1" ht="12.75"/>
    <row r="423" s="403" customFormat="1" ht="12.75"/>
    <row r="424" s="403" customFormat="1" ht="12.75"/>
    <row r="425" s="403" customFormat="1" ht="12.75"/>
    <row r="426" s="403" customFormat="1" ht="12.75"/>
    <row r="427" s="403" customFormat="1" ht="12.75"/>
    <row r="428" s="403" customFormat="1" ht="12.75"/>
    <row r="429" s="403" customFormat="1" ht="12.75"/>
    <row r="430" s="403" customFormat="1" ht="12.75"/>
    <row r="431" s="403" customFormat="1" ht="12.75"/>
    <row r="432" s="403" customFormat="1" ht="12.75"/>
    <row r="433" s="403" customFormat="1" ht="12.75"/>
    <row r="434" s="403" customFormat="1" ht="12.75"/>
    <row r="435" s="403" customFormat="1" ht="12.75"/>
    <row r="436" s="403" customFormat="1" ht="12.75"/>
    <row r="437" s="403" customFormat="1" ht="12.75"/>
    <row r="438" s="403" customFormat="1" ht="12.75"/>
    <row r="439" s="403" customFormat="1" ht="12.75"/>
    <row r="440" s="403" customFormat="1" ht="12.75"/>
    <row r="441" s="403" customFormat="1" ht="12.75"/>
    <row r="442" s="403" customFormat="1" ht="12.75"/>
    <row r="443" s="403" customFormat="1" ht="12.75"/>
    <row r="444" s="403" customFormat="1" ht="12.75"/>
    <row r="445" s="403" customFormat="1" ht="12.75"/>
    <row r="446" s="403" customFormat="1" ht="12.75"/>
    <row r="447" s="403" customFormat="1" ht="12.75"/>
    <row r="448" s="403" customFormat="1" ht="12.75"/>
    <row r="449" s="403" customFormat="1" ht="12.75"/>
    <row r="450" s="403" customFormat="1" ht="12.75"/>
    <row r="451" s="403" customFormat="1" ht="12.75"/>
    <row r="452" s="403" customFormat="1" ht="12.75"/>
    <row r="453" s="403" customFormat="1" ht="12.75"/>
    <row r="454" s="403" customFormat="1" ht="12.75"/>
    <row r="455" s="403" customFormat="1" ht="12.75"/>
    <row r="456" s="403" customFormat="1" ht="12.75"/>
    <row r="457" s="403" customFormat="1" ht="12.75"/>
    <row r="458" s="403" customFormat="1" ht="12.75"/>
    <row r="459" s="403" customFormat="1" ht="12.75"/>
    <row r="460" s="403" customFormat="1" ht="12.75"/>
    <row r="461" s="403" customFormat="1" ht="12.75"/>
    <row r="462" s="403" customFormat="1" ht="12.75"/>
    <row r="463" s="403" customFormat="1" ht="12.75"/>
    <row r="464" s="403" customFormat="1" ht="12.75"/>
    <row r="465" s="403" customFormat="1" ht="12.75"/>
    <row r="466" s="403" customFormat="1" ht="12.75"/>
    <row r="467" s="403" customFormat="1" ht="12.75"/>
    <row r="468" s="403" customFormat="1" ht="12.75"/>
    <row r="469" s="403" customFormat="1" ht="12.75"/>
    <row r="470" s="403" customFormat="1" ht="12.75"/>
    <row r="471" s="403" customFormat="1" ht="12.75"/>
    <row r="472" s="403" customFormat="1" ht="12.75"/>
    <row r="473" s="403" customFormat="1" ht="12.75"/>
    <row r="474" s="403" customFormat="1" ht="12.75"/>
    <row r="475" s="403" customFormat="1" ht="12.75"/>
    <row r="476" s="403" customFormat="1" ht="12.75"/>
    <row r="477" s="403" customFormat="1" ht="12.75"/>
    <row r="478" s="403" customFormat="1" ht="12.75"/>
    <row r="479" s="403" customFormat="1" ht="12.75"/>
    <row r="480" s="403" customFormat="1" ht="12.75"/>
    <row r="481" s="403" customFormat="1" ht="12.75"/>
    <row r="482" s="403" customFormat="1" ht="12.75"/>
    <row r="483" s="403" customFormat="1" ht="12.75"/>
    <row r="484" s="403" customFormat="1" ht="12.75"/>
    <row r="485" s="403" customFormat="1" ht="12.75"/>
    <row r="486" s="403" customFormat="1" ht="12.75"/>
    <row r="487" s="403" customFormat="1" ht="12.75"/>
    <row r="488" s="403" customFormat="1" ht="12.75"/>
    <row r="489" s="403" customFormat="1" ht="12.75"/>
    <row r="490" s="403" customFormat="1" ht="12.75"/>
    <row r="491" s="403" customFormat="1" ht="12.75"/>
    <row r="492" s="403" customFormat="1" ht="12.75"/>
    <row r="493" s="403" customFormat="1" ht="12.75"/>
    <row r="494" s="403" customFormat="1" ht="12.75"/>
    <row r="495" s="403" customFormat="1" ht="12.75"/>
    <row r="496" s="403" customFormat="1" ht="12.75"/>
    <row r="497" s="403" customFormat="1" ht="12.75"/>
    <row r="498" s="403" customFormat="1" ht="12.75"/>
    <row r="499" s="403" customFormat="1" ht="12.75"/>
    <row r="500" s="403" customFormat="1" ht="12.75"/>
    <row r="501" s="403" customFormat="1" ht="12.75"/>
    <row r="502" s="403" customFormat="1" ht="12.75"/>
    <row r="503" s="403" customFormat="1" ht="12.75"/>
    <row r="504" s="403" customFormat="1" ht="12.75"/>
    <row r="505" s="403" customFormat="1" ht="12.75"/>
    <row r="506" s="403" customFormat="1" ht="12.75"/>
    <row r="507" s="403" customFormat="1" ht="12.75"/>
    <row r="508" s="403" customFormat="1" ht="12.75"/>
    <row r="509" s="403" customFormat="1" ht="12.75"/>
    <row r="510" s="403" customFormat="1" ht="12.75"/>
    <row r="511" s="403" customFormat="1" ht="12.75"/>
    <row r="512" s="403" customFormat="1" ht="12.75"/>
    <row r="513" s="403" customFormat="1" ht="12.75"/>
    <row r="514" s="403" customFormat="1" ht="12.75"/>
    <row r="515" s="403" customFormat="1" ht="12.75"/>
    <row r="516" s="403" customFormat="1" ht="12.75"/>
    <row r="517" s="403" customFormat="1" ht="12.75"/>
    <row r="518" s="403" customFormat="1" ht="12.75"/>
    <row r="519" s="403" customFormat="1" ht="12.75"/>
    <row r="520" s="403" customFormat="1" ht="12.75"/>
    <row r="521" s="403" customFormat="1" ht="12.75"/>
    <row r="522" s="403" customFormat="1" ht="12.75"/>
    <row r="523" s="403" customFormat="1" ht="12.75"/>
    <row r="524" s="403" customFormat="1" ht="12.75"/>
    <row r="525" s="403" customFormat="1" ht="12.75"/>
    <row r="526" s="403" customFormat="1" ht="12.75"/>
    <row r="527" s="403" customFormat="1" ht="12.75"/>
    <row r="528" s="403" customFormat="1" ht="12.75"/>
    <row r="529" s="403" customFormat="1" ht="12.75"/>
    <row r="530" s="403" customFormat="1" ht="12.75"/>
    <row r="531" s="403" customFormat="1" ht="12.75"/>
    <row r="532" s="403" customFormat="1" ht="12.75"/>
    <row r="533" s="403" customFormat="1" ht="12.75"/>
    <row r="534" s="403" customFormat="1" ht="12.75"/>
    <row r="535" s="403" customFormat="1" ht="12.75"/>
    <row r="536" s="403" customFormat="1" ht="12.75"/>
    <row r="537" s="403" customFormat="1" ht="12.75"/>
    <row r="538" s="403" customFormat="1" ht="12.75"/>
    <row r="539" s="403" customFormat="1" ht="12.75"/>
    <row r="540" s="403" customFormat="1" ht="12.75"/>
    <row r="541" s="403" customFormat="1" ht="12.75"/>
    <row r="542" s="403" customFormat="1" ht="12.75"/>
    <row r="543" s="403" customFormat="1" ht="12.75"/>
    <row r="544" s="403" customFormat="1" ht="12.75"/>
    <row r="545" s="403" customFormat="1" ht="12.75"/>
    <row r="546" s="403" customFormat="1" ht="12.75"/>
    <row r="547" s="403" customFormat="1" ht="12.75"/>
    <row r="548" s="403" customFormat="1" ht="12.75"/>
    <row r="549" s="403" customFormat="1" ht="12.75"/>
    <row r="550" s="403" customFormat="1" ht="12.75"/>
    <row r="551" s="403" customFormat="1" ht="12.75"/>
    <row r="552" s="403" customFormat="1" ht="12.75"/>
    <row r="553" s="403" customFormat="1" ht="12.75"/>
    <row r="554" s="403" customFormat="1" ht="12.75"/>
    <row r="555" s="403" customFormat="1" ht="12.75"/>
    <row r="556" s="403" customFormat="1" ht="12.75"/>
    <row r="557" s="403" customFormat="1" ht="12.75"/>
    <row r="558" s="403" customFormat="1" ht="12.75"/>
    <row r="559" s="403" customFormat="1" ht="12.75"/>
    <row r="560" s="403" customFormat="1" ht="12.75"/>
    <row r="561" s="403" customFormat="1" ht="12.75"/>
    <row r="562" s="403" customFormat="1" ht="12.75"/>
    <row r="563" s="403" customFormat="1" ht="12.75"/>
    <row r="564" s="403" customFormat="1" ht="12.75"/>
    <row r="565" s="403" customFormat="1" ht="12.75"/>
    <row r="566" s="403" customFormat="1" ht="12.75"/>
    <row r="567" s="403" customFormat="1" ht="12.75"/>
    <row r="568" s="403" customFormat="1" ht="12.75"/>
    <row r="569" s="403" customFormat="1" ht="12.75"/>
    <row r="570" s="403" customFormat="1" ht="12.75"/>
    <row r="571" s="403" customFormat="1" ht="12.75"/>
    <row r="572" s="403" customFormat="1" ht="12.75"/>
    <row r="573" s="403" customFormat="1" ht="12.75"/>
    <row r="574" s="403" customFormat="1" ht="12.75"/>
    <row r="575" s="403" customFormat="1" ht="12.75"/>
    <row r="576" s="403" customFormat="1" ht="12.75"/>
    <row r="577" s="403" customFormat="1" ht="12.75"/>
    <row r="578" s="403" customFormat="1" ht="12.75"/>
    <row r="579" s="403" customFormat="1" ht="12.75"/>
    <row r="580" s="403" customFormat="1" ht="12.75"/>
    <row r="581" s="403" customFormat="1" ht="12.75"/>
    <row r="582" s="403" customFormat="1" ht="12.75"/>
    <row r="583" s="403" customFormat="1" ht="12.75"/>
    <row r="584" s="403" customFormat="1" ht="12.75"/>
    <row r="585" s="403" customFormat="1" ht="12.75"/>
    <row r="586" s="403" customFormat="1" ht="12.75"/>
    <row r="587" s="403" customFormat="1" ht="12.75"/>
    <row r="588" s="403" customFormat="1" ht="12.75"/>
    <row r="589" s="403" customFormat="1" ht="12.75"/>
    <row r="590" s="403" customFormat="1" ht="12.75"/>
    <row r="591" s="403" customFormat="1" ht="12.75"/>
    <row r="592" s="403" customFormat="1" ht="12.75"/>
    <row r="593" s="403" customFormat="1" ht="12.75"/>
    <row r="594" s="403" customFormat="1" ht="12.75"/>
    <row r="595" s="403" customFormat="1" ht="12.75"/>
    <row r="596" s="403" customFormat="1" ht="12.75"/>
    <row r="597" s="403" customFormat="1" ht="12.75"/>
    <row r="598" s="403" customFormat="1" ht="12.75"/>
    <row r="599" s="403" customFormat="1" ht="12.75"/>
    <row r="600" s="403" customFormat="1" ht="12.75"/>
    <row r="601" s="403" customFormat="1" ht="12.75"/>
    <row r="602" s="403" customFormat="1" ht="12.75"/>
    <row r="603" s="403" customFormat="1" ht="12.75"/>
    <row r="604" s="403" customFormat="1" ht="12.75"/>
    <row r="605" s="403" customFormat="1" ht="12.75"/>
    <row r="606" s="403" customFormat="1" ht="12.75"/>
    <row r="607" s="403" customFormat="1" ht="12.75"/>
    <row r="608" s="403" customFormat="1" ht="12.75"/>
    <row r="609" s="403" customFormat="1" ht="12.75"/>
    <row r="610" s="403" customFormat="1" ht="12.75"/>
    <row r="611" s="403" customFormat="1" ht="12.75"/>
    <row r="612" s="403" customFormat="1" ht="12.75"/>
    <row r="613" s="403" customFormat="1" ht="12.75"/>
    <row r="614" s="403" customFormat="1" ht="12.75"/>
    <row r="615" s="403" customFormat="1" ht="12.75"/>
    <row r="616" s="403" customFormat="1" ht="12.75"/>
    <row r="617" s="403" customFormat="1" ht="12.75"/>
    <row r="618" s="403" customFormat="1" ht="12.75"/>
    <row r="619" s="403" customFormat="1" ht="12.75"/>
    <row r="620" s="403" customFormat="1" ht="12.75"/>
    <row r="621" s="403" customFormat="1" ht="12.75"/>
    <row r="622" s="403" customFormat="1" ht="12.75"/>
    <row r="623" s="403" customFormat="1" ht="12.75"/>
    <row r="624" s="403" customFormat="1" ht="12.75"/>
    <row r="625" s="403" customFormat="1" ht="12.75"/>
    <row r="626" s="403" customFormat="1" ht="12.75"/>
    <row r="627" s="403" customFormat="1" ht="12.75"/>
    <row r="628" s="403" customFormat="1" ht="12.75"/>
    <row r="629" s="403" customFormat="1" ht="12.75"/>
    <row r="630" s="403" customFormat="1" ht="12.75"/>
    <row r="631" s="403" customFormat="1" ht="12.75"/>
    <row r="632" s="403" customFormat="1" ht="12.75"/>
    <row r="633" s="403" customFormat="1" ht="12.75"/>
    <row r="634" s="403" customFormat="1" ht="12.75"/>
    <row r="635" s="403" customFormat="1" ht="12.75"/>
    <row r="636" s="403" customFormat="1" ht="12.75"/>
    <row r="637" s="403" customFormat="1" ht="12.75"/>
    <row r="638" s="403" customFormat="1" ht="12.75"/>
    <row r="639" s="403" customFormat="1" ht="12.75"/>
    <row r="640" s="403" customFormat="1" ht="12.75"/>
    <row r="641" s="403" customFormat="1" ht="12.75"/>
    <row r="642" s="403" customFormat="1" ht="12.75"/>
    <row r="643" s="403" customFormat="1" ht="12.75"/>
    <row r="644" s="403" customFormat="1" ht="12.75"/>
    <row r="645" s="403" customFormat="1" ht="12.75"/>
    <row r="646" s="403" customFormat="1" ht="12.75"/>
    <row r="647" s="403" customFormat="1" ht="12.75"/>
    <row r="648" s="403" customFormat="1" ht="12.75"/>
    <row r="649" s="403" customFormat="1" ht="12.75"/>
    <row r="650" s="403" customFormat="1" ht="12.75"/>
    <row r="651" s="403" customFormat="1" ht="12.75"/>
    <row r="652" s="403" customFormat="1" ht="12.75"/>
    <row r="653" s="403" customFormat="1" ht="12.75"/>
    <row r="654" s="403" customFormat="1" ht="12.75"/>
    <row r="655" s="403" customFormat="1" ht="12.75"/>
    <row r="656" s="403" customFormat="1" ht="12.75"/>
    <row r="657" s="403" customFormat="1" ht="12.75"/>
    <row r="658" s="403" customFormat="1" ht="12.75"/>
    <row r="659" s="403" customFormat="1" ht="12.75"/>
    <row r="660" s="403" customFormat="1" ht="12.75"/>
    <row r="661" s="403" customFormat="1" ht="12.75"/>
    <row r="662" s="403" customFormat="1" ht="12.75"/>
    <row r="663" s="403" customFormat="1" ht="12.75"/>
    <row r="664" s="403" customFormat="1" ht="12.75"/>
    <row r="665" s="403" customFormat="1" ht="12.75"/>
    <row r="666" s="403" customFormat="1" ht="12.75"/>
    <row r="667" s="403" customFormat="1" ht="12.75"/>
    <row r="668" s="403" customFormat="1" ht="12.75"/>
    <row r="669" s="403" customFormat="1" ht="12.75"/>
    <row r="670" s="403" customFormat="1" ht="12.75"/>
    <row r="671" s="403" customFormat="1" ht="12.75"/>
    <row r="672" s="403" customFormat="1" ht="12.75"/>
    <row r="673" s="403" customFormat="1" ht="12.75"/>
    <row r="674" s="403" customFormat="1" ht="12.75"/>
    <row r="675" s="403" customFormat="1" ht="12.75"/>
    <row r="676" s="403" customFormat="1" ht="12.75"/>
    <row r="677" s="403" customFormat="1" ht="12.75"/>
    <row r="678" s="403" customFormat="1" ht="12.75"/>
    <row r="679" s="403" customFormat="1" ht="12.75"/>
    <row r="680" s="403" customFormat="1" ht="12.75"/>
    <row r="681" s="403" customFormat="1" ht="12.75"/>
    <row r="682" s="403" customFormat="1" ht="12.75"/>
    <row r="683" s="403" customFormat="1" ht="12.75"/>
    <row r="684" s="403" customFormat="1" ht="12.75"/>
    <row r="685" s="403" customFormat="1" ht="12.75"/>
    <row r="686" s="403" customFormat="1" ht="12.75"/>
    <row r="687" s="403" customFormat="1" ht="12.75"/>
    <row r="688" s="403" customFormat="1" ht="12.75"/>
    <row r="689" s="403" customFormat="1" ht="12.75"/>
    <row r="690" s="403" customFormat="1" ht="12.75"/>
    <row r="691" s="403" customFormat="1" ht="12.75"/>
    <row r="692" s="403" customFormat="1" ht="12.75"/>
    <row r="693" s="403" customFormat="1" ht="12.75"/>
    <row r="694" s="403" customFormat="1" ht="12.75"/>
    <row r="695" s="403" customFormat="1" ht="12.75"/>
    <row r="696" s="403" customFormat="1" ht="12.75"/>
    <row r="697" s="403" customFormat="1" ht="12.75"/>
    <row r="698" s="403" customFormat="1" ht="12.75"/>
    <row r="699" s="403" customFormat="1" ht="12.75"/>
    <row r="700" s="403" customFormat="1" ht="12.75"/>
    <row r="701" s="403" customFormat="1" ht="12.75"/>
    <row r="702" s="403" customFormat="1" ht="12.75"/>
    <row r="703" s="403" customFormat="1" ht="12.75"/>
    <row r="704" s="403" customFormat="1" ht="12.75"/>
    <row r="705" s="403" customFormat="1" ht="12.75"/>
    <row r="706" s="403" customFormat="1" ht="12.75"/>
    <row r="707" s="403" customFormat="1" ht="12.75"/>
    <row r="708" s="403" customFormat="1" ht="12.75"/>
    <row r="709" s="403" customFormat="1" ht="12.75"/>
    <row r="710" s="403" customFormat="1" ht="12.75"/>
    <row r="711" s="403" customFormat="1" ht="12.75"/>
    <row r="712" s="403" customFormat="1" ht="12.75"/>
    <row r="713" s="403" customFormat="1" ht="12.75"/>
    <row r="714" s="403" customFormat="1" ht="12.75"/>
    <row r="715" s="403" customFormat="1" ht="12.75"/>
    <row r="716" s="403" customFormat="1" ht="12.75"/>
    <row r="717" s="403" customFormat="1" ht="12.75"/>
    <row r="718" s="403" customFormat="1" ht="12.75"/>
    <row r="719" s="403" customFormat="1" ht="12.75"/>
    <row r="720" s="403" customFormat="1" ht="12.75"/>
    <row r="721" s="403" customFormat="1" ht="12.75"/>
    <row r="722" s="403" customFormat="1" ht="12.75"/>
    <row r="723" s="403" customFormat="1" ht="12.75"/>
    <row r="724" s="403" customFormat="1" ht="12.75"/>
    <row r="725" s="403" customFormat="1" ht="12.75"/>
    <row r="726" s="403" customFormat="1" ht="12.75"/>
    <row r="727" s="403" customFormat="1" ht="12.75"/>
    <row r="728" s="403" customFormat="1" ht="12.75"/>
    <row r="729" s="403" customFormat="1" ht="12.75"/>
    <row r="730" s="403" customFormat="1" ht="12.75"/>
    <row r="731" s="403" customFormat="1" ht="12.75"/>
    <row r="732" s="403" customFormat="1" ht="12.75"/>
    <row r="733" s="403" customFormat="1" ht="12.75"/>
    <row r="734" s="403" customFormat="1" ht="12.75"/>
    <row r="735" s="403" customFormat="1" ht="12.75"/>
    <row r="736" s="403" customFormat="1" ht="12.75"/>
    <row r="737" s="403" customFormat="1" ht="12.75"/>
    <row r="738" s="403" customFormat="1" ht="12.75"/>
    <row r="739" s="403" customFormat="1" ht="12.75"/>
    <row r="740" s="403" customFormat="1" ht="12.75"/>
  </sheetData>
  <mergeCells count="24">
    <mergeCell ref="A1:L1"/>
    <mergeCell ref="D2:E2"/>
    <mergeCell ref="D3:E3"/>
    <mergeCell ref="D4:E4"/>
    <mergeCell ref="D5:E5"/>
    <mergeCell ref="A48:L48"/>
    <mergeCell ref="D49:E49"/>
    <mergeCell ref="D50:E50"/>
    <mergeCell ref="D51:E51"/>
    <mergeCell ref="D52:E52"/>
    <mergeCell ref="A95:L95"/>
    <mergeCell ref="D96:E96"/>
    <mergeCell ref="D97:E97"/>
    <mergeCell ref="D98:E98"/>
    <mergeCell ref="D99:E99"/>
    <mergeCell ref="A100:L101"/>
    <mergeCell ref="A102:L141"/>
    <mergeCell ref="A53:L54"/>
    <mergeCell ref="A55:L94"/>
    <mergeCell ref="F96:L99"/>
    <mergeCell ref="A6:L7"/>
    <mergeCell ref="A8:L47"/>
    <mergeCell ref="F49:L52"/>
    <mergeCell ref="F2:L5"/>
  </mergeCells>
  <printOptions horizontalCentered="1" verticalCentered="1"/>
  <pageMargins left="0.5" right="0.5" top="0.5" bottom="0.5" header="0" footer="0"/>
  <pageSetup paperSize="1" scale="80" fitToWidth="0" fitToHeight="0" pageOrder="overThenDown" orientation="landscape"/>
  <headerFooter/>
  <rowBreaks count="2" manualBreakCount="2">
    <brk id="47" max="11" man="1"/>
    <brk id="94" max="11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M1029"/>
  <sheetViews>
    <sheetView showGridLines="0" workbookViewId="0">
      <selection activeCell="A2" sqref="A2:B2"/>
    </sheetView>
  </sheetViews>
  <sheetFormatPr defaultColWidth="14.4247787610619" defaultRowHeight="15" customHeight="1"/>
  <cols>
    <col min="1" max="1" width="4.70796460176991" style="289" customWidth="1"/>
    <col min="2" max="2" width="18.7079646017699" style="289" customWidth="1"/>
    <col min="3" max="3" width="28.7079646017699" style="289" customWidth="1"/>
    <col min="4" max="4" width="23.283185840708" style="289" customWidth="1"/>
    <col min="5" max="5" width="21.858407079646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85840707964602" style="289" customWidth="1"/>
    <col min="18" max="18" width="6.28318584070797" style="289" customWidth="1"/>
    <col min="19" max="19" width="9.85840707964602" style="289" customWidth="1"/>
    <col min="20" max="21" width="9.70796460176991" style="289" customWidth="1"/>
    <col min="22" max="22" width="7.42477876106195" style="289" customWidth="1"/>
    <col min="23" max="23" width="11.4247787610619" style="289" customWidth="1"/>
    <col min="24" max="24" width="32.7079646017699" style="289" customWidth="1"/>
    <col min="25" max="26" width="13.7079646017699" style="289" customWidth="1"/>
    <col min="27" max="16384" width="14.4247787610619" style="289"/>
  </cols>
  <sheetData>
    <row r="1" ht="30" customHeight="1" spans="1:13">
      <c r="A1" s="290" t="s">
        <v>10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</row>
    <row r="2" ht="15.75" customHeight="1" spans="1:13">
      <c r="A2" s="294" t="s">
        <v>11</v>
      </c>
      <c r="B2" s="295"/>
      <c r="C2" s="296"/>
      <c r="D2" s="297" t="s">
        <v>13</v>
      </c>
      <c r="E2" s="298"/>
      <c r="F2" s="299"/>
      <c r="G2" s="300"/>
      <c r="H2" s="301"/>
      <c r="I2" s="301"/>
      <c r="J2" s="301"/>
      <c r="K2" s="301"/>
      <c r="L2" s="301"/>
      <c r="M2" s="350"/>
    </row>
    <row r="3" ht="15.75" customHeight="1" spans="1:13">
      <c r="A3" s="302" t="s">
        <v>15</v>
      </c>
      <c r="B3" s="291"/>
      <c r="C3" s="303"/>
      <c r="D3" s="304" t="s">
        <v>16</v>
      </c>
      <c r="E3" s="305"/>
      <c r="F3" s="306"/>
      <c r="G3" s="307"/>
      <c r="M3" s="350"/>
    </row>
    <row r="4" ht="15.75" customHeight="1" spans="1:13">
      <c r="A4" s="302" t="s">
        <v>17</v>
      </c>
      <c r="B4" s="291"/>
      <c r="C4" s="303"/>
      <c r="D4" s="304" t="s">
        <v>18</v>
      </c>
      <c r="E4" s="305"/>
      <c r="F4" s="306"/>
      <c r="G4" s="307"/>
      <c r="M4" s="350"/>
    </row>
    <row r="5" ht="15.75" customHeight="1" spans="1:13">
      <c r="A5" s="302" t="s">
        <v>20</v>
      </c>
      <c r="B5" s="291"/>
      <c r="C5" s="303"/>
      <c r="D5" s="304" t="s">
        <v>8</v>
      </c>
      <c r="E5" s="305"/>
      <c r="F5" s="306"/>
      <c r="G5" s="307"/>
      <c r="M5" s="350"/>
    </row>
    <row r="6" ht="15.75" customHeight="1" spans="1:13">
      <c r="A6" s="302" t="s">
        <v>22</v>
      </c>
      <c r="B6" s="291"/>
      <c r="C6" s="303" t="s">
        <v>23</v>
      </c>
      <c r="D6" s="304" t="s">
        <v>24</v>
      </c>
      <c r="E6" s="305"/>
      <c r="F6" s="306"/>
      <c r="G6" s="308"/>
      <c r="H6" s="295"/>
      <c r="I6" s="295"/>
      <c r="J6" s="295"/>
      <c r="K6" s="295"/>
      <c r="L6" s="295"/>
      <c r="M6" s="351"/>
    </row>
    <row r="7" ht="15.75" customHeight="1" spans="1:13">
      <c r="A7" s="309" t="s">
        <v>26</v>
      </c>
      <c r="B7" s="309"/>
      <c r="C7" s="309"/>
      <c r="D7" s="309"/>
      <c r="E7" s="310"/>
      <c r="F7" s="311" t="s">
        <v>27</v>
      </c>
      <c r="G7" s="311" t="s">
        <v>28</v>
      </c>
      <c r="H7" s="311" t="s">
        <v>29</v>
      </c>
      <c r="I7" s="352" t="s">
        <v>30</v>
      </c>
      <c r="J7" s="353" t="s">
        <v>31</v>
      </c>
      <c r="K7" s="311" t="s">
        <v>32</v>
      </c>
      <c r="L7" s="311" t="s">
        <v>33</v>
      </c>
      <c r="M7" s="311" t="s">
        <v>34</v>
      </c>
    </row>
    <row r="8" customHeight="1" spans="1:13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</row>
    <row r="9" ht="15.75" hidden="1" customHeight="1" spans="1:13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54"/>
      <c r="J9" s="319"/>
      <c r="K9" s="319"/>
      <c r="L9" s="319"/>
      <c r="M9" s="319"/>
    </row>
    <row r="10" ht="15.75" hidden="1" customHeight="1" spans="1:13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54"/>
      <c r="J10" s="319"/>
      <c r="K10" s="319"/>
      <c r="L10" s="319"/>
      <c r="M10" s="319"/>
    </row>
    <row r="11" ht="15.75" hidden="1" customHeight="1" spans="1:13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54"/>
      <c r="J11" s="319"/>
      <c r="K11" s="319"/>
      <c r="L11" s="319"/>
      <c r="M11" s="319"/>
    </row>
    <row r="12" ht="15.75" hidden="1" customHeight="1" spans="1:13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54"/>
      <c r="J12" s="319"/>
      <c r="K12" s="319"/>
      <c r="L12" s="319"/>
      <c r="M12" s="319"/>
    </row>
    <row r="13" ht="15.75" customHeight="1" spans="1:13">
      <c r="A13" s="321" t="s">
        <v>111</v>
      </c>
      <c r="B13" s="322"/>
      <c r="C13" s="322"/>
      <c r="D13" s="322"/>
      <c r="E13" s="323"/>
      <c r="F13" s="324"/>
      <c r="G13" s="319"/>
      <c r="H13" s="325"/>
      <c r="I13" s="354"/>
      <c r="J13" s="319"/>
      <c r="K13" s="319"/>
      <c r="L13" s="319"/>
      <c r="M13" s="319"/>
    </row>
    <row r="14" ht="15.75" customHeight="1" spans="1:13">
      <c r="A14" s="326" t="s">
        <v>112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55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</row>
    <row r="15" ht="15.75" customHeight="1" spans="1:13">
      <c r="A15" s="326" t="s">
        <v>113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56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</row>
    <row r="16" ht="15.75" customHeight="1" spans="1:13">
      <c r="A16" s="326" t="s">
        <v>114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56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</row>
    <row r="17" ht="15.75" customHeight="1" spans="1:13">
      <c r="A17" s="326" t="s">
        <v>115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56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</row>
    <row r="18" ht="15.75" customHeight="1" spans="1:13">
      <c r="A18" s="326" t="s">
        <v>116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56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</row>
    <row r="19" ht="15.75" customHeight="1" spans="1:13">
      <c r="A19" s="326" t="s">
        <v>117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56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</row>
    <row r="20" ht="15.75" hidden="1" customHeight="1" spans="1:13">
      <c r="A20" s="326" t="s">
        <v>118</v>
      </c>
      <c r="B20" s="327"/>
      <c r="C20" s="327"/>
      <c r="D20" s="327"/>
      <c r="E20" s="328"/>
      <c r="F20" s="335">
        <v>44930</v>
      </c>
      <c r="G20" s="336"/>
      <c r="H20" s="336"/>
      <c r="I20" s="355"/>
      <c r="J20" s="336"/>
      <c r="K20" s="336"/>
      <c r="L20" s="336"/>
      <c r="M20" s="336"/>
    </row>
    <row r="21" ht="15.75" hidden="1" customHeight="1" spans="1:13">
      <c r="A21" s="326" t="s">
        <v>119</v>
      </c>
      <c r="B21" s="327"/>
      <c r="C21" s="327"/>
      <c r="D21" s="327"/>
      <c r="E21" s="328"/>
      <c r="F21" s="335">
        <v>44930</v>
      </c>
      <c r="G21" s="336"/>
      <c r="H21" s="336"/>
      <c r="I21" s="355"/>
      <c r="J21" s="336"/>
      <c r="K21" s="336"/>
      <c r="L21" s="336"/>
      <c r="M21" s="336"/>
    </row>
    <row r="22" ht="15.75" hidden="1" customHeight="1" spans="1:13">
      <c r="A22" s="326" t="s">
        <v>120</v>
      </c>
      <c r="B22" s="327"/>
      <c r="C22" s="327"/>
      <c r="D22" s="327"/>
      <c r="E22" s="328"/>
      <c r="F22" s="335">
        <v>44930</v>
      </c>
      <c r="G22" s="336"/>
      <c r="H22" s="336"/>
      <c r="I22" s="355"/>
      <c r="J22" s="336"/>
      <c r="K22" s="336"/>
      <c r="L22" s="336"/>
      <c r="M22" s="336"/>
    </row>
    <row r="23" ht="15.75" customHeight="1" spans="1:13">
      <c r="A23" s="326" t="s">
        <v>121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56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</row>
    <row r="24" ht="15.75" customHeight="1" spans="1:13">
      <c r="A24" s="326" t="s">
        <v>122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56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</row>
    <row r="25" ht="15.75" customHeight="1" spans="1:13">
      <c r="A25" s="326" t="s">
        <v>123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56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</row>
    <row r="26" ht="15.75" customHeight="1" spans="1:13">
      <c r="A26" s="326" t="s">
        <v>100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54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</row>
    <row r="27" ht="15.75" customHeight="1" spans="1:13">
      <c r="A27" s="315"/>
      <c r="B27" s="316"/>
      <c r="C27" s="316"/>
      <c r="D27" s="316"/>
      <c r="E27" s="317"/>
      <c r="F27" s="335"/>
      <c r="G27" s="319"/>
      <c r="H27" s="319"/>
      <c r="I27" s="354"/>
      <c r="J27" s="319"/>
      <c r="K27" s="319"/>
      <c r="L27" s="319"/>
      <c r="M27" s="319"/>
    </row>
    <row r="28" ht="15.75" customHeight="1" spans="1:13">
      <c r="A28" s="337" t="s">
        <v>124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54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</row>
    <row r="29" ht="15.75" customHeight="1" spans="1:13">
      <c r="A29" s="337" t="s">
        <v>125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55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</row>
    <row r="30" ht="15.75" customHeight="1" spans="1:13">
      <c r="A30" s="326" t="s">
        <v>126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54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</row>
    <row r="31" ht="15.75" customHeight="1" spans="1:13">
      <c r="A31" s="315"/>
      <c r="B31" s="316"/>
      <c r="C31" s="316"/>
      <c r="D31" s="316"/>
      <c r="E31" s="317"/>
      <c r="F31" s="335"/>
      <c r="G31" s="319"/>
      <c r="H31" s="319"/>
      <c r="I31" s="354"/>
      <c r="J31" s="319"/>
      <c r="K31" s="319"/>
      <c r="L31" s="319"/>
      <c r="M31" s="319"/>
    </row>
    <row r="32" ht="15.75" customHeight="1" spans="1:13">
      <c r="A32" s="326" t="s">
        <v>127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54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</row>
    <row r="33" ht="15.75" customHeight="1" spans="1:13">
      <c r="A33" s="326" t="s">
        <v>128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54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</row>
    <row r="34" ht="15.75" customHeight="1" spans="1:13">
      <c r="A34" s="326" t="s">
        <v>129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54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</row>
    <row r="35" ht="15.75" customHeight="1" spans="1:13">
      <c r="A35" s="326" t="s">
        <v>130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54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</row>
    <row r="36" ht="15.75" customHeight="1" spans="1:13">
      <c r="A36" s="326" t="s">
        <v>131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54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</row>
    <row r="37" ht="15.75" customHeight="1" spans="1:13">
      <c r="A37" s="326" t="s">
        <v>132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54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</row>
    <row r="38" ht="15.75" customHeight="1" spans="1:13">
      <c r="A38" s="337" t="s">
        <v>133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54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</row>
    <row r="39" ht="15.75" customHeight="1" spans="1:13">
      <c r="A39" s="337" t="s">
        <v>134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54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</row>
    <row r="40" ht="15.75" hidden="1" customHeight="1" spans="1:13">
      <c r="A40" s="337" t="s">
        <v>135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54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</row>
    <row r="41" ht="15.75" customHeight="1" spans="1:13">
      <c r="A41" s="337" t="s">
        <v>136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54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</row>
    <row r="42" ht="15.75" customHeight="1" spans="1:13">
      <c r="A42" s="326" t="s">
        <v>137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54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</row>
    <row r="43" ht="15.75" customHeight="1" spans="1:13">
      <c r="A43" s="315"/>
      <c r="B43" s="316"/>
      <c r="C43" s="316"/>
      <c r="D43" s="316"/>
      <c r="E43" s="317"/>
      <c r="F43" s="324"/>
      <c r="G43" s="319"/>
      <c r="H43" s="319"/>
      <c r="I43" s="354"/>
      <c r="J43" s="319"/>
      <c r="K43" s="319"/>
      <c r="L43" s="319"/>
      <c r="M43" s="319"/>
    </row>
    <row r="44" ht="15.75" customHeight="1" spans="1:13">
      <c r="A44" s="326" t="s">
        <v>138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55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</row>
    <row r="45" ht="15.75" customHeight="1" spans="1:13">
      <c r="A45" s="326" t="s">
        <v>139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55">
        <v>0</v>
      </c>
      <c r="J45" s="357">
        <f t="shared" si="30"/>
        <v>0.5</v>
      </c>
      <c r="K45" s="357">
        <f t="shared" si="30"/>
        <v>1</v>
      </c>
      <c r="L45" s="357">
        <f t="shared" si="30"/>
        <v>1.5</v>
      </c>
      <c r="M45" s="357">
        <f t="shared" si="30"/>
        <v>2</v>
      </c>
    </row>
    <row r="46" ht="15.75" customHeight="1" spans="1:13">
      <c r="A46" s="326" t="s">
        <v>140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55">
        <v>0</v>
      </c>
      <c r="J46" s="357">
        <f t="shared" si="30"/>
        <v>0.5</v>
      </c>
      <c r="K46" s="357">
        <f t="shared" si="30"/>
        <v>1</v>
      </c>
      <c r="L46" s="357">
        <f t="shared" si="30"/>
        <v>1.5</v>
      </c>
      <c r="M46" s="357">
        <f t="shared" si="30"/>
        <v>2</v>
      </c>
    </row>
    <row r="47" ht="15.75" hidden="1" customHeight="1" spans="1:13">
      <c r="A47" s="326" t="s">
        <v>141</v>
      </c>
      <c r="B47" s="327"/>
      <c r="C47" s="327"/>
      <c r="D47" s="327"/>
      <c r="E47" s="328"/>
      <c r="F47" s="335">
        <v>44934</v>
      </c>
      <c r="G47" s="336"/>
      <c r="H47" s="336"/>
      <c r="I47" s="355"/>
      <c r="J47" s="336"/>
      <c r="K47" s="336"/>
      <c r="L47" s="336"/>
      <c r="M47" s="336"/>
    </row>
    <row r="48" ht="15.75" hidden="1" customHeight="1" spans="1:13">
      <c r="A48" s="326" t="s">
        <v>142</v>
      </c>
      <c r="B48" s="327"/>
      <c r="C48" s="327"/>
      <c r="D48" s="327"/>
      <c r="E48" s="328"/>
      <c r="F48" s="335">
        <v>44934</v>
      </c>
      <c r="G48" s="336"/>
      <c r="H48" s="336"/>
      <c r="I48" s="355"/>
      <c r="J48" s="336"/>
      <c r="K48" s="336"/>
      <c r="L48" s="336"/>
      <c r="M48" s="336"/>
    </row>
    <row r="49" ht="15.75" customHeight="1" spans="1:13">
      <c r="A49" s="326" t="s">
        <v>143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55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</row>
    <row r="50" ht="15.75" customHeight="1" spans="1:13">
      <c r="A50" s="326" t="s">
        <v>144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55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</row>
    <row r="51" ht="15.75" customHeight="1" spans="1:13">
      <c r="A51" s="326" t="s">
        <v>145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55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</row>
    <row r="52" ht="15.75" customHeight="1" spans="1:13">
      <c r="A52" s="340" t="s">
        <v>146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58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</row>
    <row r="53" ht="15.75" customHeight="1" spans="1:13">
      <c r="A53" s="326" t="s">
        <v>147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55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</row>
    <row r="54" ht="15.75" customHeight="1" spans="1:13">
      <c r="A54" s="326" t="s">
        <v>145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55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</row>
    <row r="55" ht="15.75" customHeight="1" spans="1:13">
      <c r="A55" s="326" t="s">
        <v>148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55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</row>
    <row r="56" ht="15.75" customHeight="1" spans="1:13">
      <c r="A56" s="326" t="s">
        <v>149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55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</row>
    <row r="57" ht="15.75" hidden="1" customHeight="1" spans="1:13">
      <c r="A57" s="326" t="s">
        <v>150</v>
      </c>
      <c r="B57" s="327"/>
      <c r="C57" s="327"/>
      <c r="D57" s="327"/>
      <c r="E57" s="328"/>
      <c r="F57" s="335">
        <v>44934</v>
      </c>
      <c r="G57" s="345"/>
      <c r="H57" s="345"/>
      <c r="I57" s="355"/>
      <c r="J57" s="336"/>
      <c r="K57" s="336"/>
      <c r="L57" s="336"/>
      <c r="M57" s="336"/>
    </row>
    <row r="58" ht="15.75" customHeight="1" spans="1:13">
      <c r="A58" s="326" t="s">
        <v>151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55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</row>
    <row r="59" ht="15.75" customHeight="1" spans="1:13">
      <c r="A59" s="315"/>
      <c r="B59" s="316"/>
      <c r="C59" s="316"/>
      <c r="D59" s="316"/>
      <c r="E59" s="317"/>
      <c r="F59" s="332"/>
      <c r="G59" s="345"/>
      <c r="H59" s="345"/>
      <c r="I59" s="355"/>
      <c r="J59" s="345"/>
      <c r="K59" s="345"/>
      <c r="L59" s="345"/>
      <c r="M59" s="345"/>
    </row>
    <row r="60" ht="15.75" customHeight="1" spans="1:13">
      <c r="A60" s="321" t="s">
        <v>152</v>
      </c>
      <c r="B60" s="322"/>
      <c r="C60" s="322"/>
      <c r="D60" s="322"/>
      <c r="E60" s="323"/>
      <c r="F60" s="332"/>
      <c r="G60" s="345"/>
      <c r="H60" s="345"/>
      <c r="I60" s="355"/>
      <c r="J60" s="345"/>
      <c r="K60" s="345"/>
      <c r="L60" s="345"/>
      <c r="M60" s="345"/>
    </row>
    <row r="61" ht="15.75" customHeight="1" spans="1:13">
      <c r="A61" s="326" t="s">
        <v>153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56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</row>
    <row r="62" ht="15.75" customHeight="1" spans="1:13">
      <c r="A62" s="346" t="s">
        <v>154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56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</row>
    <row r="63" ht="15.75" customHeight="1" spans="1:13">
      <c r="A63" s="315"/>
      <c r="B63" s="316"/>
      <c r="C63" s="316"/>
      <c r="D63" s="316"/>
      <c r="E63" s="317"/>
      <c r="F63" s="349"/>
      <c r="G63" s="333"/>
      <c r="H63" s="334"/>
      <c r="I63" s="356"/>
      <c r="J63" s="334"/>
      <c r="K63" s="334"/>
      <c r="L63" s="334"/>
      <c r="M63" s="334"/>
    </row>
    <row r="64" ht="15.75" customHeight="1" spans="1:13">
      <c r="A64" s="337" t="s">
        <v>155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55">
        <v>0</v>
      </c>
      <c r="J64" s="357">
        <f>I64</f>
        <v>0</v>
      </c>
      <c r="K64" s="357">
        <f>J64</f>
        <v>0</v>
      </c>
      <c r="L64" s="357">
        <f>K64</f>
        <v>0</v>
      </c>
      <c r="M64" s="357">
        <f>L64</f>
        <v>0</v>
      </c>
    </row>
    <row r="65" ht="15.75" customHeight="1" spans="1:13">
      <c r="A65" s="337" t="s">
        <v>156</v>
      </c>
      <c r="B65" s="338"/>
      <c r="C65" s="338"/>
      <c r="D65" s="338"/>
      <c r="E65" s="339"/>
      <c r="F65" s="332">
        <v>0.25</v>
      </c>
      <c r="G65" s="336"/>
      <c r="H65" s="359"/>
      <c r="I65" s="355"/>
      <c r="J65" s="359"/>
      <c r="K65" s="359"/>
      <c r="L65" s="359"/>
      <c r="M65" s="359"/>
    </row>
    <row r="66" ht="15.75" customHeight="1" spans="1:13">
      <c r="A66" s="337" t="s">
        <v>157</v>
      </c>
      <c r="B66" s="338"/>
      <c r="C66" s="338"/>
      <c r="D66" s="338"/>
      <c r="E66" s="339"/>
      <c r="F66" s="332">
        <v>0.25</v>
      </c>
      <c r="G66" s="336"/>
      <c r="H66" s="359"/>
      <c r="I66" s="355"/>
      <c r="J66" s="359"/>
      <c r="K66" s="359"/>
      <c r="L66" s="359"/>
      <c r="M66" s="359"/>
    </row>
    <row r="67" s="288" customFormat="1" ht="15.75" customHeight="1" spans="1:13">
      <c r="A67" s="337" t="s">
        <v>158</v>
      </c>
      <c r="B67" s="338"/>
      <c r="C67" s="338"/>
      <c r="D67" s="338"/>
      <c r="E67" s="339"/>
      <c r="F67" s="343">
        <v>0.125</v>
      </c>
      <c r="G67" s="344"/>
      <c r="H67" s="360">
        <f>SUM(I67-0.5)</f>
        <v>-0.5</v>
      </c>
      <c r="I67" s="390">
        <v>0</v>
      </c>
      <c r="J67" s="391">
        <f>SUM(I67+0.5)</f>
        <v>0.5</v>
      </c>
      <c r="K67" s="391">
        <f>SUM(J67+0.5)</f>
        <v>1</v>
      </c>
      <c r="L67" s="391">
        <f>SUM(K67+0.5)</f>
        <v>1.5</v>
      </c>
      <c r="M67" s="391">
        <f>SUM(L67+0.5)</f>
        <v>2</v>
      </c>
    </row>
    <row r="68" s="288" customFormat="1" ht="15.75" customHeight="1" spans="1:13">
      <c r="A68" s="361"/>
      <c r="B68" s="362"/>
      <c r="C68" s="362"/>
      <c r="D68" s="362"/>
      <c r="E68" s="363"/>
      <c r="F68" s="343"/>
      <c r="G68" s="344"/>
      <c r="H68" s="364"/>
      <c r="I68" s="358"/>
      <c r="J68" s="344"/>
      <c r="K68" s="344"/>
      <c r="L68" s="344"/>
      <c r="M68" s="344"/>
    </row>
    <row r="69" s="288" customFormat="1" ht="15.75" customHeight="1" spans="1:13">
      <c r="A69" s="321" t="s">
        <v>159</v>
      </c>
      <c r="B69" s="322"/>
      <c r="C69" s="322"/>
      <c r="D69" s="322"/>
      <c r="E69" s="323"/>
      <c r="F69" s="365"/>
      <c r="G69" s="344"/>
      <c r="H69" s="344"/>
      <c r="I69" s="358"/>
      <c r="J69" s="344"/>
      <c r="K69" s="344"/>
      <c r="L69" s="344"/>
      <c r="M69" s="344"/>
    </row>
    <row r="70" s="288" customFormat="1" ht="15.75" customHeight="1" spans="1:13">
      <c r="A70" s="337" t="s">
        <v>160</v>
      </c>
      <c r="B70" s="338"/>
      <c r="C70" s="338"/>
      <c r="D70" s="338"/>
      <c r="E70" s="339"/>
      <c r="F70" s="332">
        <v>0.5</v>
      </c>
      <c r="G70" s="366">
        <f t="shared" ref="G70:G73" si="45">SUM(H70-1)</f>
        <v>-3</v>
      </c>
      <c r="H70" s="366">
        <f t="shared" ref="H70:H73" si="46">SUM(I70-2)</f>
        <v>-2</v>
      </c>
      <c r="I70" s="392">
        <v>0</v>
      </c>
      <c r="J70" s="366">
        <f t="shared" ref="J70:J73" si="47">SUM(I70+2)</f>
        <v>2</v>
      </c>
      <c r="K70" s="366">
        <f t="shared" ref="K70:K73" si="48">SUM(J70+2.5)</f>
        <v>4.5</v>
      </c>
      <c r="L70" s="366">
        <f t="shared" ref="L70:M70" si="49">SUM(K70+2)</f>
        <v>6.5</v>
      </c>
      <c r="M70" s="366">
        <f t="shared" si="49"/>
        <v>8.5</v>
      </c>
    </row>
    <row r="71" s="288" customFormat="1" ht="15.75" customHeight="1" spans="1:13">
      <c r="A71" s="337" t="s">
        <v>161</v>
      </c>
      <c r="B71" s="338"/>
      <c r="C71" s="338"/>
      <c r="D71" s="338"/>
      <c r="E71" s="339"/>
      <c r="F71" s="332">
        <v>0.5</v>
      </c>
      <c r="G71" s="366">
        <f t="shared" si="45"/>
        <v>-3</v>
      </c>
      <c r="H71" s="366">
        <f t="shared" si="46"/>
        <v>-2</v>
      </c>
      <c r="I71" s="392">
        <v>0</v>
      </c>
      <c r="J71" s="366">
        <f t="shared" si="47"/>
        <v>2</v>
      </c>
      <c r="K71" s="366">
        <f t="shared" si="48"/>
        <v>4.5</v>
      </c>
      <c r="L71" s="366">
        <f t="shared" ref="L71:M73" si="50">SUM(K71+2)</f>
        <v>6.5</v>
      </c>
      <c r="M71" s="366">
        <f t="shared" si="50"/>
        <v>8.5</v>
      </c>
    </row>
    <row r="72" s="288" customFormat="1" ht="15.75" customHeight="1" spans="1:13">
      <c r="A72" s="337" t="s">
        <v>162</v>
      </c>
      <c r="B72" s="338"/>
      <c r="C72" s="338"/>
      <c r="D72" s="338"/>
      <c r="E72" s="339"/>
      <c r="F72" s="332">
        <v>0.5</v>
      </c>
      <c r="G72" s="366">
        <f t="shared" si="45"/>
        <v>-3</v>
      </c>
      <c r="H72" s="366">
        <f t="shared" si="46"/>
        <v>-2</v>
      </c>
      <c r="I72" s="392">
        <v>0</v>
      </c>
      <c r="J72" s="366">
        <f t="shared" si="47"/>
        <v>2</v>
      </c>
      <c r="K72" s="366">
        <f t="shared" si="48"/>
        <v>4.5</v>
      </c>
      <c r="L72" s="366">
        <f t="shared" si="50"/>
        <v>6.5</v>
      </c>
      <c r="M72" s="366">
        <f t="shared" si="50"/>
        <v>8.5</v>
      </c>
    </row>
    <row r="73" s="288" customFormat="1" ht="15.75" customHeight="1" spans="1:13">
      <c r="A73" s="337" t="s">
        <v>163</v>
      </c>
      <c r="B73" s="338"/>
      <c r="C73" s="338"/>
      <c r="D73" s="338"/>
      <c r="E73" s="339"/>
      <c r="F73" s="332">
        <v>0.5</v>
      </c>
      <c r="G73" s="366">
        <f t="shared" si="45"/>
        <v>-3</v>
      </c>
      <c r="H73" s="366">
        <f t="shared" si="46"/>
        <v>-2</v>
      </c>
      <c r="I73" s="392">
        <v>0</v>
      </c>
      <c r="J73" s="366">
        <f t="shared" si="47"/>
        <v>2</v>
      </c>
      <c r="K73" s="366">
        <f t="shared" si="48"/>
        <v>4.5</v>
      </c>
      <c r="L73" s="366">
        <f t="shared" si="50"/>
        <v>6.5</v>
      </c>
      <c r="M73" s="366">
        <f t="shared" si="50"/>
        <v>8.5</v>
      </c>
    </row>
    <row r="74" s="288" customFormat="1" ht="15.75" customHeight="1" spans="1:13">
      <c r="A74" s="361"/>
      <c r="B74" s="362"/>
      <c r="C74" s="362"/>
      <c r="D74" s="362"/>
      <c r="E74" s="363"/>
      <c r="F74" s="367"/>
      <c r="G74" s="366"/>
      <c r="H74" s="366"/>
      <c r="I74" s="392"/>
      <c r="J74" s="393"/>
      <c r="K74" s="393"/>
      <c r="L74" s="393"/>
      <c r="M74" s="393"/>
    </row>
    <row r="75" s="288" customFormat="1" ht="15.75" customHeight="1" spans="1:13">
      <c r="A75" s="368" t="s">
        <v>164</v>
      </c>
      <c r="B75" s="369"/>
      <c r="C75" s="369"/>
      <c r="D75" s="369"/>
      <c r="E75" s="370"/>
      <c r="F75" s="367"/>
      <c r="G75" s="371"/>
      <c r="H75" s="371"/>
      <c r="I75" s="394"/>
      <c r="J75" s="395"/>
      <c r="K75" s="395"/>
      <c r="L75" s="395"/>
      <c r="M75" s="395"/>
    </row>
    <row r="76" s="288" customFormat="1" ht="15.75" customHeight="1" spans="1:13">
      <c r="A76" s="337" t="s">
        <v>165</v>
      </c>
      <c r="B76" s="338"/>
      <c r="C76" s="338"/>
      <c r="D76" s="338"/>
      <c r="E76" s="339"/>
      <c r="F76" s="343">
        <v>0.25</v>
      </c>
      <c r="G76" s="371"/>
      <c r="H76" s="372"/>
      <c r="I76" s="394">
        <v>0</v>
      </c>
      <c r="J76" s="372"/>
      <c r="K76" s="372"/>
      <c r="L76" s="372"/>
      <c r="M76" s="372"/>
    </row>
    <row r="77" s="288" customFormat="1" ht="15.75" customHeight="1" spans="1:13">
      <c r="A77" s="337" t="s">
        <v>166</v>
      </c>
      <c r="B77" s="338"/>
      <c r="C77" s="338"/>
      <c r="D77" s="338"/>
      <c r="E77" s="339"/>
      <c r="F77" s="343">
        <v>0.25</v>
      </c>
      <c r="G77" s="344"/>
      <c r="H77" s="372"/>
      <c r="I77" s="396">
        <v>0</v>
      </c>
      <c r="J77" s="397"/>
      <c r="K77" s="397"/>
      <c r="L77" s="397"/>
      <c r="M77" s="397"/>
    </row>
    <row r="78" s="288" customFormat="1" ht="15.75" customHeight="1" spans="1:13">
      <c r="A78" s="373" t="s">
        <v>167</v>
      </c>
      <c r="B78" s="374"/>
      <c r="C78" s="374"/>
      <c r="D78" s="374"/>
      <c r="E78" s="375"/>
      <c r="F78" s="343">
        <v>0.25</v>
      </c>
      <c r="G78" s="344" t="s">
        <v>168</v>
      </c>
      <c r="H78" s="372"/>
      <c r="I78" s="358">
        <v>0</v>
      </c>
      <c r="J78" s="398"/>
      <c r="K78" s="398"/>
      <c r="L78" s="398"/>
      <c r="M78" s="398"/>
    </row>
    <row r="79" s="288" customFormat="1" ht="15.75" customHeight="1" spans="1:13">
      <c r="A79" s="376"/>
      <c r="B79" s="377"/>
      <c r="C79" s="377"/>
      <c r="D79" s="377"/>
      <c r="E79" s="378"/>
      <c r="F79" s="379"/>
      <c r="G79" s="344"/>
      <c r="H79" s="344"/>
      <c r="I79" s="358"/>
      <c r="J79" s="344"/>
      <c r="K79" s="344"/>
      <c r="L79" s="344"/>
      <c r="M79" s="344"/>
    </row>
    <row r="80" s="288" customFormat="1" ht="15.75" customHeight="1" spans="1:13">
      <c r="A80" s="380" t="s">
        <v>169</v>
      </c>
      <c r="B80" s="380"/>
      <c r="C80" s="380"/>
      <c r="D80" s="380"/>
      <c r="E80" s="380"/>
      <c r="F80" s="379"/>
      <c r="G80" s="344"/>
      <c r="H80" s="344"/>
      <c r="I80" s="358"/>
      <c r="J80" s="344"/>
      <c r="K80" s="344"/>
      <c r="L80" s="344"/>
      <c r="M80" s="344"/>
    </row>
    <row r="81" s="288" customFormat="1" ht="15.75" customHeight="1" spans="1:13">
      <c r="A81" s="381" t="s">
        <v>170</v>
      </c>
      <c r="B81" s="381"/>
      <c r="C81" s="381"/>
      <c r="D81" s="381"/>
      <c r="E81" s="381"/>
      <c r="F81" s="382">
        <v>0.125</v>
      </c>
      <c r="G81" s="344">
        <f>SUM(I81-0.375)</f>
        <v>-0.375</v>
      </c>
      <c r="H81" s="344">
        <f>SUM(I81-3/8)</f>
        <v>-0.375</v>
      </c>
      <c r="I81" s="358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</row>
    <row r="82" s="288" customFormat="1" ht="15.75" customHeight="1" spans="1:13">
      <c r="A82" s="381" t="s">
        <v>171</v>
      </c>
      <c r="B82" s="381"/>
      <c r="C82" s="381"/>
      <c r="D82" s="381"/>
      <c r="E82" s="381"/>
      <c r="F82" s="382">
        <v>0.125</v>
      </c>
      <c r="G82" s="344">
        <f>SUM(I82-0.375)</f>
        <v>-0.375</v>
      </c>
      <c r="H82" s="344">
        <f>SUM(I82-1)</f>
        <v>-1</v>
      </c>
      <c r="I82" s="358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</row>
    <row r="83" s="288" customFormat="1" ht="15.75" hidden="1" customHeight="1" spans="1:13">
      <c r="A83" s="383" t="s">
        <v>172</v>
      </c>
      <c r="B83" s="384"/>
      <c r="C83" s="384"/>
      <c r="D83" s="384"/>
      <c r="E83" s="385"/>
      <c r="F83" s="367">
        <v>44934</v>
      </c>
      <c r="G83" s="371"/>
      <c r="H83" s="371"/>
      <c r="I83" s="399"/>
      <c r="J83" s="371"/>
      <c r="K83" s="371"/>
      <c r="L83" s="371"/>
      <c r="M83" s="371"/>
    </row>
    <row r="84" s="288" customFormat="1" ht="15.75" hidden="1" customHeight="1" spans="1:13">
      <c r="A84" s="337" t="s">
        <v>173</v>
      </c>
      <c r="B84" s="338"/>
      <c r="C84" s="338"/>
      <c r="D84" s="338"/>
      <c r="E84" s="339"/>
      <c r="F84" s="367"/>
      <c r="G84" s="371"/>
      <c r="H84" s="371"/>
      <c r="I84" s="399"/>
      <c r="J84" s="371"/>
      <c r="K84" s="371"/>
      <c r="L84" s="371"/>
      <c r="M84" s="371"/>
    </row>
    <row r="85" s="288" customFormat="1" ht="15.75" hidden="1" customHeight="1" spans="1:13">
      <c r="A85" s="361"/>
      <c r="B85" s="362"/>
      <c r="C85" s="362"/>
      <c r="D85" s="362"/>
      <c r="E85" s="363"/>
      <c r="F85" s="367">
        <v>44934</v>
      </c>
      <c r="G85" s="371"/>
      <c r="H85" s="371"/>
      <c r="I85" s="399"/>
      <c r="J85" s="371"/>
      <c r="K85" s="371"/>
      <c r="L85" s="371"/>
      <c r="M85" s="371"/>
    </row>
    <row r="86" s="288" customFormat="1" ht="15.75" hidden="1" customHeight="1" spans="1:13">
      <c r="A86" s="337" t="s">
        <v>174</v>
      </c>
      <c r="B86" s="338"/>
      <c r="C86" s="338"/>
      <c r="D86" s="338"/>
      <c r="E86" s="339"/>
      <c r="F86" s="367">
        <v>44934</v>
      </c>
      <c r="G86" s="371"/>
      <c r="H86" s="371"/>
      <c r="I86" s="399"/>
      <c r="J86" s="371"/>
      <c r="K86" s="371"/>
      <c r="L86" s="371"/>
      <c r="M86" s="371"/>
    </row>
    <row r="87" s="288" customFormat="1" ht="15.75" hidden="1" customHeight="1" spans="1:13">
      <c r="A87" s="361" t="e">
        <f>#REF!+1</f>
        <v>#REF!</v>
      </c>
      <c r="B87" s="362"/>
      <c r="C87" s="362"/>
      <c r="D87" s="362"/>
      <c r="E87" s="363"/>
      <c r="F87" s="343">
        <v>0.125</v>
      </c>
      <c r="G87" s="371"/>
      <c r="H87" s="371"/>
      <c r="I87" s="399"/>
      <c r="J87" s="371"/>
      <c r="K87" s="371"/>
      <c r="L87" s="371"/>
      <c r="M87" s="371"/>
    </row>
    <row r="88" s="288" customFormat="1" ht="15.75" customHeight="1" spans="1:13">
      <c r="A88" s="361"/>
      <c r="B88" s="362"/>
      <c r="C88" s="362"/>
      <c r="D88" s="362"/>
      <c r="E88" s="363"/>
      <c r="F88" s="343"/>
      <c r="G88" s="344">
        <f>SUM(I88-0.375)</f>
        <v>-0.375</v>
      </c>
      <c r="H88" s="364"/>
      <c r="I88" s="358"/>
      <c r="J88" s="344"/>
      <c r="K88" s="344"/>
      <c r="L88" s="344"/>
      <c r="M88" s="344"/>
    </row>
    <row r="89" ht="15.75" customHeight="1" spans="1:13">
      <c r="A89" s="386" t="s">
        <v>175</v>
      </c>
      <c r="B89" s="387"/>
      <c r="C89" s="387"/>
      <c r="D89" s="387"/>
      <c r="E89" s="388"/>
      <c r="F89" s="335"/>
      <c r="G89" s="336"/>
      <c r="H89" s="336"/>
      <c r="I89" s="355"/>
      <c r="J89" s="336"/>
      <c r="K89" s="336"/>
      <c r="L89" s="336"/>
      <c r="M89" s="336"/>
    </row>
    <row r="90" ht="15.75" hidden="1" customHeight="1" spans="1:13">
      <c r="A90" s="326" t="s">
        <v>176</v>
      </c>
      <c r="B90" s="327"/>
      <c r="C90" s="327"/>
      <c r="D90" s="327"/>
      <c r="E90" s="328"/>
      <c r="F90" s="335">
        <v>44934</v>
      </c>
      <c r="G90" s="336"/>
      <c r="H90" s="336"/>
      <c r="I90" s="355"/>
      <c r="J90" s="336"/>
      <c r="K90" s="336"/>
      <c r="L90" s="336"/>
      <c r="M90" s="336"/>
    </row>
    <row r="91" ht="15.75" hidden="1" customHeight="1" spans="1:13">
      <c r="A91" s="326" t="s">
        <v>177</v>
      </c>
      <c r="B91" s="327"/>
      <c r="C91" s="327"/>
      <c r="D91" s="327"/>
      <c r="E91" s="328"/>
      <c r="F91" s="335">
        <v>44934</v>
      </c>
      <c r="G91" s="336"/>
      <c r="H91" s="336"/>
      <c r="I91" s="355"/>
      <c r="J91" s="336"/>
      <c r="K91" s="336"/>
      <c r="L91" s="336"/>
      <c r="M91" s="336"/>
    </row>
    <row r="92" ht="15.75" hidden="1" customHeight="1" spans="1:13">
      <c r="A92" s="326" t="s">
        <v>178</v>
      </c>
      <c r="B92" s="327"/>
      <c r="C92" s="327"/>
      <c r="D92" s="327"/>
      <c r="E92" s="328"/>
      <c r="F92" s="335">
        <v>44930</v>
      </c>
      <c r="G92" s="336"/>
      <c r="H92" s="336"/>
      <c r="I92" s="355"/>
      <c r="J92" s="336"/>
      <c r="K92" s="336"/>
      <c r="L92" s="336"/>
      <c r="M92" s="336"/>
    </row>
    <row r="93" ht="15.75" hidden="1" customHeight="1" spans="1:13">
      <c r="A93" s="315"/>
      <c r="B93" s="316"/>
      <c r="C93" s="316"/>
      <c r="D93" s="316"/>
      <c r="E93" s="317"/>
      <c r="F93" s="335"/>
      <c r="G93" s="336"/>
      <c r="H93" s="336"/>
      <c r="I93" s="355"/>
      <c r="J93" s="336"/>
      <c r="K93" s="336"/>
      <c r="L93" s="336"/>
      <c r="M93" s="336"/>
    </row>
    <row r="94" ht="15.75" hidden="1" customHeight="1" spans="1:13">
      <c r="A94" s="315"/>
      <c r="B94" s="316"/>
      <c r="C94" s="316"/>
      <c r="D94" s="316"/>
      <c r="E94" s="317"/>
      <c r="F94" s="335"/>
      <c r="G94" s="336"/>
      <c r="H94" s="336"/>
      <c r="I94" s="355"/>
      <c r="J94" s="336"/>
      <c r="K94" s="336"/>
      <c r="L94" s="336"/>
      <c r="M94" s="336"/>
    </row>
    <row r="95" ht="15.75" hidden="1" customHeight="1" spans="1:13">
      <c r="A95" s="326" t="s">
        <v>179</v>
      </c>
      <c r="B95" s="327"/>
      <c r="C95" s="327"/>
      <c r="D95" s="327"/>
      <c r="E95" s="328"/>
      <c r="F95" s="335">
        <v>44934</v>
      </c>
      <c r="G95" s="336"/>
      <c r="H95" s="336"/>
      <c r="I95" s="355"/>
      <c r="J95" s="336"/>
      <c r="K95" s="336"/>
      <c r="L95" s="336"/>
      <c r="M95" s="336"/>
    </row>
    <row r="96" ht="15.75" hidden="1" customHeight="1" spans="1:13">
      <c r="A96" s="326" t="s">
        <v>180</v>
      </c>
      <c r="B96" s="327"/>
      <c r="C96" s="327"/>
      <c r="D96" s="327"/>
      <c r="E96" s="328"/>
      <c r="F96" s="335">
        <v>44934</v>
      </c>
      <c r="G96" s="336"/>
      <c r="H96" s="336"/>
      <c r="I96" s="355"/>
      <c r="J96" s="336"/>
      <c r="K96" s="336"/>
      <c r="L96" s="336"/>
      <c r="M96" s="336"/>
    </row>
    <row r="97" ht="15.75" hidden="1" customHeight="1" spans="1:13">
      <c r="A97" s="326" t="s">
        <v>181</v>
      </c>
      <c r="B97" s="327"/>
      <c r="C97" s="327"/>
      <c r="D97" s="327"/>
      <c r="E97" s="328"/>
      <c r="F97" s="335">
        <v>44934</v>
      </c>
      <c r="G97" s="336"/>
      <c r="H97" s="336"/>
      <c r="I97" s="355"/>
      <c r="J97" s="336"/>
      <c r="K97" s="336"/>
      <c r="L97" s="336"/>
      <c r="M97" s="336"/>
    </row>
    <row r="98" ht="15.75" hidden="1" customHeight="1" spans="1:13">
      <c r="A98" s="326" t="s">
        <v>182</v>
      </c>
      <c r="B98" s="327"/>
      <c r="C98" s="327"/>
      <c r="D98" s="327"/>
      <c r="E98" s="328"/>
      <c r="F98" s="335">
        <v>44934</v>
      </c>
      <c r="G98" s="336"/>
      <c r="H98" s="336"/>
      <c r="I98" s="355"/>
      <c r="J98" s="336"/>
      <c r="K98" s="336"/>
      <c r="L98" s="336"/>
      <c r="M98" s="336"/>
    </row>
    <row r="99" ht="15.75" hidden="1" customHeight="1" spans="1:13">
      <c r="A99" s="326" t="s">
        <v>183</v>
      </c>
      <c r="B99" s="327"/>
      <c r="C99" s="327"/>
      <c r="D99" s="327"/>
      <c r="E99" s="328"/>
      <c r="F99" s="335">
        <v>44934</v>
      </c>
      <c r="G99" s="336"/>
      <c r="H99" s="336"/>
      <c r="I99" s="355"/>
      <c r="J99" s="336"/>
      <c r="K99" s="336"/>
      <c r="L99" s="336"/>
      <c r="M99" s="336"/>
    </row>
    <row r="100" ht="15.75" customHeight="1" spans="1:13">
      <c r="A100" s="326" t="s">
        <v>184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55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</row>
    <row r="101" ht="15.75" customHeight="1" spans="1:13">
      <c r="A101" s="326" t="s">
        <v>185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55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</row>
    <row r="102" ht="15.75" customHeight="1" spans="1:13">
      <c r="A102" s="326" t="s">
        <v>186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55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</row>
    <row r="103" ht="15.75" customHeight="1" spans="1:13">
      <c r="A103" s="326" t="s">
        <v>187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55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</row>
    <row r="104" ht="15.75" customHeight="1" spans="1:13">
      <c r="A104" s="326" t="s">
        <v>188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55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</row>
    <row r="105" ht="15.75" hidden="1" customHeight="1" spans="1:13">
      <c r="A105" s="326" t="s">
        <v>189</v>
      </c>
      <c r="B105" s="327"/>
      <c r="C105" s="327"/>
      <c r="D105" s="327"/>
      <c r="E105" s="328"/>
      <c r="F105" s="335">
        <v>44934</v>
      </c>
      <c r="G105" s="336"/>
      <c r="H105" s="336"/>
      <c r="I105" s="355"/>
      <c r="J105" s="336"/>
      <c r="K105" s="336"/>
      <c r="L105" s="336"/>
      <c r="M105" s="336"/>
    </row>
    <row r="106" ht="15.75" customHeight="1" spans="1:13">
      <c r="A106" s="326" t="s">
        <v>190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54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</row>
    <row r="107" ht="15.75" customHeight="1" spans="1:13">
      <c r="A107" s="326" t="s">
        <v>191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55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</row>
    <row r="108" ht="15.75" customHeight="1" spans="1:13">
      <c r="A108" s="315"/>
      <c r="B108" s="316"/>
      <c r="C108" s="316"/>
      <c r="D108" s="316"/>
      <c r="E108" s="317"/>
      <c r="F108" s="335"/>
      <c r="G108" s="336"/>
      <c r="H108" s="336"/>
      <c r="I108" s="355"/>
      <c r="J108" s="336"/>
      <c r="K108" s="336"/>
      <c r="L108" s="336"/>
      <c r="M108" s="336"/>
    </row>
    <row r="109" ht="15.75" customHeight="1" spans="1:13">
      <c r="A109" s="326" t="s">
        <v>192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54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</row>
    <row r="110" ht="15.75" customHeight="1" spans="1:13">
      <c r="A110" s="326" t="s">
        <v>193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54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</row>
    <row r="111" ht="15.75" customHeight="1" spans="1:13">
      <c r="A111" s="340" t="s">
        <v>194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54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</row>
    <row r="112" ht="15.75" customHeight="1" spans="1:13">
      <c r="A112" s="315"/>
      <c r="B112" s="316"/>
      <c r="C112" s="316"/>
      <c r="D112" s="316"/>
      <c r="E112" s="317"/>
      <c r="F112" s="335"/>
      <c r="G112" s="336"/>
      <c r="H112" s="336"/>
      <c r="I112" s="355"/>
      <c r="J112" s="336"/>
      <c r="K112" s="336"/>
      <c r="L112" s="336"/>
      <c r="M112" s="336"/>
    </row>
    <row r="113" ht="15.75" customHeight="1" spans="1:13">
      <c r="A113" s="326" t="s">
        <v>195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54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</row>
    <row r="114" ht="15.75" customHeight="1" spans="1:13">
      <c r="A114" s="326" t="s">
        <v>196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54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</row>
    <row r="115" ht="15.75" customHeight="1" spans="1:13">
      <c r="A115" s="315"/>
      <c r="B115" s="316"/>
      <c r="C115" s="316"/>
      <c r="D115" s="316"/>
      <c r="E115" s="317"/>
      <c r="F115" s="335"/>
      <c r="G115" s="336"/>
      <c r="H115" s="336"/>
      <c r="I115" s="355"/>
      <c r="J115" s="336"/>
      <c r="K115" s="336"/>
      <c r="L115" s="336"/>
      <c r="M115" s="336"/>
    </row>
    <row r="116" ht="15.75" customHeight="1" spans="1:13">
      <c r="A116" s="326" t="s">
        <v>197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55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</row>
    <row r="117" ht="15.75" hidden="1" customHeight="1" spans="1:13">
      <c r="A117" s="326" t="s">
        <v>198</v>
      </c>
      <c r="B117" s="327"/>
      <c r="C117" s="327"/>
      <c r="D117" s="327"/>
      <c r="E117" s="328"/>
      <c r="F117" s="332">
        <v>0.5</v>
      </c>
      <c r="G117" s="389"/>
      <c r="H117" s="389"/>
      <c r="I117" s="355"/>
      <c r="J117" s="400"/>
      <c r="K117" s="400"/>
      <c r="L117" s="400"/>
      <c r="M117" s="400"/>
    </row>
    <row r="118" ht="15.75" hidden="1" customHeight="1" spans="1:13">
      <c r="A118" s="326" t="s">
        <v>199</v>
      </c>
      <c r="B118" s="327"/>
      <c r="C118" s="327"/>
      <c r="D118" s="327"/>
      <c r="E118" s="328"/>
      <c r="F118" s="332">
        <v>0.5</v>
      </c>
      <c r="G118" s="389"/>
      <c r="H118" s="389"/>
      <c r="I118" s="401"/>
      <c r="J118" s="400"/>
      <c r="K118" s="400"/>
      <c r="L118" s="400"/>
      <c r="M118" s="400"/>
    </row>
    <row r="119" ht="15.75" hidden="1" customHeight="1" spans="1:13">
      <c r="A119" s="315"/>
      <c r="B119" s="316"/>
      <c r="C119" s="316"/>
      <c r="D119" s="316"/>
      <c r="E119" s="317"/>
      <c r="F119" s="332">
        <v>0.5</v>
      </c>
      <c r="G119" s="389"/>
      <c r="H119" s="389"/>
      <c r="I119" s="401"/>
      <c r="J119" s="400"/>
      <c r="K119" s="400"/>
      <c r="L119" s="400"/>
      <c r="M119" s="400"/>
    </row>
    <row r="120" ht="15.75" customHeight="1" spans="1:13">
      <c r="A120" s="326" t="s">
        <v>200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55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</row>
    <row r="121" ht="15.75" customHeight="1" spans="1:13">
      <c r="A121" s="315"/>
      <c r="B121" s="316"/>
      <c r="C121" s="316"/>
      <c r="D121" s="316"/>
      <c r="E121" s="317"/>
      <c r="F121" s="335"/>
      <c r="G121" s="336"/>
      <c r="H121" s="336"/>
      <c r="I121" s="355"/>
      <c r="J121" s="336"/>
      <c r="K121" s="336"/>
      <c r="L121" s="336"/>
      <c r="M121" s="336"/>
    </row>
    <row r="122" ht="15.75" customHeight="1" spans="1:13">
      <c r="A122" s="386" t="s">
        <v>201</v>
      </c>
      <c r="B122" s="387"/>
      <c r="C122" s="387"/>
      <c r="D122" s="387"/>
      <c r="E122" s="388"/>
      <c r="F122" s="335"/>
      <c r="G122" s="336"/>
      <c r="H122" s="336"/>
      <c r="I122" s="355"/>
      <c r="J122" s="336"/>
      <c r="K122" s="336"/>
      <c r="L122" s="336"/>
      <c r="M122" s="336"/>
    </row>
    <row r="123" ht="15.75" customHeight="1" spans="1:13">
      <c r="A123" s="326" t="s">
        <v>202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55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</row>
    <row r="124" ht="15.75" hidden="1" customHeight="1" spans="1:13">
      <c r="A124" s="326" t="s">
        <v>135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55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</row>
    <row r="125" ht="15.75" customHeight="1" spans="1:13">
      <c r="A125" s="326" t="s">
        <v>203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55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</row>
    <row r="126" ht="15.75" customHeight="1" spans="1:13">
      <c r="A126" s="326" t="s">
        <v>204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55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</row>
    <row r="127" ht="15.75" customHeight="1" spans="1:13">
      <c r="A127" s="326" t="s">
        <v>205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55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</row>
    <row r="128" ht="15.75" customHeight="1" spans="1:13">
      <c r="A128" s="326" t="s">
        <v>206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55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</row>
    <row r="129" ht="15.75" customHeight="1" spans="1:13">
      <c r="A129" s="326" t="s">
        <v>207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55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</row>
    <row r="130" ht="15.75" customHeight="1" spans="1:13">
      <c r="A130" s="326" t="s">
        <v>208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55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</row>
    <row r="131" ht="15.75" customHeight="1" spans="1:13">
      <c r="A131" s="315"/>
      <c r="B131" s="316"/>
      <c r="C131" s="316"/>
      <c r="D131" s="316"/>
      <c r="E131" s="317"/>
      <c r="F131" s="335"/>
      <c r="G131" s="400"/>
      <c r="H131" s="400"/>
      <c r="I131" s="401"/>
      <c r="J131" s="400"/>
      <c r="K131" s="400"/>
      <c r="L131" s="400"/>
      <c r="M131" s="400"/>
    </row>
    <row r="132" ht="15.75" customHeight="1" spans="1:13">
      <c r="A132" s="326" t="s">
        <v>209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54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</row>
    <row r="133" ht="15.75" customHeight="1" spans="1:13">
      <c r="A133" s="326" t="s">
        <v>210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55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</row>
    <row r="134" ht="15.75" customHeight="1" spans="1:13">
      <c r="A134" s="326" t="s">
        <v>211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55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</row>
    <row r="135" ht="15.75" hidden="1" customHeight="1" spans="1:13">
      <c r="A135" s="326" t="s">
        <v>212</v>
      </c>
      <c r="B135" s="327"/>
      <c r="C135" s="327"/>
      <c r="D135" s="327"/>
      <c r="E135" s="328"/>
      <c r="F135" s="324">
        <v>44934</v>
      </c>
      <c r="G135" s="400"/>
      <c r="H135" s="400"/>
      <c r="I135" s="355"/>
      <c r="J135" s="400"/>
      <c r="K135" s="400"/>
      <c r="L135" s="400"/>
      <c r="M135" s="400"/>
    </row>
    <row r="136" ht="15.75" hidden="1" customHeight="1" spans="1:13">
      <c r="A136" s="326" t="s">
        <v>213</v>
      </c>
      <c r="B136" s="327"/>
      <c r="C136" s="327"/>
      <c r="D136" s="327"/>
      <c r="E136" s="328"/>
      <c r="F136" s="324">
        <v>44930</v>
      </c>
      <c r="G136" s="400"/>
      <c r="H136" s="400"/>
      <c r="I136" s="355"/>
      <c r="J136" s="400"/>
      <c r="K136" s="400"/>
      <c r="L136" s="400"/>
      <c r="M136" s="400"/>
    </row>
    <row r="137" ht="15.75" customHeight="1"/>
    <row r="138" s="288" customFormat="1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pageOrder="overThenDown" orientation="portrait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214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215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216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217</v>
      </c>
      <c r="B3" s="130"/>
      <c r="C3" s="131" t="e">
        <f>#REF!</f>
        <v>#REF!</v>
      </c>
      <c r="D3" s="132" t="s">
        <v>16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17</v>
      </c>
      <c r="B4" s="130"/>
      <c r="C4" s="131" t="e">
        <f>#REF!</f>
        <v>#REF!</v>
      </c>
      <c r="D4" s="132" t="s">
        <v>218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20</v>
      </c>
      <c r="B5" s="130"/>
      <c r="C5" s="131" t="e">
        <f>#REF!</f>
        <v>#REF!</v>
      </c>
      <c r="D5" s="132" t="s">
        <v>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22</v>
      </c>
      <c r="B6" s="138"/>
      <c r="C6" s="139" t="e">
        <f>#REF!</f>
        <v>#REF!</v>
      </c>
      <c r="D6" s="140" t="s">
        <v>219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220</v>
      </c>
      <c r="B7" s="259" t="s">
        <v>221</v>
      </c>
      <c r="C7" s="259"/>
      <c r="D7" s="259"/>
      <c r="E7" s="259"/>
      <c r="F7" s="259"/>
      <c r="G7" s="259" t="s">
        <v>222</v>
      </c>
      <c r="H7" s="259" t="s">
        <v>223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224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225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226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227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228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229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230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231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232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233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234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235</v>
      </c>
      <c r="C34" s="281"/>
      <c r="D34" s="281"/>
      <c r="E34" s="281"/>
      <c r="F34" s="282"/>
      <c r="G34" s="264"/>
      <c r="H34" s="273" t="s">
        <v>236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237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238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239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240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241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11</v>
      </c>
      <c r="B2" s="124"/>
      <c r="C2" s="125" t="e">
        <f>#REF!</f>
        <v>#REF!</v>
      </c>
      <c r="D2" s="126" t="s">
        <v>216</v>
      </c>
      <c r="E2" s="189" t="e">
        <f>#REF!</f>
        <v>#REF!</v>
      </c>
      <c r="F2" s="189"/>
      <c r="G2" s="128" t="s">
        <v>242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217</v>
      </c>
      <c r="B3" s="130"/>
      <c r="C3" s="190" t="e">
        <f>#REF!</f>
        <v>#REF!</v>
      </c>
      <c r="D3" s="132" t="s">
        <v>16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17</v>
      </c>
      <c r="B4" s="130"/>
      <c r="C4" s="131" t="e">
        <f>#REF!</f>
        <v>#REF!</v>
      </c>
      <c r="D4" s="132" t="s">
        <v>218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20</v>
      </c>
      <c r="B5" s="130"/>
      <c r="C5" s="131" t="e">
        <f>#REF!</f>
        <v>#REF!</v>
      </c>
      <c r="D5" s="132" t="s">
        <v>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22</v>
      </c>
      <c r="B6" s="138"/>
      <c r="C6" s="139" t="e">
        <f>#REF!</f>
        <v>#REF!</v>
      </c>
      <c r="D6" s="140" t="s">
        <v>219</v>
      </c>
      <c r="E6" s="192" t="e">
        <f>#REF!</f>
        <v>#REF!</v>
      </c>
      <c r="F6" s="192"/>
      <c r="G6" s="95" t="s">
        <v>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74</v>
      </c>
      <c r="C7" s="193"/>
      <c r="D7" s="193"/>
      <c r="E7" s="193"/>
      <c r="F7" s="194" t="s">
        <v>27</v>
      </c>
      <c r="G7" s="195" t="s">
        <v>243</v>
      </c>
      <c r="H7" s="196" t="s">
        <v>244</v>
      </c>
      <c r="I7" s="235"/>
      <c r="J7" s="235"/>
      <c r="K7" s="198"/>
      <c r="L7" s="196" t="s">
        <v>245</v>
      </c>
      <c r="M7" s="235"/>
      <c r="N7" s="236"/>
      <c r="O7" s="237"/>
      <c r="P7" s="238" t="s">
        <v>246</v>
      </c>
      <c r="Q7" s="236"/>
      <c r="R7" s="236"/>
      <c r="S7" s="237"/>
      <c r="T7" s="238" t="s">
        <v>247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248</v>
      </c>
      <c r="I8" s="200" t="s">
        <v>249</v>
      </c>
      <c r="J8" s="239" t="s">
        <v>250</v>
      </c>
      <c r="K8" s="200" t="s">
        <v>251</v>
      </c>
      <c r="L8" s="200" t="s">
        <v>248</v>
      </c>
      <c r="M8" s="200" t="s">
        <v>249</v>
      </c>
      <c r="N8" s="239" t="s">
        <v>250</v>
      </c>
      <c r="O8" s="200" t="s">
        <v>251</v>
      </c>
      <c r="P8" s="200" t="s">
        <v>248</v>
      </c>
      <c r="Q8" s="200" t="s">
        <v>249</v>
      </c>
      <c r="R8" s="239" t="s">
        <v>250</v>
      </c>
      <c r="S8" s="200" t="s">
        <v>251</v>
      </c>
      <c r="T8" s="200" t="s">
        <v>248</v>
      </c>
      <c r="U8" s="252" t="s">
        <v>249</v>
      </c>
      <c r="V8" s="239" t="s">
        <v>250</v>
      </c>
      <c r="W8" s="200" t="s">
        <v>252</v>
      </c>
      <c r="X8" s="253" t="s">
        <v>253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254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255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256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257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258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259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260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261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262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263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264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265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266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267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268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269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270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271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272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273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274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275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276</v>
      </c>
      <c r="C36" s="217"/>
      <c r="D36" s="217"/>
      <c r="E36" s="217"/>
      <c r="F36" s="219" t="s">
        <v>277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278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279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280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281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105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106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10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215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216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217</v>
      </c>
      <c r="B3" s="130"/>
      <c r="C3" s="131" t="e">
        <f>#REF!</f>
        <v>#REF!</v>
      </c>
      <c r="D3" s="132" t="s">
        <v>16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17</v>
      </c>
      <c r="B4" s="130"/>
      <c r="C4" s="131" t="e">
        <f>#REF!</f>
        <v>#REF!</v>
      </c>
      <c r="D4" s="132" t="s">
        <v>218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20</v>
      </c>
      <c r="B5" s="130"/>
      <c r="C5" s="131" t="e">
        <f>#REF!</f>
        <v>#REF!</v>
      </c>
      <c r="D5" s="132" t="s">
        <v>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22</v>
      </c>
      <c r="B6" s="138"/>
      <c r="C6" s="139" t="e">
        <f>#REF!</f>
        <v>#REF!</v>
      </c>
      <c r="D6" s="140" t="s">
        <v>219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74</v>
      </c>
      <c r="C7" s="145"/>
      <c r="D7" s="145"/>
      <c r="E7" s="145"/>
      <c r="F7" s="146" t="s">
        <v>27</v>
      </c>
      <c r="G7" s="146" t="s">
        <v>28</v>
      </c>
      <c r="H7" s="146" t="s">
        <v>28</v>
      </c>
      <c r="I7" s="170" t="s">
        <v>30</v>
      </c>
      <c r="J7" s="171" t="s">
        <v>31</v>
      </c>
      <c r="K7" s="146" t="s">
        <v>32</v>
      </c>
      <c r="L7" s="146" t="s">
        <v>33</v>
      </c>
      <c r="M7" s="146" t="s">
        <v>34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75" customHeight="1"/>
  <cols>
    <col min="2" max="2" width="25.283185840708" customWidth="1"/>
    <col min="3" max="3" width="19.858407079646" customWidth="1"/>
  </cols>
  <sheetData>
    <row r="1" ht="30" customHeight="1" spans="1:13">
      <c r="A1" s="61" t="s">
        <v>282</v>
      </c>
      <c r="B1" s="62"/>
      <c r="C1" s="63"/>
      <c r="D1" s="64" t="s">
        <v>1</v>
      </c>
      <c r="E1" s="65" t="e">
        <f>#REF!</f>
        <v>#REF!</v>
      </c>
      <c r="F1" s="66"/>
      <c r="G1" s="67" t="s">
        <v>215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11</v>
      </c>
      <c r="B2" s="69" t="e">
        <f>#REF!</f>
        <v>#REF!</v>
      </c>
      <c r="C2" s="70" t="s">
        <v>216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217</v>
      </c>
      <c r="B3" s="77" t="e">
        <f>#REF!</f>
        <v>#REF!</v>
      </c>
      <c r="C3" s="78" t="s">
        <v>16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17</v>
      </c>
      <c r="B4" s="77" t="e">
        <f>#REF!</f>
        <v>#REF!</v>
      </c>
      <c r="C4" s="78" t="s">
        <v>218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20</v>
      </c>
      <c r="B5" s="77" t="e">
        <f>#REF!</f>
        <v>#REF!</v>
      </c>
      <c r="C5" s="78" t="s">
        <v>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22</v>
      </c>
      <c r="B6" s="91" t="e">
        <f>#REF!</f>
        <v>#REF!</v>
      </c>
      <c r="C6" s="92" t="s">
        <v>219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283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215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216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217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218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284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215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216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217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218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285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215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216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217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218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286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215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216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217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218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Boning Construction</vt:lpstr>
      <vt:lpstr>Print and Artwork Placement</vt:lpstr>
      <vt:lpstr>Construction Ref Images</vt:lpstr>
      <vt:lpstr>Trims</vt:lpstr>
      <vt:lpstr>XS-XXL</vt:lpstr>
      <vt:lpstr>XS-XXL  (cm)</vt:lpstr>
      <vt:lpstr>1X-3X</vt:lpstr>
      <vt:lpstr>1X-3X (cm)</vt:lpstr>
      <vt:lpstr>TOP SPECS (1)</vt:lpstr>
      <vt:lpstr>TOP FIT (SIZE) 0-00-00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2024-06-15T03:44:00Z</cp:lastPrinted>
  <dcterms:modified xsi:type="dcterms:W3CDTF">2024-10-17T16:28:15Z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D9D583C300E245C18F5ECAC4BC11F40C_12</vt:lpwstr>
  </property>
</Properties>
</file>