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  <externalReference r:id="rId6"/>
  </externalReferences>
  <definedNames>
    <definedName name="_xlnm.Print_Area" localSheetId="0">'XS-XXL'!$A$1:$N$34</definedName>
    <definedName name="_xlnm.Print_Area" localSheetId="1">'XS-XXL (cm)'!$A$1:$N$34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<sst xmlns="http://schemas.openxmlformats.org/spreadsheetml/2006/main" count="284" uniqueCount="124">
  <si>
    <t>GRADED SPEC PAGE</t>
  </si>
  <si>
    <t>STYLE NAME:</t>
  </si>
  <si>
    <t>DESIGNER:</t>
  </si>
  <si>
    <t>BG7184</t>
  </si>
  <si>
    <t>DATE CREATED:</t>
  </si>
  <si>
    <t>TP COMPLETED BY:</t>
  </si>
  <si>
    <t>SEASON:</t>
  </si>
  <si>
    <t>TECH DESIGNER:</t>
  </si>
  <si>
    <t>DELIVERY:</t>
  </si>
  <si>
    <t>VENDOR:</t>
  </si>
  <si>
    <t>MILLY</t>
  </si>
  <si>
    <t>SIZE RANGE:</t>
  </si>
  <si>
    <t>XS-XXL</t>
  </si>
  <si>
    <t>SAMPLE SIZE:</t>
  </si>
  <si>
    <t>S</t>
  </si>
  <si>
    <t>POINT OF MEASURE
(ALL BODY WIDTH POMS ARE TOTAL CIRCUMFERENCE)</t>
  </si>
  <si>
    <t>TOL +/-</t>
  </si>
  <si>
    <t>XXS</t>
  </si>
  <si>
    <t>XS</t>
  </si>
  <si>
    <t>M</t>
  </si>
  <si>
    <t>L</t>
  </si>
  <si>
    <t>XL</t>
  </si>
  <si>
    <t>XXL</t>
  </si>
  <si>
    <t>TOP BODICE LENGTH - HPS TO WAIST SEAM</t>
  </si>
  <si>
    <t>前总长，肩高点到腰缝</t>
  </si>
  <si>
    <t>BACK LENGTH FROM HPS TO WAIST SEAM</t>
  </si>
  <si>
    <t>后总长，肩高点到腰缝</t>
  </si>
  <si>
    <t>CF BODICE LENGTH - CF NECKLINE TO WAIST SEAM</t>
  </si>
  <si>
    <r>
      <t>前中上身长</t>
    </r>
    <r>
      <rPr>
        <sz val="13"/>
        <rFont val="Calibri"/>
        <charset val="134"/>
      </rPr>
      <t>-</t>
    </r>
    <r>
      <rPr>
        <sz val="13"/>
        <rFont val="宋体"/>
        <charset val="134"/>
      </rPr>
      <t>上边到下摆</t>
    </r>
  </si>
  <si>
    <t>CB BODICE LENGTH - CB NECKLINE TO WAIST SEAM</t>
  </si>
  <si>
    <r>
      <t>后中上身长</t>
    </r>
    <r>
      <rPr>
        <sz val="13"/>
        <rFont val="Calibri"/>
        <charset val="134"/>
      </rPr>
      <t>-</t>
    </r>
    <r>
      <rPr>
        <sz val="13"/>
        <rFont val="宋体"/>
        <charset val="134"/>
      </rPr>
      <t>上边到下摆</t>
    </r>
  </si>
  <si>
    <t>SHOULDER SLOPE FROM HPS</t>
  </si>
  <si>
    <t>肩斜</t>
  </si>
  <si>
    <t>SHOULDER SEAM FORWARD</t>
  </si>
  <si>
    <t>肩缝前移</t>
  </si>
  <si>
    <t xml:space="preserve">CF SKIRT LENGTH - WAIST SEAM TO HEM </t>
  </si>
  <si>
    <r>
      <t>前裙长</t>
    </r>
    <r>
      <rPr>
        <sz val="13"/>
        <rFont val="Calibri"/>
        <charset val="134"/>
      </rPr>
      <t>-</t>
    </r>
    <r>
      <rPr>
        <sz val="13"/>
        <rFont val="宋体"/>
        <charset val="134"/>
      </rPr>
      <t>腰缝到下摆围</t>
    </r>
  </si>
  <si>
    <t>SIDE SKIRT LENGTH STRAIGHT FROM WAIST SEAM TO HEM EDGE AT SS</t>
  </si>
  <si>
    <t>侧裙长-腰缝到下摆围</t>
  </si>
  <si>
    <t xml:space="preserve">CB SKIRT LENGTH - WAIST SEAM TO HEM </t>
  </si>
  <si>
    <r>
      <t>后裙长</t>
    </r>
    <r>
      <rPr>
        <sz val="13"/>
        <rFont val="Calibri"/>
        <charset val="134"/>
      </rPr>
      <t>-</t>
    </r>
    <r>
      <rPr>
        <sz val="13"/>
        <rFont val="宋体"/>
        <charset val="134"/>
      </rPr>
      <t>腰缝到下摆围</t>
    </r>
  </si>
  <si>
    <t>LINING LENGTH - SHORTER THAN SHELL</t>
  </si>
  <si>
    <t>里布比面布短的尺寸</t>
  </si>
  <si>
    <t xml:space="preserve">BUST 1" BELOW AH </t>
  </si>
  <si>
    <t>胸围-腋下1英寸</t>
  </si>
  <si>
    <t>WAIST 6" BELOW BUST (OR 17" BLW HPS)</t>
  </si>
  <si>
    <t>腰围</t>
  </si>
  <si>
    <t>LOW HIP 9" BLW WAIST</t>
  </si>
  <si>
    <t>臀围-腰缝下9英寸直量</t>
  </si>
  <si>
    <t>SWEEP STRAIGHT/ OR ALONG EDGE (SHELL)</t>
  </si>
  <si>
    <t>面布摆围直量</t>
  </si>
  <si>
    <t>SWEEP STRAIGHT/ OR ALONG EDGE (LINING)</t>
  </si>
  <si>
    <t>里布摆围直量</t>
  </si>
  <si>
    <t>ACROSS SHOULDER AH SEAM TO AH SEAM</t>
  </si>
  <si>
    <r>
      <rPr>
        <sz val="13"/>
        <rFont val="宋体"/>
        <charset val="134"/>
      </rPr>
      <t>肩宽</t>
    </r>
    <r>
      <rPr>
        <sz val="13"/>
        <rFont val="Calibri"/>
        <charset val="134"/>
      </rPr>
      <t>-</t>
    </r>
    <r>
      <rPr>
        <sz val="13"/>
        <rFont val="宋体"/>
        <charset val="134"/>
      </rPr>
      <t>缝到缝直量</t>
    </r>
  </si>
  <si>
    <t>ACROSS FRONT -5" from HPS</t>
  </si>
  <si>
    <t>前胸宽-肩高点往下5英寸</t>
  </si>
  <si>
    <t>ACROSS BACK - 5" from HPS</t>
  </si>
  <si>
    <t>后背宽-肩高点往下5英寸</t>
  </si>
  <si>
    <t>ARMHOLE -DROP HPS TO UA/- STRAIGHT</t>
  </si>
  <si>
    <t>袖笼深，肩高点到缝</t>
  </si>
  <si>
    <t>SLEEVE OPENING ALONG BOTTOM EDGE</t>
  </si>
  <si>
    <t>袖口围一半松量</t>
  </si>
  <si>
    <t>NECK WIDTH- NECK EDGE TO EDGE</t>
  </si>
  <si>
    <t>领宽-肩高点到肩高点</t>
  </si>
  <si>
    <t>FRONT NECK DROP - FRONT HPS TO CF NECKLINE</t>
  </si>
  <si>
    <t>前领深-肩高点到前中边缘</t>
  </si>
  <si>
    <t>BACK NECK DROP - BACK HPS TO CB NECKLINE</t>
  </si>
  <si>
    <t>后领深-肩高点到后中边缘</t>
  </si>
  <si>
    <t>ZIPPER LENGTH</t>
  </si>
  <si>
    <t>拉链长</t>
  </si>
  <si>
    <t>BACK TIE LENGTH (SINGLE SIDE)</t>
  </si>
  <si>
    <r>
      <rPr>
        <sz val="13"/>
        <rFont val="宋体"/>
        <charset val="134"/>
      </rPr>
      <t>后背带子长度</t>
    </r>
    <r>
      <rPr>
        <sz val="13"/>
        <rFont val="Calibri"/>
        <charset val="134"/>
      </rPr>
      <t>-</t>
    </r>
    <r>
      <rPr>
        <sz val="13"/>
        <rFont val="宋体"/>
        <charset val="134"/>
      </rPr>
      <t>单边</t>
    </r>
  </si>
  <si>
    <t>SLIT HEIGHT</t>
  </si>
  <si>
    <t>裙子叉长</t>
  </si>
  <si>
    <t>BG5184 JUDY DRESS</t>
  </si>
  <si>
    <t>HANNAH</t>
  </si>
  <si>
    <t>SPRING 25</t>
  </si>
  <si>
    <t>TBD</t>
  </si>
  <si>
    <t>1X</t>
  </si>
  <si>
    <t>POINT OF MEASURE
(TOTAL CIRCUMFERENCE)</t>
  </si>
  <si>
    <t>0X</t>
  </si>
  <si>
    <t>2X</t>
  </si>
  <si>
    <t>3X</t>
  </si>
  <si>
    <t>FRONT TOP BODY LENGTH (FROM HPS TO WAIST SEAM)</t>
  </si>
  <si>
    <r>
      <rPr>
        <sz val="12"/>
        <rFont val="宋体"/>
        <charset val="134"/>
      </rPr>
      <t>前上身长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肩高点到腰缝</t>
    </r>
  </si>
  <si>
    <t>CB TOP BODY LENGTH (FROM CB TOP EDGE TO WAIST SEAM)</t>
  </si>
  <si>
    <r>
      <rPr>
        <sz val="12"/>
        <rFont val="宋体"/>
        <charset val="134"/>
      </rPr>
      <t>后中上身长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后中顶边到腰缝</t>
    </r>
  </si>
  <si>
    <t>CF SKIRT LENGTH (FROM WAIST JOIN SEAM TO HEM)</t>
  </si>
  <si>
    <r>
      <rPr>
        <sz val="12"/>
        <rFont val="宋体"/>
        <charset val="134"/>
      </rPr>
      <t>前中裙长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肩带连接点到下摆</t>
    </r>
  </si>
  <si>
    <t>CB SKIRT LENGTH (FROM WAIST JOIN SEAM TO HEM)</t>
  </si>
  <si>
    <r>
      <rPr>
        <sz val="12"/>
        <rFont val="宋体"/>
        <charset val="134"/>
      </rPr>
      <t>后中裙长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肩带连接点到下摆</t>
    </r>
  </si>
  <si>
    <t>BUST 1" BELOW AH (SIDE SEAMS ALIGNED, CB TO CF)</t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</si>
  <si>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英寸</t>
    </r>
  </si>
  <si>
    <t>WAIST WIDTH AT SEAM</t>
  </si>
  <si>
    <t>HIP WIDTH - 8 1/2" BELOW WAIST SEAM</t>
  </si>
  <si>
    <r>
      <rPr>
        <sz val="12"/>
        <color theme="1"/>
        <rFont val="宋体"/>
        <charset val="134"/>
      </rPr>
      <t>臀围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腰缝下面</t>
    </r>
    <r>
      <rPr>
        <sz val="12"/>
        <color theme="1"/>
        <rFont val="Calibri"/>
        <charset val="134"/>
      </rPr>
      <t>8 1/2</t>
    </r>
    <r>
      <rPr>
        <sz val="12"/>
        <color theme="1"/>
        <rFont val="宋体"/>
        <charset val="134"/>
      </rPr>
      <t>英寸</t>
    </r>
  </si>
  <si>
    <t>SWEEP CIRC- STRAIGHT</t>
  </si>
  <si>
    <t>LINING CIRC- STRAIGHT</t>
  </si>
  <si>
    <t>LINING LENGTH DIFFERENCE AT HEM FROM SELF</t>
  </si>
  <si>
    <t>里布面布差</t>
  </si>
  <si>
    <t>SLIT LOCATION FROM SIDE SEAM AT TOP OF SLIT</t>
  </si>
  <si>
    <t>开叉上口到侧缝的距离</t>
  </si>
  <si>
    <t>开叉长度</t>
  </si>
  <si>
    <t>FRONT NECK DROP FROM HPS TO EDGE</t>
  </si>
  <si>
    <r>
      <rPr>
        <sz val="12"/>
        <color theme="1"/>
        <rFont val="宋体"/>
        <charset val="134"/>
      </rPr>
      <t>前领深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肩高点到边</t>
    </r>
  </si>
  <si>
    <t xml:space="preserve">FRONT ARMHOLE ALONG CURVE </t>
  </si>
  <si>
    <t>前袖笼延边弯量</t>
  </si>
  <si>
    <t xml:space="preserve">BACK ARMHOLE ALONG CURVE </t>
  </si>
  <si>
    <t>后袖笼延边弯量</t>
  </si>
  <si>
    <t>SHOULDER SEAM WIDTH</t>
  </si>
  <si>
    <t>肩缝宽度</t>
  </si>
  <si>
    <t>SLEEVE LENGTH (FROM SHOULDER SEAM TO EDGE)</t>
  </si>
  <si>
    <r>
      <rPr>
        <sz val="12"/>
        <color theme="1"/>
        <rFont val="宋体"/>
        <charset val="134"/>
      </rPr>
      <t>袖长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肩缝到袖边</t>
    </r>
  </si>
  <si>
    <t>SLEEVE OPENING - RELAXED</t>
  </si>
  <si>
    <r>
      <rPr>
        <sz val="12"/>
        <color theme="1"/>
        <rFont val="宋体"/>
        <charset val="134"/>
      </rPr>
      <t>袖口围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松量</t>
    </r>
  </si>
  <si>
    <t>SLEEVE OPENING - EXTENDED</t>
  </si>
  <si>
    <r>
      <rPr>
        <sz val="12"/>
        <color theme="1"/>
        <rFont val="宋体"/>
        <charset val="134"/>
      </rPr>
      <t>袖口围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拉量</t>
    </r>
  </si>
  <si>
    <t>BACK TIE LENGTH</t>
  </si>
  <si>
    <t>后背带子长度</t>
  </si>
  <si>
    <t>HEM HEIGHT</t>
  </si>
  <si>
    <t>下摆宽度</t>
  </si>
  <si>
    <t>DART LENGTH: FROM WAIST SEAM TO POINT</t>
  </si>
  <si>
    <t>收省长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</si>
</sst>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.00_ "/>
    <numFmt numFmtId="178" formatCode="mm/dd/yy"/>
    <numFmt numFmtId="179" formatCode="#\ ?/?"/>
    <numFmt numFmtId="180" formatCode="m/d"/>
    <numFmt numFmtId="181" formatCode="#\ ?/?;\-?/?;0"/>
  </numFmts>
  <fonts count="54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0"/>
      <color rgb="FF000000"/>
      <name val="宋体"/>
      <charset val="134"/>
      <scheme val="major"/>
    </font>
    <font>
      <sz val="12"/>
      <name val="宋体"/>
      <charset val="134"/>
    </font>
    <font>
      <sz val="10"/>
      <color rgb="FFFF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2"/>
      <name val="Calibri"/>
      <charset val="134"/>
    </font>
    <font>
      <sz val="22"/>
      <color rgb="FF000000"/>
      <name val="Calibri"/>
      <charset val="134"/>
    </font>
    <font>
      <b/>
      <sz val="14"/>
      <color rgb="FF000000"/>
      <name val="Calibri"/>
      <charset val="134"/>
    </font>
    <font>
      <b/>
      <sz val="10"/>
      <color theme="1"/>
      <name val="Calibri"/>
      <charset val="134"/>
    </font>
    <font>
      <sz val="12"/>
      <name val="Calibri"/>
      <charset val="134"/>
    </font>
    <font>
      <sz val="9"/>
      <color rgb="FF7F7F7F"/>
      <name val="Calibri"/>
      <charset val="134"/>
    </font>
    <font>
      <sz val="13"/>
      <color rgb="FF000000"/>
      <name val="宋体"/>
      <charset val="134"/>
      <scheme val="minor"/>
    </font>
    <font>
      <sz val="12"/>
      <color rgb="FFFF0000"/>
      <name val="Calibri"/>
      <charset val="134"/>
    </font>
    <font>
      <sz val="12"/>
      <color theme="1"/>
      <name val="Calibri"/>
      <charset val="134"/>
    </font>
    <font>
      <sz val="13"/>
      <name val="宋体"/>
      <charset val="134"/>
      <scheme val="minor"/>
    </font>
    <font>
      <sz val="13"/>
      <name val="宋体"/>
      <charset val="134"/>
    </font>
    <font>
      <sz val="12"/>
      <color rgb="FF000000"/>
      <name val="Calibri"/>
      <charset val="134"/>
    </font>
    <font>
      <b/>
      <sz val="15"/>
      <color rgb="FF000000"/>
      <name val="Calibri"/>
      <charset val="134"/>
    </font>
    <font>
      <sz val="10"/>
      <color theme="1"/>
      <name val="Calibri"/>
      <charset val="134"/>
    </font>
    <font>
      <b/>
      <sz val="7"/>
      <color rgb="FF000000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Calibri"/>
      <charset val="134"/>
    </font>
  </fonts>
  <fills count="46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D9E2F3"/>
        <bgColor rgb="FFD9E2F3"/>
      </patternFill>
    </fill>
    <fill>
      <patternFill patternType="solid">
        <fgColor rgb="FFFFE3D6"/>
        <bgColor rgb="FFFFE3D6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rgb="FFFFFF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3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6" borderId="42" applyNumberFormat="0" applyAlignment="0" applyProtection="0">
      <alignment vertical="center"/>
    </xf>
    <xf numFmtId="0" fontId="43" fillId="17" borderId="43" applyNumberFormat="0" applyAlignment="0" applyProtection="0">
      <alignment vertical="center"/>
    </xf>
    <xf numFmtId="0" fontId="44" fillId="17" borderId="42" applyNumberFormat="0" applyAlignment="0" applyProtection="0">
      <alignment vertical="center"/>
    </xf>
    <xf numFmtId="0" fontId="45" fillId="18" borderId="44" applyNumberFormat="0" applyAlignment="0" applyProtection="0">
      <alignment vertical="center"/>
    </xf>
    <xf numFmtId="0" fontId="46" fillId="0" borderId="45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0" fillId="0" borderId="0"/>
  </cellStyleXfs>
  <cellXfs count="162">
    <xf numFmtId="0" fontId="0" fillId="0" borderId="0" xfId="0">
      <alignment vertical="center"/>
    </xf>
    <xf numFmtId="0" fontId="1" fillId="0" borderId="0" xfId="53" applyFont="1" applyFill="1" applyAlignment="1"/>
    <xf numFmtId="0" fontId="1" fillId="0" borderId="0" xfId="50" applyFont="1" applyFill="1" applyAlignment="1"/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2" fillId="2" borderId="3" xfId="53" applyFont="1" applyFill="1" applyBorder="1" applyAlignment="1">
      <alignment horizontal="center" vertical="center"/>
    </xf>
    <xf numFmtId="0" fontId="3" fillId="3" borderId="4" xfId="53" applyFont="1" applyFill="1" applyBorder="1" applyAlignment="1">
      <alignment horizontal="center"/>
    </xf>
    <xf numFmtId="0" fontId="3" fillId="3" borderId="5" xfId="53" applyFont="1" applyFill="1" applyBorder="1" applyAlignment="1">
      <alignment horizontal="center"/>
    </xf>
    <xf numFmtId="0" fontId="3" fillId="3" borderId="6" xfId="53" applyFont="1" applyFill="1" applyBorder="1" applyAlignment="1">
      <alignment horizontal="center"/>
    </xf>
    <xf numFmtId="0" fontId="4" fillId="4" borderId="7" xfId="53" applyFont="1" applyFill="1" applyBorder="1" applyAlignment="1">
      <alignment horizontal="right" vertical="center"/>
    </xf>
    <xf numFmtId="0" fontId="5" fillId="0" borderId="7" xfId="53" applyFont="1" applyFill="1" applyBorder="1" applyAlignment="1">
      <alignment horizontal="left" vertical="center"/>
    </xf>
    <xf numFmtId="0" fontId="5" fillId="0" borderId="7" xfId="53" applyFont="1" applyFill="1" applyBorder="1" applyAlignment="1">
      <alignment vertical="center"/>
    </xf>
    <xf numFmtId="0" fontId="3" fillId="0" borderId="7" xfId="53" applyFont="1" applyFill="1" applyBorder="1" applyAlignment="1"/>
    <xf numFmtId="0" fontId="3" fillId="3" borderId="8" xfId="53" applyFont="1" applyFill="1" applyBorder="1" applyAlignment="1">
      <alignment horizontal="center"/>
    </xf>
    <xf numFmtId="0" fontId="3" fillId="3" borderId="0" xfId="53" applyFont="1" applyFill="1" applyBorder="1" applyAlignment="1">
      <alignment horizontal="center"/>
    </xf>
    <xf numFmtId="0" fontId="3" fillId="3" borderId="9" xfId="53" applyFont="1" applyFill="1" applyBorder="1" applyAlignment="1">
      <alignment horizontal="center"/>
    </xf>
    <xf numFmtId="49" fontId="5" fillId="0" borderId="7" xfId="53" applyNumberFormat="1" applyFont="1" applyFill="1" applyBorder="1" applyAlignment="1">
      <alignment horizontal="left" vertical="center"/>
    </xf>
    <xf numFmtId="0" fontId="3" fillId="3" borderId="10" xfId="53" applyFont="1" applyFill="1" applyBorder="1" applyAlignment="1">
      <alignment horizontal="center"/>
    </xf>
    <xf numFmtId="0" fontId="3" fillId="3" borderId="11" xfId="53" applyFont="1" applyFill="1" applyBorder="1" applyAlignment="1">
      <alignment horizontal="center"/>
    </xf>
    <xf numFmtId="0" fontId="3" fillId="3" borderId="12" xfId="53" applyFont="1" applyFill="1" applyBorder="1" applyAlignment="1">
      <alignment horizontal="center"/>
    </xf>
    <xf numFmtId="0" fontId="4" fillId="5" borderId="4" xfId="53" applyFont="1" applyFill="1" applyBorder="1" applyAlignment="1">
      <alignment horizontal="center" vertical="center" wrapText="1"/>
    </xf>
    <xf numFmtId="0" fontId="4" fillId="5" borderId="5" xfId="53" applyFont="1" applyFill="1" applyBorder="1" applyAlignment="1">
      <alignment horizontal="center" vertical="center" wrapText="1"/>
    </xf>
    <xf numFmtId="0" fontId="4" fillId="5" borderId="6" xfId="53" applyFont="1" applyFill="1" applyBorder="1" applyAlignment="1">
      <alignment horizontal="center" vertical="center" wrapText="1"/>
    </xf>
    <xf numFmtId="0" fontId="6" fillId="6" borderId="13" xfId="54" applyFont="1" applyFill="1" applyBorder="1" applyAlignment="1">
      <alignment horizontal="center" vertical="center" wrapText="1"/>
    </xf>
    <xf numFmtId="0" fontId="6" fillId="6" borderId="14" xfId="54" applyFont="1" applyFill="1" applyBorder="1" applyAlignment="1">
      <alignment horizontal="center" vertical="center" wrapText="1"/>
    </xf>
    <xf numFmtId="0" fontId="7" fillId="6" borderId="14" xfId="54" applyFont="1" applyFill="1" applyBorder="1" applyAlignment="1">
      <alignment horizontal="center" vertical="center" wrapText="1"/>
    </xf>
    <xf numFmtId="0" fontId="8" fillId="6" borderId="14" xfId="54" applyFont="1" applyFill="1" applyBorder="1" applyAlignment="1">
      <alignment horizontal="center" vertical="center" wrapText="1"/>
    </xf>
    <xf numFmtId="0" fontId="4" fillId="5" borderId="10" xfId="53" applyFont="1" applyFill="1" applyBorder="1" applyAlignment="1">
      <alignment horizontal="center" vertical="center" wrapText="1"/>
    </xf>
    <xf numFmtId="0" fontId="4" fillId="5" borderId="11" xfId="53" applyFont="1" applyFill="1" applyBorder="1" applyAlignment="1">
      <alignment horizontal="center" vertical="center" wrapText="1"/>
    </xf>
    <xf numFmtId="0" fontId="4" fillId="5" borderId="12" xfId="53" applyFont="1" applyFill="1" applyBorder="1" applyAlignment="1">
      <alignment horizontal="center" vertical="center" wrapText="1"/>
    </xf>
    <xf numFmtId="0" fontId="6" fillId="6" borderId="15" xfId="54" applyFont="1" applyFill="1" applyBorder="1" applyAlignment="1">
      <alignment horizontal="center" vertical="center" wrapText="1"/>
    </xf>
    <xf numFmtId="0" fontId="6" fillId="6" borderId="16" xfId="54" applyFont="1" applyFill="1" applyBorder="1" applyAlignment="1">
      <alignment horizontal="center" vertical="center" wrapText="1"/>
    </xf>
    <xf numFmtId="0" fontId="7" fillId="6" borderId="16" xfId="54" applyFont="1" applyFill="1" applyBorder="1" applyAlignment="1">
      <alignment horizontal="center" vertical="center" wrapText="1"/>
    </xf>
    <xf numFmtId="0" fontId="8" fillId="6" borderId="16" xfId="54" applyFont="1" applyFill="1" applyBorder="1" applyAlignment="1">
      <alignment horizontal="center" vertical="center" wrapText="1"/>
    </xf>
    <xf numFmtId="0" fontId="9" fillId="7" borderId="1" xfId="53" applyFont="1" applyFill="1" applyBorder="1" applyAlignment="1">
      <alignment horizontal="left" vertical="center" wrapText="1"/>
    </xf>
    <xf numFmtId="0" fontId="9" fillId="7" borderId="3" xfId="53" applyFont="1" applyFill="1" applyBorder="1" applyAlignment="1">
      <alignment horizontal="left" vertical="center" wrapText="1"/>
    </xf>
    <xf numFmtId="0" fontId="10" fillId="0" borderId="7" xfId="53" applyFont="1" applyBorder="1"/>
    <xf numFmtId="176" fontId="11" fillId="8" borderId="17" xfId="54" applyNumberFormat="1" applyFont="1" applyFill="1" applyBorder="1" applyAlignment="1">
      <alignment horizontal="center" wrapText="1"/>
    </xf>
    <xf numFmtId="177" fontId="12" fillId="8" borderId="17" xfId="54" applyNumberFormat="1" applyFont="1" applyFill="1" applyBorder="1" applyAlignment="1">
      <alignment horizontal="center" wrapText="1"/>
    </xf>
    <xf numFmtId="0" fontId="13" fillId="0" borderId="7" xfId="53" applyFont="1" applyFill="1" applyBorder="1" applyAlignment="1">
      <alignment horizontal="left" vertical="top"/>
    </xf>
    <xf numFmtId="176" fontId="11" fillId="9" borderId="16" xfId="55" applyNumberFormat="1" applyFont="1" applyFill="1" applyBorder="1" applyAlignment="1">
      <alignment horizontal="center" wrapText="1"/>
    </xf>
    <xf numFmtId="0" fontId="13" fillId="0" borderId="7" xfId="53" applyFont="1" applyFill="1" applyBorder="1" applyAlignment="1">
      <alignment horizontal="left" vertical="top" wrapText="1"/>
    </xf>
    <xf numFmtId="0" fontId="14" fillId="0" borderId="7" xfId="53" applyFont="1" applyFill="1" applyBorder="1" applyAlignment="1">
      <alignment horizontal="left" vertical="top" wrapText="1"/>
    </xf>
    <xf numFmtId="0" fontId="15" fillId="0" borderId="7" xfId="53" applyFont="1" applyBorder="1" applyAlignment="1">
      <alignment horizontal="left" vertical="center"/>
    </xf>
    <xf numFmtId="0" fontId="10" fillId="0" borderId="7" xfId="53" applyFont="1" applyBorder="1" applyAlignment="1">
      <alignment horizontal="left" vertical="center"/>
    </xf>
    <xf numFmtId="0" fontId="15" fillId="0" borderId="7" xfId="53" applyFont="1" applyFill="1" applyBorder="1" applyAlignment="1">
      <alignment horizontal="left" vertical="center"/>
    </xf>
    <xf numFmtId="176" fontId="11" fillId="9" borderId="17" xfId="54" applyNumberFormat="1" applyFont="1" applyFill="1" applyBorder="1" applyAlignment="1">
      <alignment horizontal="center" wrapText="1"/>
    </xf>
    <xf numFmtId="0" fontId="13" fillId="0" borderId="7" xfId="53" applyFont="1" applyFill="1" applyBorder="1" applyAlignment="1">
      <alignment horizontal="left" vertical="center"/>
    </xf>
    <xf numFmtId="0" fontId="14" fillId="0" borderId="7" xfId="53" applyFont="1" applyFill="1" applyBorder="1" applyAlignment="1">
      <alignment horizontal="left" vertical="center"/>
    </xf>
    <xf numFmtId="0" fontId="14" fillId="0" borderId="1" xfId="53" applyFont="1" applyFill="1" applyBorder="1" applyAlignment="1">
      <alignment vertical="center"/>
    </xf>
    <xf numFmtId="0" fontId="14" fillId="0" borderId="2" xfId="53" applyFont="1" applyFill="1" applyBorder="1" applyAlignment="1">
      <alignment vertical="center"/>
    </xf>
    <xf numFmtId="0" fontId="14" fillId="0" borderId="7" xfId="53" applyFont="1" applyFill="1" applyBorder="1" applyAlignment="1">
      <alignment vertical="center"/>
    </xf>
    <xf numFmtId="0" fontId="13" fillId="0" borderId="7" xfId="53" applyFont="1" applyFill="1" applyBorder="1" applyAlignment="1"/>
    <xf numFmtId="0" fontId="10" fillId="0" borderId="7" xfId="53" applyFont="1" applyFill="1" applyBorder="1" applyAlignment="1"/>
    <xf numFmtId="0" fontId="14" fillId="0" borderId="1" xfId="53" applyFont="1" applyFill="1" applyBorder="1" applyAlignment="1">
      <alignment horizontal="left" vertical="center"/>
    </xf>
    <xf numFmtId="0" fontId="14" fillId="0" borderId="2" xfId="53" applyFont="1" applyFill="1" applyBorder="1" applyAlignment="1">
      <alignment horizontal="left" vertical="center"/>
    </xf>
    <xf numFmtId="0" fontId="14" fillId="0" borderId="1" xfId="53" applyFont="1" applyFill="1" applyBorder="1" applyAlignment="1">
      <alignment horizontal="left" vertical="top" wrapText="1"/>
    </xf>
    <xf numFmtId="176" fontId="11" fillId="9" borderId="7" xfId="55" applyNumberFormat="1" applyFont="1" applyFill="1" applyBorder="1" applyAlignment="1">
      <alignment horizontal="center" wrapText="1"/>
    </xf>
    <xf numFmtId="0" fontId="14" fillId="0" borderId="1" xfId="56" applyFont="1" applyBorder="1" applyAlignment="1">
      <alignment horizontal="left" vertical="center" wrapText="1"/>
    </xf>
    <xf numFmtId="0" fontId="14" fillId="0" borderId="2" xfId="56" applyFont="1" applyBorder="1" applyAlignment="1">
      <alignment horizontal="left" vertical="center" wrapText="1"/>
    </xf>
    <xf numFmtId="176" fontId="11" fillId="9" borderId="7" xfId="54" applyNumberFormat="1" applyFont="1" applyFill="1" applyBorder="1" applyAlignment="1">
      <alignment horizontal="center" wrapText="1"/>
    </xf>
    <xf numFmtId="0" fontId="5" fillId="0" borderId="0" xfId="53" applyFont="1" applyFill="1" applyAlignment="1"/>
    <xf numFmtId="176" fontId="12" fillId="8" borderId="17" xfId="54" applyNumberFormat="1" applyFont="1" applyFill="1" applyBorder="1" applyAlignment="1">
      <alignment horizontal="center" wrapText="1"/>
    </xf>
    <xf numFmtId="176" fontId="12" fillId="10" borderId="18" xfId="57" applyNumberFormat="1" applyFont="1" applyFill="1" applyBorder="1" applyAlignment="1">
      <alignment horizontal="center" wrapText="1"/>
    </xf>
    <xf numFmtId="176" fontId="16" fillId="8" borderId="16" xfId="54" applyNumberFormat="1" applyFont="1" applyFill="1" applyBorder="1" applyAlignment="1">
      <alignment horizontal="center" wrapText="1"/>
    </xf>
    <xf numFmtId="176" fontId="12" fillId="8" borderId="16" xfId="54" applyNumberFormat="1" applyFont="1" applyFill="1" applyBorder="1" applyAlignment="1">
      <alignment horizontal="center" wrapText="1"/>
    </xf>
    <xf numFmtId="176" fontId="14" fillId="0" borderId="19" xfId="58" applyNumberFormat="1" applyFont="1" applyBorder="1" applyAlignment="1">
      <alignment horizontal="center" wrapText="1"/>
    </xf>
    <xf numFmtId="176" fontId="9" fillId="9" borderId="18" xfId="57" applyNumberFormat="1" applyFont="1" applyFill="1" applyBorder="1" applyAlignment="1">
      <alignment horizontal="center" wrapText="1"/>
    </xf>
    <xf numFmtId="176" fontId="9" fillId="0" borderId="18" xfId="58" applyNumberFormat="1" applyFont="1" applyBorder="1" applyAlignment="1">
      <alignment horizontal="center" wrapText="1"/>
    </xf>
    <xf numFmtId="176" fontId="14" fillId="9" borderId="19" xfId="57" applyNumberFormat="1" applyFont="1" applyFill="1" applyBorder="1" applyAlignment="1">
      <alignment horizontal="center" wrapText="1"/>
    </xf>
    <xf numFmtId="176" fontId="12" fillId="11" borderId="7" xfId="57" applyNumberFormat="1" applyFont="1" applyFill="1" applyBorder="1" applyAlignment="1">
      <alignment horizontal="center" wrapText="1"/>
    </xf>
    <xf numFmtId="176" fontId="9" fillId="0" borderId="7" xfId="57" applyNumberFormat="1" applyFont="1" applyBorder="1" applyAlignment="1">
      <alignment horizontal="center" wrapText="1"/>
    </xf>
    <xf numFmtId="176" fontId="12" fillId="10" borderId="20" xfId="57" applyNumberFormat="1" applyFont="1" applyFill="1" applyBorder="1" applyAlignment="1">
      <alignment horizontal="center" wrapText="1"/>
    </xf>
    <xf numFmtId="176" fontId="9" fillId="0" borderId="7" xfId="50" applyNumberFormat="1" applyFont="1" applyFill="1" applyBorder="1" applyAlignment="1">
      <alignment horizontal="center" wrapText="1"/>
    </xf>
    <xf numFmtId="176" fontId="14" fillId="0" borderId="7" xfId="58" applyNumberFormat="1" applyFont="1" applyBorder="1" applyAlignment="1">
      <alignment horizontal="center" wrapText="1"/>
    </xf>
    <xf numFmtId="176" fontId="12" fillId="10" borderId="7" xfId="57" applyNumberFormat="1" applyFont="1" applyFill="1" applyBorder="1" applyAlignment="1">
      <alignment horizontal="center" wrapText="1"/>
    </xf>
    <xf numFmtId="176" fontId="14" fillId="9" borderId="7" xfId="57" applyNumberFormat="1" applyFont="1" applyFill="1" applyBorder="1" applyAlignment="1">
      <alignment horizontal="center" wrapText="1"/>
    </xf>
    <xf numFmtId="176" fontId="14" fillId="0" borderId="7" xfId="57" applyNumberFormat="1" applyFont="1" applyBorder="1" applyAlignment="1">
      <alignment horizontal="center" wrapText="1"/>
    </xf>
    <xf numFmtId="176" fontId="9" fillId="9" borderId="7" xfId="57" applyNumberFormat="1" applyFont="1" applyFill="1" applyBorder="1" applyAlignment="1">
      <alignment horizontal="center" wrapText="1"/>
    </xf>
    <xf numFmtId="0" fontId="17" fillId="0" borderId="0" xfId="49" applyFont="1" applyFill="1" applyAlignment="1"/>
    <xf numFmtId="0" fontId="2" fillId="0" borderId="21" xfId="49" applyFont="1" applyFill="1" applyBorder="1" applyAlignment="1">
      <alignment horizontal="center" vertical="center"/>
    </xf>
    <xf numFmtId="0" fontId="2" fillId="0" borderId="22" xfId="49" applyFont="1" applyFill="1" applyBorder="1" applyAlignment="1">
      <alignment horizontal="center" vertical="center"/>
    </xf>
    <xf numFmtId="0" fontId="2" fillId="0" borderId="23" xfId="49" applyFont="1" applyFill="1" applyBorder="1" applyAlignment="1">
      <alignment horizontal="center" vertical="center"/>
    </xf>
    <xf numFmtId="0" fontId="4" fillId="4" borderId="24" xfId="49" applyFont="1" applyFill="1" applyBorder="1" applyAlignment="1">
      <alignment horizontal="right" vertical="center"/>
    </xf>
    <xf numFmtId="0" fontId="3" fillId="0" borderId="25" xfId="49" applyFont="1" applyFill="1" applyBorder="1" applyAlignment="1"/>
    <xf numFmtId="0" fontId="5" fillId="0" borderId="26" xfId="50" applyFont="1" applyFill="1" applyBorder="1" applyAlignment="1">
      <alignment vertical="center"/>
    </xf>
    <xf numFmtId="0" fontId="4" fillId="4" borderId="27" xfId="49" applyFont="1" applyFill="1" applyBorder="1" applyAlignment="1">
      <alignment horizontal="right" vertical="center"/>
    </xf>
    <xf numFmtId="0" fontId="5" fillId="0" borderId="10" xfId="50" applyFont="1" applyFill="1" applyBorder="1" applyAlignment="1">
      <alignment horizontal="left" vertical="center"/>
    </xf>
    <xf numFmtId="0" fontId="5" fillId="0" borderId="11" xfId="50" applyFont="1" applyFill="1" applyBorder="1" applyAlignment="1">
      <alignment horizontal="left" vertical="center"/>
    </xf>
    <xf numFmtId="0" fontId="18" fillId="0" borderId="17" xfId="49" applyFont="1" applyFill="1" applyBorder="1" applyAlignment="1"/>
    <xf numFmtId="178" fontId="19" fillId="3" borderId="28" xfId="49" applyNumberFormat="1" applyFont="1" applyFill="1" applyBorder="1" applyAlignment="1">
      <alignment horizontal="center" vertical="center"/>
    </xf>
    <xf numFmtId="0" fontId="4" fillId="4" borderId="29" xfId="49" applyFont="1" applyFill="1" applyBorder="1" applyAlignment="1">
      <alignment horizontal="right" vertical="center"/>
    </xf>
    <xf numFmtId="0" fontId="3" fillId="0" borderId="30" xfId="49" applyFont="1" applyFill="1" applyBorder="1" applyAlignment="1"/>
    <xf numFmtId="14" fontId="5" fillId="0" borderId="26" xfId="50" applyNumberFormat="1" applyFont="1" applyFill="1" applyBorder="1" applyAlignment="1">
      <alignment vertical="center"/>
    </xf>
    <xf numFmtId="0" fontId="4" fillId="4" borderId="31" xfId="49" applyFont="1" applyFill="1" applyBorder="1" applyAlignment="1">
      <alignment horizontal="right" vertical="center"/>
    </xf>
    <xf numFmtId="0" fontId="18" fillId="0" borderId="19" xfId="49" applyFont="1" applyFill="1" applyBorder="1" applyAlignment="1"/>
    <xf numFmtId="178" fontId="19" fillId="3" borderId="32" xfId="49" applyNumberFormat="1" applyFont="1" applyFill="1" applyBorder="1" applyAlignment="1">
      <alignment horizontal="center" vertical="center"/>
    </xf>
    <xf numFmtId="14" fontId="5" fillId="0" borderId="7" xfId="50" applyNumberFormat="1" applyFont="1" applyFill="1" applyBorder="1" applyAlignment="1">
      <alignment horizontal="left" vertical="center"/>
    </xf>
    <xf numFmtId="178" fontId="19" fillId="3" borderId="27" xfId="49" applyNumberFormat="1" applyFont="1" applyFill="1" applyBorder="1" applyAlignment="1">
      <alignment horizontal="center" vertical="center"/>
    </xf>
    <xf numFmtId="0" fontId="20" fillId="0" borderId="0" xfId="49" applyFont="1" applyFill="1" applyAlignment="1">
      <alignment vertical="center"/>
    </xf>
    <xf numFmtId="0" fontId="21" fillId="6" borderId="28" xfId="49" applyFont="1" applyFill="1" applyBorder="1" applyAlignment="1">
      <alignment horizontal="center" vertical="center" wrapText="1"/>
    </xf>
    <xf numFmtId="0" fontId="22" fillId="0" borderId="0" xfId="49" applyFont="1" applyFill="1" applyAlignment="1"/>
    <xf numFmtId="0" fontId="22" fillId="0" borderId="33" xfId="49" applyFont="1" applyFill="1" applyBorder="1" applyAlignment="1"/>
    <xf numFmtId="0" fontId="6" fillId="6" borderId="34" xfId="49" applyFont="1" applyFill="1" applyBorder="1" applyAlignment="1">
      <alignment horizontal="center" vertical="center" wrapText="1"/>
    </xf>
    <xf numFmtId="0" fontId="20" fillId="0" borderId="25" xfId="49" applyFont="1" applyFill="1" applyBorder="1" applyAlignment="1">
      <alignment vertical="center"/>
    </xf>
    <xf numFmtId="0" fontId="22" fillId="0" borderId="27" xfId="49" applyFont="1" applyFill="1" applyBorder="1" applyAlignment="1"/>
    <xf numFmtId="0" fontId="22" fillId="0" borderId="25" xfId="49" applyFont="1" applyFill="1" applyBorder="1" applyAlignment="1"/>
    <xf numFmtId="0" fontId="22" fillId="0" borderId="17" xfId="49" applyFont="1" applyFill="1" applyBorder="1" applyAlignment="1"/>
    <xf numFmtId="0" fontId="22" fillId="0" borderId="16" xfId="49" applyFont="1" applyFill="1" applyBorder="1" applyAlignment="1"/>
    <xf numFmtId="0" fontId="23" fillId="0" borderId="27" xfId="49" applyFont="1" applyFill="1" applyBorder="1" applyAlignment="1">
      <alignment horizontal="center"/>
    </xf>
    <xf numFmtId="0" fontId="5" fillId="12" borderId="31" xfId="49" applyFont="1" applyFill="1" applyBorder="1" applyAlignment="1">
      <alignment horizontal="left"/>
    </xf>
    <xf numFmtId="0" fontId="22" fillId="12" borderId="30" xfId="49" applyFont="1" applyFill="1" applyBorder="1" applyAlignment="1"/>
    <xf numFmtId="0" fontId="22" fillId="12" borderId="19" xfId="49" applyFont="1" applyFill="1" applyBorder="1" applyAlignment="1"/>
    <xf numFmtId="179" fontId="24" fillId="0" borderId="7" xfId="50" applyNumberFormat="1" applyFont="1" applyFill="1" applyBorder="1" applyAlignment="1">
      <alignment horizontal="left" vertical="center" wrapText="1"/>
    </xf>
    <xf numFmtId="180" fontId="25" fillId="9" borderId="16" xfId="49" applyNumberFormat="1" applyFont="1" applyFill="1" applyBorder="1" applyAlignment="1">
      <alignment horizontal="center"/>
    </xf>
    <xf numFmtId="181" fontId="26" fillId="0" borderId="19" xfId="49" applyNumberFormat="1" applyFont="1" applyFill="1" applyBorder="1" applyAlignment="1">
      <alignment horizontal="center" wrapText="1"/>
    </xf>
    <xf numFmtId="179" fontId="3" fillId="12" borderId="35" xfId="51" applyNumberFormat="1" applyFont="1" applyFill="1" applyBorder="1" applyAlignment="1">
      <alignment horizontal="left" vertical="center" wrapText="1"/>
    </xf>
    <xf numFmtId="179" fontId="3" fillId="12" borderId="30" xfId="51" applyNumberFormat="1" applyFont="1" applyFill="1" applyBorder="1" applyAlignment="1">
      <alignment horizontal="left" vertical="center" wrapText="1"/>
    </xf>
    <xf numFmtId="179" fontId="3" fillId="12" borderId="19" xfId="51" applyNumberFormat="1" applyFont="1" applyFill="1" applyBorder="1" applyAlignment="1">
      <alignment horizontal="left" vertical="center" wrapText="1"/>
    </xf>
    <xf numFmtId="179" fontId="27" fillId="0" borderId="7" xfId="50" applyNumberFormat="1" applyFont="1" applyFill="1" applyBorder="1" applyAlignment="1">
      <alignment horizontal="left" vertical="center" wrapText="1"/>
    </xf>
    <xf numFmtId="0" fontId="23" fillId="0" borderId="16" xfId="49" applyFont="1" applyFill="1" applyBorder="1" applyAlignment="1">
      <alignment horizontal="center"/>
    </xf>
    <xf numFmtId="179" fontId="28" fillId="0" borderId="3" xfId="51" applyNumberFormat="1" applyFont="1" applyFill="1" applyBorder="1" applyAlignment="1">
      <alignment horizontal="left" vertical="center" wrapText="1"/>
    </xf>
    <xf numFmtId="180" fontId="25" fillId="0" borderId="16" xfId="49" applyNumberFormat="1" applyFont="1" applyFill="1" applyBorder="1" applyAlignment="1">
      <alignment horizontal="center"/>
    </xf>
    <xf numFmtId="181" fontId="29" fillId="0" borderId="18" xfId="49" applyNumberFormat="1" applyFont="1" applyFill="1" applyBorder="1" applyAlignment="1">
      <alignment horizontal="center" wrapText="1"/>
    </xf>
    <xf numFmtId="179" fontId="3" fillId="12" borderId="1" xfId="51" applyNumberFormat="1" applyFont="1" applyFill="1" applyBorder="1" applyAlignment="1">
      <alignment horizontal="left" vertical="center" wrapText="1"/>
    </xf>
    <xf numFmtId="179" fontId="3" fillId="12" borderId="2" xfId="51" applyNumberFormat="1" applyFont="1" applyFill="1" applyBorder="1" applyAlignment="1">
      <alignment horizontal="left" vertical="center" wrapText="1"/>
    </xf>
    <xf numFmtId="181" fontId="26" fillId="0" borderId="18" xfId="49" applyNumberFormat="1" applyFont="1" applyFill="1" applyBorder="1" applyAlignment="1">
      <alignment horizontal="center" wrapText="1"/>
    </xf>
    <xf numFmtId="179" fontId="3" fillId="12" borderId="31" xfId="51" applyNumberFormat="1" applyFont="1" applyFill="1" applyBorder="1" applyAlignment="1">
      <alignment horizontal="left" vertical="center" wrapText="1"/>
    </xf>
    <xf numFmtId="176" fontId="25" fillId="0" borderId="16" xfId="49" applyNumberFormat="1" applyFont="1" applyFill="1" applyBorder="1" applyAlignment="1">
      <alignment horizontal="center"/>
    </xf>
    <xf numFmtId="179" fontId="29" fillId="0" borderId="18" xfId="49" applyNumberFormat="1" applyFont="1" applyFill="1" applyBorder="1" applyAlignment="1">
      <alignment horizontal="center" wrapText="1"/>
    </xf>
    <xf numFmtId="179" fontId="27" fillId="12" borderId="7" xfId="50" applyNumberFormat="1" applyFont="1" applyFill="1" applyBorder="1" applyAlignment="1">
      <alignment horizontal="left" vertical="center" wrapText="1"/>
    </xf>
    <xf numFmtId="179" fontId="25" fillId="9" borderId="16" xfId="49" applyNumberFormat="1" applyFont="1" applyFill="1" applyBorder="1" applyAlignment="1">
      <alignment horizontal="center"/>
    </xf>
    <xf numFmtId="176" fontId="29" fillId="0" borderId="18" xfId="49" applyNumberFormat="1" applyFont="1" applyFill="1" applyBorder="1" applyAlignment="1">
      <alignment horizontal="center" wrapText="1"/>
    </xf>
    <xf numFmtId="0" fontId="5" fillId="0" borderId="0" xfId="49" applyFont="1" applyFill="1" applyAlignment="1"/>
    <xf numFmtId="0" fontId="20" fillId="13" borderId="31" xfId="49" applyFont="1" applyFill="1" applyBorder="1" applyAlignment="1">
      <alignment horizontal="center" vertical="center"/>
    </xf>
    <xf numFmtId="0" fontId="22" fillId="0" borderId="30" xfId="49" applyFont="1" applyFill="1" applyBorder="1" applyAlignment="1"/>
    <xf numFmtId="0" fontId="22" fillId="0" borderId="19" xfId="49" applyFont="1" applyFill="1" applyBorder="1" applyAlignment="1"/>
    <xf numFmtId="0" fontId="30" fillId="0" borderId="0" xfId="49" applyFont="1" applyFill="1" applyAlignment="1"/>
    <xf numFmtId="178" fontId="19" fillId="3" borderId="36" xfId="49" applyNumberFormat="1" applyFont="1" applyFill="1" applyBorder="1" applyAlignment="1">
      <alignment horizontal="center" vertical="center"/>
    </xf>
    <xf numFmtId="178" fontId="19" fillId="3" borderId="37" xfId="49" applyNumberFormat="1" applyFont="1" applyFill="1" applyBorder="1" applyAlignment="1">
      <alignment horizontal="center" vertical="center"/>
    </xf>
    <xf numFmtId="0" fontId="31" fillId="9" borderId="0" xfId="49" applyFont="1" applyFill="1" applyAlignment="1"/>
    <xf numFmtId="178" fontId="19" fillId="3" borderId="0" xfId="49" applyNumberFormat="1" applyFont="1" applyFill="1" applyAlignment="1">
      <alignment horizontal="center" vertical="center"/>
    </xf>
    <xf numFmtId="178" fontId="19" fillId="3" borderId="33" xfId="49" applyNumberFormat="1" applyFont="1" applyFill="1" applyBorder="1" applyAlignment="1">
      <alignment horizontal="center" vertical="center"/>
    </xf>
    <xf numFmtId="178" fontId="19" fillId="3" borderId="11" xfId="49" applyNumberFormat="1" applyFont="1" applyFill="1" applyBorder="1" applyAlignment="1">
      <alignment horizontal="center" vertical="center"/>
    </xf>
    <xf numFmtId="178" fontId="19" fillId="3" borderId="38" xfId="49" applyNumberFormat="1" applyFont="1" applyFill="1" applyBorder="1" applyAlignment="1">
      <alignment horizontal="center" vertical="center"/>
    </xf>
    <xf numFmtId="178" fontId="19" fillId="3" borderId="25" xfId="49" applyNumberFormat="1" applyFont="1" applyFill="1" applyBorder="1" applyAlignment="1">
      <alignment horizontal="center" vertical="center"/>
    </xf>
    <xf numFmtId="178" fontId="19" fillId="3" borderId="17" xfId="49" applyNumberFormat="1" applyFont="1" applyFill="1" applyBorder="1" applyAlignment="1">
      <alignment horizontal="center" vertical="center"/>
    </xf>
    <xf numFmtId="0" fontId="7" fillId="6" borderId="34" xfId="49" applyFont="1" applyFill="1" applyBorder="1" applyAlignment="1">
      <alignment horizontal="center" vertical="center" wrapText="1"/>
    </xf>
    <xf numFmtId="0" fontId="8" fillId="6" borderId="34" xfId="52" applyFont="1" applyFill="1" applyBorder="1" applyAlignment="1">
      <alignment horizontal="center" vertical="center" wrapText="1"/>
    </xf>
    <xf numFmtId="0" fontId="6" fillId="6" borderId="34" xfId="52" applyFont="1" applyFill="1" applyBorder="1" applyAlignment="1">
      <alignment horizontal="center" vertical="center" wrapText="1"/>
    </xf>
    <xf numFmtId="0" fontId="31" fillId="0" borderId="0" xfId="49" applyFont="1" applyFill="1" applyAlignment="1">
      <alignment vertical="center"/>
    </xf>
    <xf numFmtId="0" fontId="22" fillId="0" borderId="16" xfId="52" applyFont="1" applyFill="1" applyBorder="1" applyAlignment="1"/>
    <xf numFmtId="0" fontId="32" fillId="0" borderId="0" xfId="49" applyFont="1" applyFill="1" applyAlignment="1">
      <alignment horizontal="center" vertical="center"/>
    </xf>
    <xf numFmtId="177" fontId="26" fillId="0" borderId="19" xfId="49" applyNumberFormat="1" applyFont="1" applyFill="1" applyBorder="1" applyAlignment="1">
      <alignment horizontal="center" wrapText="1"/>
    </xf>
    <xf numFmtId="179" fontId="31" fillId="0" borderId="0" xfId="49" applyNumberFormat="1" applyFont="1" applyFill="1" applyAlignment="1">
      <alignment horizontal="center" vertical="center" wrapText="1"/>
    </xf>
    <xf numFmtId="0" fontId="31" fillId="14" borderId="0" xfId="49" applyFont="1" applyFill="1" applyAlignment="1"/>
    <xf numFmtId="0" fontId="4" fillId="0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 wrapText="1"/>
    </xf>
    <xf numFmtId="0" fontId="31" fillId="0" borderId="0" xfId="49" applyFont="1" applyFill="1" applyAlignment="1">
      <alignment horizontal="center" vertical="center"/>
    </xf>
    <xf numFmtId="181" fontId="33" fillId="10" borderId="19" xfId="49" applyNumberFormat="1" applyFont="1" applyFill="1" applyBorder="1" applyAlignment="1">
      <alignment horizontal="center" wrapText="1"/>
    </xf>
    <xf numFmtId="181" fontId="26" fillId="0" borderId="19" xfId="52" applyNumberFormat="1" applyFont="1" applyFill="1" applyBorder="1" applyAlignment="1">
      <alignment horizontal="center" wrapText="1"/>
    </xf>
    <xf numFmtId="176" fontId="29" fillId="0" borderId="18" xfId="52" applyNumberFormat="1" applyFont="1" applyFill="1" applyBorder="1" applyAlignment="1">
      <alignment horizont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" xfId="50"/>
    <cellStyle name="Normal 8 2" xfId="51"/>
    <cellStyle name="Normal 3 2 2" xfId="52"/>
    <cellStyle name="Normal 8" xfId="53"/>
    <cellStyle name="Normal 3 3 2" xfId="54"/>
    <cellStyle name="Normal 3 2 2 2 2" xfId="55"/>
    <cellStyle name="Normal 8 2 2" xfId="56"/>
    <cellStyle name="Normal 12" xfId="57"/>
    <cellStyle name="Normal 3 3 2 2" xfId="58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eetMetadata" Target="metadata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87019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870190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28575</xdr:colOff>
      <xdr:row>0</xdr:row>
      <xdr:rowOff>0</xdr:rowOff>
    </xdr:from>
    <xdr:to>
      <xdr:col>19</xdr:col>
      <xdr:colOff>132715</xdr:colOff>
      <xdr:row>15</xdr:row>
      <xdr:rowOff>23495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16030" y="0"/>
          <a:ext cx="2314575" cy="3484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87019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870190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28575</xdr:colOff>
      <xdr:row>0</xdr:row>
      <xdr:rowOff>0</xdr:rowOff>
    </xdr:from>
    <xdr:to>
      <xdr:col>19</xdr:col>
      <xdr:colOff>132715</xdr:colOff>
      <xdr:row>15</xdr:row>
      <xdr:rowOff>23495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16030" y="0"/>
          <a:ext cx="2314575" cy="34842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65846</xdr:colOff>
      <xdr:row>0</xdr:row>
      <xdr:rowOff>86038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5405" y="85725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383070</xdr:colOff>
      <xdr:row>0</xdr:row>
      <xdr:rowOff>44589</xdr:rowOff>
    </xdr:from>
    <xdr:to>
      <xdr:col>6</xdr:col>
      <xdr:colOff>158280</xdr:colOff>
      <xdr:row>3</xdr:row>
      <xdr:rowOff>123964</xdr:rowOff>
    </xdr:to>
    <xdr:pic>
      <xdr:nvPicPr>
        <xdr:cNvPr id="3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94980" y="44450"/>
          <a:ext cx="537210" cy="860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65846</xdr:colOff>
      <xdr:row>0</xdr:row>
      <xdr:rowOff>86038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5405" y="85725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383070</xdr:colOff>
      <xdr:row>0</xdr:row>
      <xdr:rowOff>44589</xdr:rowOff>
    </xdr:from>
    <xdr:to>
      <xdr:col>6</xdr:col>
      <xdr:colOff>158280</xdr:colOff>
      <xdr:row>3</xdr:row>
      <xdr:rowOff>123964</xdr:rowOff>
    </xdr:to>
    <xdr:pic>
      <xdr:nvPicPr>
        <xdr:cNvPr id="3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94980" y="44450"/>
          <a:ext cx="537210" cy="860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1--6&#26376;6&#26085;&#27454;&#24335;&#36716;&#25442;\10&#26376;31&#26085;&#32763;&#35793; 4\BG5184 JUDY DRESS, MATTE SATIN, MILLY, REG 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5184%20JUDY%20DRESS,%20MATTE%20SATIN,%20MILLY,%20REG%20&#32763;&#3579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Internal Boning Construction"/>
      <sheetName val="Construction Ref Images"/>
      <sheetName val="Reference Images"/>
      <sheetName val="Print and Artwork Placement"/>
      <sheetName val="Fabrics"/>
      <sheetName val="Trims"/>
      <sheetName val="BOM"/>
      <sheetName val="1ST FIT (S) 7-3-24"/>
      <sheetName val="3RD FIT (S) 9.12.24"/>
      <sheetName val="PP REVIEW 10.30.24"/>
      <sheetName val="SPEC SHEET"/>
      <sheetName val="GRADED SPEC (REG)"/>
      <sheetName val="GRADED SPEC (REG) (2)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2">
          <cell r="B2" t="str">
            <v>JUDY DRESS</v>
          </cell>
        </row>
        <row r="2">
          <cell r="D2" t="str">
            <v>SARAH PUNTER</v>
          </cell>
        </row>
        <row r="3">
          <cell r="B3">
            <v>45212</v>
          </cell>
        </row>
        <row r="3">
          <cell r="D3" t="str">
            <v>SARAH P</v>
          </cell>
        </row>
        <row r="4">
          <cell r="B4" t="str">
            <v>SPRING 25</v>
          </cell>
        </row>
        <row r="4">
          <cell r="D4" t="str">
            <v>SOFIA/ HAYLEE/ ESTHER</v>
          </cell>
        </row>
        <row r="5">
          <cell r="B5" t="str">
            <v>SPRING 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Internal Boning Construction"/>
      <sheetName val="Construction Ref Images"/>
      <sheetName val="Reference Images"/>
      <sheetName val="Print and Artwork Placement"/>
      <sheetName val="Fabrics"/>
      <sheetName val="Trims"/>
      <sheetName val="BOM"/>
      <sheetName val="GRADED SPEC (REG)"/>
      <sheetName val="1ST FIT (S) 7-3-24"/>
      <sheetName val="3RD FIT (S) 9.12.24"/>
      <sheetName val="SPEC SHEET"/>
      <sheetName val="PP REVIEW 10.30.24"/>
      <sheetName val="SPEC SHEET (2)"/>
      <sheetName val="GRADED SPEC (REG) (2)"/>
      <sheetName val="GRADED SPEC (REG) (3)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T8">
            <v>14.75</v>
          </cell>
        </row>
        <row r="9">
          <cell r="T9">
            <v>14.5</v>
          </cell>
        </row>
        <row r="10">
          <cell r="T10">
            <v>9.25</v>
          </cell>
        </row>
        <row r="11">
          <cell r="T11">
            <v>6</v>
          </cell>
        </row>
        <row r="12">
          <cell r="T12">
            <v>0.25</v>
          </cell>
        </row>
        <row r="13">
          <cell r="T13">
            <v>0.25</v>
          </cell>
        </row>
        <row r="14">
          <cell r="T14">
            <v>44.5</v>
          </cell>
        </row>
        <row r="15">
          <cell r="T15">
            <v>45.5</v>
          </cell>
        </row>
        <row r="16">
          <cell r="T16">
            <v>45</v>
          </cell>
        </row>
        <row r="17">
          <cell r="T17">
            <v>1</v>
          </cell>
        </row>
        <row r="19">
          <cell r="T19">
            <v>33</v>
          </cell>
        </row>
        <row r="20">
          <cell r="T20">
            <v>28</v>
          </cell>
        </row>
        <row r="21">
          <cell r="T21">
            <v>42</v>
          </cell>
        </row>
        <row r="22">
          <cell r="T22">
            <v>107</v>
          </cell>
        </row>
        <row r="25">
          <cell r="Q25">
            <v>14.5</v>
          </cell>
        </row>
        <row r="26">
          <cell r="Q26">
            <v>13</v>
          </cell>
        </row>
        <row r="27">
          <cell r="Q27">
            <v>12.5</v>
          </cell>
        </row>
        <row r="28">
          <cell r="Q28">
            <v>8</v>
          </cell>
        </row>
        <row r="29">
          <cell r="Q29">
            <v>5.5</v>
          </cell>
        </row>
        <row r="30">
          <cell r="Q30">
            <v>13.625</v>
          </cell>
        </row>
        <row r="31">
          <cell r="Q31">
            <v>6</v>
          </cell>
        </row>
        <row r="32">
          <cell r="Q32">
            <v>8</v>
          </cell>
        </row>
        <row r="33">
          <cell r="Q33">
            <v>14</v>
          </cell>
        </row>
        <row r="34">
          <cell r="Q34">
            <v>24.5</v>
          </cell>
        </row>
        <row r="35">
          <cell r="Q35">
            <v>30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19"/>
  <sheetViews>
    <sheetView view="pageBreakPreview" zoomScale="85" zoomScaleNormal="100" workbookViewId="0">
      <selection activeCell="T21" sqref="T21"/>
    </sheetView>
  </sheetViews>
  <sheetFormatPr defaultColWidth="12.6283185840708" defaultRowHeight="15" customHeight="1"/>
  <cols>
    <col min="1" max="1" width="1.7787610619469" style="79" customWidth="1"/>
    <col min="2" max="2" width="18.6283185840708" style="79" customWidth="1"/>
    <col min="3" max="3" width="12.9646017699115" style="79" customWidth="1"/>
    <col min="4" max="4" width="9" style="79" customWidth="1"/>
    <col min="5" max="5" width="13.5132743362832" style="79" customWidth="1"/>
    <col min="6" max="6" width="30" style="79" customWidth="1"/>
    <col min="7" max="7" width="6.36283185840708" style="79" customWidth="1"/>
    <col min="8" max="8" width="6.26548672566372" style="79" hidden="1" customWidth="1"/>
    <col min="9" max="14" width="10" style="79" customWidth="1"/>
    <col min="15" max="18" width="6.45132743362832" style="79" customWidth="1"/>
    <col min="19" max="19" width="11.4513274336283" style="79" customWidth="1"/>
    <col min="20" max="20" width="32.6283185840708" style="79" customWidth="1"/>
    <col min="21" max="22" width="13.6283185840708" style="79" customWidth="1"/>
    <col min="23" max="16384" width="12.6283185840708" style="79"/>
  </cols>
  <sheetData>
    <row r="1" s="79" customFormat="1" ht="18" customHeight="1" spans="1:22">
      <c r="A1" s="80" t="s">
        <v>0</v>
      </c>
      <c r="B1" s="81"/>
      <c r="C1" s="81"/>
      <c r="D1" s="81"/>
      <c r="E1" s="81"/>
      <c r="F1" s="81"/>
      <c r="G1" s="81"/>
      <c r="H1" s="82"/>
      <c r="I1" s="134"/>
      <c r="J1" s="135"/>
      <c r="K1" s="135"/>
      <c r="L1" s="135"/>
      <c r="M1" s="135"/>
      <c r="N1" s="136"/>
      <c r="O1" s="137"/>
      <c r="P1" s="137"/>
      <c r="Q1" s="137"/>
      <c r="R1" s="137"/>
      <c r="S1" s="137"/>
      <c r="T1" s="133"/>
      <c r="U1" s="133"/>
      <c r="V1" s="133"/>
    </row>
    <row r="2" s="79" customFormat="1" ht="16.5" customHeight="1" spans="1:22">
      <c r="A2" s="83" t="s">
        <v>1</v>
      </c>
      <c r="B2" s="84"/>
      <c r="C2" s="85" t="str">
        <f>'[1]Style Summary Cover Page'!B2</f>
        <v>JUDY DRESS</v>
      </c>
      <c r="D2" s="86" t="s">
        <v>2</v>
      </c>
      <c r="E2" s="87" t="str" cm="1">
        <f t="array" ref="E2:F2">'[1]Style Summary Cover Page'!D2:E2</f>
        <v>SARAH PUNTER</v>
      </c>
      <c r="F2" s="88" t="e">
        <v>#REF!</v>
      </c>
      <c r="G2" s="89"/>
      <c r="H2" s="90" t="s">
        <v>3</v>
      </c>
      <c r="I2" s="138"/>
      <c r="J2" s="138"/>
      <c r="K2" s="138"/>
      <c r="L2" s="138"/>
      <c r="M2" s="138"/>
      <c r="N2" s="139"/>
      <c r="O2" s="140"/>
      <c r="P2" s="140"/>
      <c r="Q2" s="140"/>
      <c r="R2" s="140"/>
      <c r="S2" s="140"/>
      <c r="T2" s="133"/>
      <c r="U2" s="133"/>
      <c r="V2" s="133"/>
    </row>
    <row r="3" s="79" customFormat="1" ht="16.5" customHeight="1" spans="1:22">
      <c r="A3" s="91" t="s">
        <v>4</v>
      </c>
      <c r="B3" s="92"/>
      <c r="C3" s="93">
        <f>'[1]Style Summary Cover Page'!B3</f>
        <v>45212</v>
      </c>
      <c r="D3" s="94" t="s">
        <v>5</v>
      </c>
      <c r="E3" s="87" t="str" cm="1">
        <f t="array" ref="E3:F3">'[1]Style Summary Cover Page'!D3:E3</f>
        <v>SARAH P</v>
      </c>
      <c r="F3" s="88" t="e">
        <v>#REF!</v>
      </c>
      <c r="G3" s="95"/>
      <c r="H3" s="90"/>
      <c r="I3" s="141"/>
      <c r="J3" s="141"/>
      <c r="K3" s="141"/>
      <c r="L3" s="141"/>
      <c r="M3" s="141"/>
      <c r="N3" s="142"/>
      <c r="O3" s="140"/>
      <c r="P3" s="140"/>
      <c r="Q3" s="140"/>
      <c r="R3" s="140"/>
      <c r="S3" s="140"/>
      <c r="T3" s="133"/>
      <c r="U3" s="133"/>
      <c r="V3" s="133"/>
    </row>
    <row r="4" s="79" customFormat="1" ht="16.5" customHeight="1" spans="1:22">
      <c r="A4" s="91" t="s">
        <v>6</v>
      </c>
      <c r="B4" s="92"/>
      <c r="C4" s="85" t="str">
        <f>'[1]Style Summary Cover Page'!B4</f>
        <v>SPRING 25</v>
      </c>
      <c r="D4" s="94" t="s">
        <v>7</v>
      </c>
      <c r="E4" s="87" t="str" cm="1">
        <f t="array" ref="E4:F4">'[1]Style Summary Cover Page'!D4:E4</f>
        <v>SOFIA/ HAYLEE/ ESTHER</v>
      </c>
      <c r="F4" s="88" t="e">
        <v>#REF!</v>
      </c>
      <c r="G4" s="95"/>
      <c r="H4" s="90"/>
      <c r="I4" s="141"/>
      <c r="J4" s="141"/>
      <c r="K4" s="141"/>
      <c r="L4" s="141"/>
      <c r="M4" s="141"/>
      <c r="N4" s="142"/>
      <c r="O4" s="140"/>
      <c r="P4" s="140"/>
      <c r="Q4" s="140"/>
      <c r="R4" s="140"/>
      <c r="S4" s="140"/>
      <c r="T4" s="133"/>
      <c r="U4" s="133"/>
      <c r="V4" s="133"/>
    </row>
    <row r="5" s="79" customFormat="1" ht="16.5" customHeight="1" spans="1:22">
      <c r="A5" s="91" t="s">
        <v>8</v>
      </c>
      <c r="B5" s="92"/>
      <c r="C5" s="85" t="str">
        <f>'[1]Style Summary Cover Page'!B5</f>
        <v>SPRING 25</v>
      </c>
      <c r="D5" s="94" t="s">
        <v>9</v>
      </c>
      <c r="E5" s="87" t="s">
        <v>10</v>
      </c>
      <c r="F5" s="88"/>
      <c r="G5" s="95"/>
      <c r="H5" s="96"/>
      <c r="I5" s="143"/>
      <c r="J5" s="143"/>
      <c r="K5" s="143"/>
      <c r="L5" s="143"/>
      <c r="M5" s="143"/>
      <c r="N5" s="144"/>
      <c r="O5" s="140"/>
      <c r="P5" s="140"/>
      <c r="Q5" s="140"/>
      <c r="R5" s="140"/>
      <c r="S5" s="140"/>
      <c r="T5" s="133"/>
      <c r="U5" s="133"/>
      <c r="V5" s="133"/>
    </row>
    <row r="6" s="79" customFormat="1" ht="16.5" customHeight="1" spans="1:22">
      <c r="A6" s="91" t="s">
        <v>11</v>
      </c>
      <c r="B6" s="92"/>
      <c r="C6" s="97" t="s">
        <v>12</v>
      </c>
      <c r="D6" s="94" t="s">
        <v>13</v>
      </c>
      <c r="E6" s="87" t="s">
        <v>14</v>
      </c>
      <c r="F6" s="88"/>
      <c r="G6" s="95"/>
      <c r="H6" s="98"/>
      <c r="I6" s="145"/>
      <c r="J6" s="145"/>
      <c r="K6" s="145"/>
      <c r="L6" s="145"/>
      <c r="M6" s="145"/>
      <c r="N6" s="146"/>
      <c r="O6" s="140"/>
      <c r="P6" s="140"/>
      <c r="Q6" s="140"/>
      <c r="R6" s="140"/>
      <c r="S6" s="155"/>
      <c r="T6" s="133"/>
      <c r="U6" s="133"/>
      <c r="V6" s="133"/>
    </row>
    <row r="7" s="79" customFormat="1" ht="16.5" customHeight="1" spans="1:22">
      <c r="A7" s="99"/>
      <c r="B7" s="100" t="s">
        <v>15</v>
      </c>
      <c r="C7" s="101"/>
      <c r="D7" s="101"/>
      <c r="E7" s="102"/>
      <c r="F7" s="102"/>
      <c r="G7" s="103" t="s">
        <v>16</v>
      </c>
      <c r="H7" s="103" t="s">
        <v>17</v>
      </c>
      <c r="I7" s="103" t="s">
        <v>18</v>
      </c>
      <c r="J7" s="147" t="s">
        <v>14</v>
      </c>
      <c r="K7" s="148" t="s">
        <v>19</v>
      </c>
      <c r="L7" s="149" t="s">
        <v>20</v>
      </c>
      <c r="M7" s="149" t="s">
        <v>21</v>
      </c>
      <c r="N7" s="149" t="s">
        <v>22</v>
      </c>
      <c r="O7" s="150"/>
      <c r="P7" s="150"/>
      <c r="Q7" s="150"/>
      <c r="R7" s="150"/>
      <c r="S7" s="156"/>
      <c r="T7" s="157"/>
      <c r="U7" s="133"/>
      <c r="V7" s="133"/>
    </row>
    <row r="8" s="79" customFormat="1" ht="18" spans="1:22">
      <c r="A8" s="104"/>
      <c r="B8" s="105"/>
      <c r="C8" s="106"/>
      <c r="D8" s="106"/>
      <c r="E8" s="107"/>
      <c r="F8" s="107"/>
      <c r="G8" s="108"/>
      <c r="H8" s="108"/>
      <c r="I8" s="108"/>
      <c r="J8" s="108"/>
      <c r="K8" s="151"/>
      <c r="L8" s="151"/>
      <c r="M8" s="151"/>
      <c r="N8" s="151"/>
      <c r="O8" s="152"/>
      <c r="P8" s="152"/>
      <c r="Q8" s="152"/>
      <c r="R8" s="152"/>
      <c r="S8" s="157"/>
      <c r="T8" s="157"/>
      <c r="U8" s="133"/>
      <c r="V8" s="133"/>
    </row>
    <row r="9" s="79" customFormat="1" ht="22" customHeight="1" spans="1:22">
      <c r="A9" s="109"/>
      <c r="B9" s="110" t="s">
        <v>23</v>
      </c>
      <c r="C9" s="111"/>
      <c r="D9" s="111"/>
      <c r="E9" s="112"/>
      <c r="F9" s="113" t="s">
        <v>24</v>
      </c>
      <c r="G9" s="114">
        <v>44930</v>
      </c>
      <c r="H9" s="115">
        <f>SUM(I9-1/4)</f>
        <v>14.25</v>
      </c>
      <c r="I9" s="115">
        <f>SUM(J9-1/4)</f>
        <v>14.5</v>
      </c>
      <c r="J9" s="159">
        <f>'[2]SPEC SHEET (2)'!T8</f>
        <v>14.75</v>
      </c>
      <c r="K9" s="160">
        <f t="shared" ref="K9:N9" si="0">SUM(J9+0.25)</f>
        <v>15</v>
      </c>
      <c r="L9" s="160">
        <f t="shared" si="0"/>
        <v>15.25</v>
      </c>
      <c r="M9" s="160">
        <f t="shared" si="0"/>
        <v>15.5</v>
      </c>
      <c r="N9" s="160">
        <f t="shared" si="0"/>
        <v>15.75</v>
      </c>
      <c r="O9" s="154"/>
      <c r="P9" s="154"/>
      <c r="Q9" s="154"/>
      <c r="R9" s="154"/>
      <c r="S9" s="154"/>
      <c r="T9" s="158"/>
      <c r="U9" s="133"/>
      <c r="V9" s="133"/>
    </row>
    <row r="10" s="79" customFormat="1" ht="22" customHeight="1" spans="1:22">
      <c r="A10" s="109"/>
      <c r="B10" s="116" t="s">
        <v>25</v>
      </c>
      <c r="C10" s="117"/>
      <c r="D10" s="117"/>
      <c r="E10" s="118"/>
      <c r="F10" s="119" t="s">
        <v>26</v>
      </c>
      <c r="G10" s="114">
        <v>44930</v>
      </c>
      <c r="H10" s="115">
        <f>SUM(I10-1/4)</f>
        <v>14</v>
      </c>
      <c r="I10" s="115">
        <f>SUM(J10-1/4)</f>
        <v>14.25</v>
      </c>
      <c r="J10" s="159">
        <f>'[2]SPEC SHEET (2)'!T9</f>
        <v>14.5</v>
      </c>
      <c r="K10" s="160">
        <f t="shared" ref="K10:N10" si="1">SUM(J10+0.25)</f>
        <v>14.75</v>
      </c>
      <c r="L10" s="160">
        <f t="shared" si="1"/>
        <v>15</v>
      </c>
      <c r="M10" s="160">
        <f t="shared" si="1"/>
        <v>15.25</v>
      </c>
      <c r="N10" s="160">
        <f t="shared" si="1"/>
        <v>15.5</v>
      </c>
      <c r="O10" s="154"/>
      <c r="P10" s="154"/>
      <c r="Q10" s="154"/>
      <c r="R10" s="154"/>
      <c r="S10" s="154"/>
      <c r="T10" s="158"/>
      <c r="U10" s="133"/>
      <c r="V10" s="133"/>
    </row>
    <row r="11" s="79" customFormat="1" ht="22" customHeight="1" spans="1:22">
      <c r="A11" s="120"/>
      <c r="B11" s="110" t="s">
        <v>27</v>
      </c>
      <c r="C11" s="111"/>
      <c r="D11" s="111"/>
      <c r="E11" s="112"/>
      <c r="F11" s="121" t="s">
        <v>28</v>
      </c>
      <c r="G11" s="114">
        <v>44930</v>
      </c>
      <c r="H11" s="115">
        <f>SUM(I11-1/8)</f>
        <v>9</v>
      </c>
      <c r="I11" s="115">
        <f>SUM(J11-1/8)</f>
        <v>9.125</v>
      </c>
      <c r="J11" s="159">
        <f>'[2]SPEC SHEET (2)'!T10</f>
        <v>9.25</v>
      </c>
      <c r="K11" s="160">
        <f t="shared" ref="K11:N11" si="2">SUM(J11+0.125)</f>
        <v>9.375</v>
      </c>
      <c r="L11" s="160">
        <f t="shared" si="2"/>
        <v>9.5</v>
      </c>
      <c r="M11" s="160">
        <f t="shared" si="2"/>
        <v>9.625</v>
      </c>
      <c r="N11" s="160">
        <f t="shared" si="2"/>
        <v>9.75</v>
      </c>
      <c r="O11" s="154"/>
      <c r="P11" s="154"/>
      <c r="Q11" s="154"/>
      <c r="R11" s="154"/>
      <c r="S11" s="154"/>
      <c r="T11" s="158"/>
      <c r="U11" s="133"/>
      <c r="V11" s="133"/>
    </row>
    <row r="12" s="79" customFormat="1" ht="22" customHeight="1" spans="1:22">
      <c r="A12" s="120"/>
      <c r="B12" s="110" t="s">
        <v>29</v>
      </c>
      <c r="C12" s="111"/>
      <c r="D12" s="111"/>
      <c r="E12" s="112"/>
      <c r="F12" s="121" t="s">
        <v>30</v>
      </c>
      <c r="G12" s="114">
        <v>44930</v>
      </c>
      <c r="H12" s="115">
        <f>SUM(I12-1/8)</f>
        <v>5.75</v>
      </c>
      <c r="I12" s="115">
        <f>SUM(J12-1/8)</f>
        <v>5.875</v>
      </c>
      <c r="J12" s="159">
        <f>'[2]SPEC SHEET (2)'!T11</f>
        <v>6</v>
      </c>
      <c r="K12" s="160">
        <f t="shared" ref="K12:N12" si="3">SUM(J12+0.125)</f>
        <v>6.125</v>
      </c>
      <c r="L12" s="160">
        <f t="shared" si="3"/>
        <v>6.25</v>
      </c>
      <c r="M12" s="160">
        <f t="shared" si="3"/>
        <v>6.375</v>
      </c>
      <c r="N12" s="160">
        <f t="shared" si="3"/>
        <v>6.5</v>
      </c>
      <c r="O12" s="154"/>
      <c r="P12" s="154"/>
      <c r="Q12" s="154"/>
      <c r="R12" s="154"/>
      <c r="S12" s="154"/>
      <c r="T12" s="158"/>
      <c r="U12" s="133"/>
      <c r="V12" s="133"/>
    </row>
    <row r="13" s="79" customFormat="1" ht="16.5" customHeight="1" spans="1:22">
      <c r="A13" s="120"/>
      <c r="B13" s="110" t="s">
        <v>31</v>
      </c>
      <c r="C13" s="111"/>
      <c r="D13" s="111"/>
      <c r="E13" s="112"/>
      <c r="F13" s="121" t="s">
        <v>32</v>
      </c>
      <c r="G13" s="122">
        <v>44928</v>
      </c>
      <c r="H13" s="123"/>
      <c r="I13" s="123">
        <f t="shared" ref="I13:I18" si="4">J13</f>
        <v>0.25</v>
      </c>
      <c r="J13" s="159">
        <f>'[2]SPEC SHEET (2)'!T12</f>
        <v>0.25</v>
      </c>
      <c r="K13" s="123">
        <f t="shared" ref="K13:N13" si="5">J13</f>
        <v>0.25</v>
      </c>
      <c r="L13" s="123">
        <f t="shared" si="5"/>
        <v>0.25</v>
      </c>
      <c r="M13" s="123">
        <f t="shared" si="5"/>
        <v>0.25</v>
      </c>
      <c r="N13" s="123">
        <f t="shared" si="5"/>
        <v>0.25</v>
      </c>
      <c r="O13" s="154"/>
      <c r="P13" s="154"/>
      <c r="Q13" s="154"/>
      <c r="R13" s="154"/>
      <c r="S13" s="154"/>
      <c r="T13" s="158"/>
      <c r="U13" s="133"/>
      <c r="V13" s="133"/>
    </row>
    <row r="14" s="79" customFormat="1" ht="16.5" customHeight="1" spans="1:22">
      <c r="A14" s="120"/>
      <c r="B14" s="124" t="s">
        <v>33</v>
      </c>
      <c r="C14" s="125"/>
      <c r="D14" s="125"/>
      <c r="E14" s="112"/>
      <c r="F14" s="121" t="s">
        <v>34</v>
      </c>
      <c r="G14" s="122"/>
      <c r="H14" s="123"/>
      <c r="I14" s="123">
        <f t="shared" si="4"/>
        <v>0.25</v>
      </c>
      <c r="J14" s="159">
        <f>'[2]SPEC SHEET (2)'!T13</f>
        <v>0.25</v>
      </c>
      <c r="K14" s="123">
        <f t="shared" ref="K14:N14" si="6">J14</f>
        <v>0.25</v>
      </c>
      <c r="L14" s="123">
        <f t="shared" si="6"/>
        <v>0.25</v>
      </c>
      <c r="M14" s="123">
        <f t="shared" si="6"/>
        <v>0.25</v>
      </c>
      <c r="N14" s="123">
        <f t="shared" si="6"/>
        <v>0.25</v>
      </c>
      <c r="O14" s="154"/>
      <c r="P14" s="154"/>
      <c r="Q14" s="154"/>
      <c r="R14" s="154"/>
      <c r="S14" s="154"/>
      <c r="T14" s="158"/>
      <c r="U14" s="133"/>
      <c r="V14" s="133"/>
    </row>
    <row r="15" s="79" customFormat="1" ht="16.5" customHeight="1" spans="1:21">
      <c r="A15" s="120"/>
      <c r="B15" s="110" t="s">
        <v>35</v>
      </c>
      <c r="C15" s="111"/>
      <c r="D15" s="111"/>
      <c r="E15" s="112"/>
      <c r="F15" s="121" t="s">
        <v>36</v>
      </c>
      <c r="G15" s="122">
        <v>44928</v>
      </c>
      <c r="H15" s="126">
        <f>SUM(I15-0.25)</f>
        <v>44</v>
      </c>
      <c r="I15" s="115">
        <f t="shared" ref="I15:I17" si="7">SUM(J15-1/4)</f>
        <v>44.25</v>
      </c>
      <c r="J15" s="159">
        <f>'[2]SPEC SHEET (2)'!T14</f>
        <v>44.5</v>
      </c>
      <c r="K15" s="160">
        <f t="shared" ref="K15:K17" si="8">SUM(J15+0.25)</f>
        <v>44.75</v>
      </c>
      <c r="L15" s="160">
        <f t="shared" ref="L15:L17" si="9">SUM(K15+0.25)</f>
        <v>45</v>
      </c>
      <c r="M15" s="160">
        <f t="shared" ref="M15:M17" si="10">SUM(L15+0)</f>
        <v>45</v>
      </c>
      <c r="N15" s="160">
        <f t="shared" ref="N15:N17" si="11">SUM(M15+0)</f>
        <v>45</v>
      </c>
      <c r="O15" s="154"/>
      <c r="P15" s="154"/>
      <c r="Q15" s="154"/>
      <c r="R15" s="154"/>
      <c r="S15" s="158"/>
      <c r="T15" s="133"/>
      <c r="U15" s="133"/>
    </row>
    <row r="16" s="79" customFormat="1" ht="31" customHeight="1" spans="1:21">
      <c r="A16" s="120"/>
      <c r="B16" s="127" t="s">
        <v>37</v>
      </c>
      <c r="C16" s="117"/>
      <c r="D16" s="117"/>
      <c r="E16" s="118"/>
      <c r="F16" s="119" t="s">
        <v>38</v>
      </c>
      <c r="G16" s="114"/>
      <c r="H16" s="115"/>
      <c r="I16" s="115">
        <f t="shared" si="7"/>
        <v>45.25</v>
      </c>
      <c r="J16" s="159">
        <f>'[2]SPEC SHEET (2)'!T15</f>
        <v>45.5</v>
      </c>
      <c r="K16" s="160">
        <f t="shared" si="8"/>
        <v>45.75</v>
      </c>
      <c r="L16" s="160">
        <f t="shared" si="9"/>
        <v>46</v>
      </c>
      <c r="M16" s="160">
        <f t="shared" si="10"/>
        <v>46</v>
      </c>
      <c r="N16" s="160">
        <f t="shared" si="11"/>
        <v>46</v>
      </c>
      <c r="O16" s="154"/>
      <c r="P16" s="154"/>
      <c r="Q16" s="154"/>
      <c r="R16" s="154"/>
      <c r="S16" s="158"/>
      <c r="T16" s="133"/>
      <c r="U16" s="133"/>
    </row>
    <row r="17" s="79" customFormat="1" ht="19" customHeight="1" spans="1:21">
      <c r="A17" s="120"/>
      <c r="B17" s="110" t="s">
        <v>39</v>
      </c>
      <c r="C17" s="111"/>
      <c r="D17" s="111"/>
      <c r="E17" s="112"/>
      <c r="F17" s="121" t="s">
        <v>40</v>
      </c>
      <c r="G17" s="122">
        <v>44928</v>
      </c>
      <c r="H17" s="126">
        <f>SUM(I17-0.25)</f>
        <v>44.5</v>
      </c>
      <c r="I17" s="115">
        <f t="shared" si="7"/>
        <v>44.75</v>
      </c>
      <c r="J17" s="159">
        <f>'[2]SPEC SHEET (2)'!T16</f>
        <v>45</v>
      </c>
      <c r="K17" s="160">
        <f t="shared" si="8"/>
        <v>45.25</v>
      </c>
      <c r="L17" s="160">
        <f t="shared" si="9"/>
        <v>45.5</v>
      </c>
      <c r="M17" s="160">
        <f t="shared" si="10"/>
        <v>45.5</v>
      </c>
      <c r="N17" s="160">
        <f t="shared" si="11"/>
        <v>45.5</v>
      </c>
      <c r="O17" s="154"/>
      <c r="P17" s="154"/>
      <c r="Q17" s="154"/>
      <c r="R17" s="154"/>
      <c r="S17" s="158"/>
      <c r="T17" s="133"/>
      <c r="U17" s="133"/>
    </row>
    <row r="18" s="79" customFormat="1" ht="19" customHeight="1" spans="1:22">
      <c r="A18" s="120"/>
      <c r="B18" s="110" t="s">
        <v>41</v>
      </c>
      <c r="C18" s="111"/>
      <c r="D18" s="111"/>
      <c r="E18" s="112"/>
      <c r="F18" s="121" t="s">
        <v>42</v>
      </c>
      <c r="G18" s="128"/>
      <c r="H18" s="129"/>
      <c r="I18" s="129">
        <f t="shared" si="4"/>
        <v>1</v>
      </c>
      <c r="J18" s="159">
        <f>'[2]SPEC SHEET (2)'!T17</f>
        <v>1</v>
      </c>
      <c r="K18" s="129">
        <f t="shared" ref="K18:N18" si="12">J18</f>
        <v>1</v>
      </c>
      <c r="L18" s="129">
        <f t="shared" si="12"/>
        <v>1</v>
      </c>
      <c r="M18" s="129">
        <f t="shared" si="12"/>
        <v>1</v>
      </c>
      <c r="N18" s="129">
        <f t="shared" si="12"/>
        <v>1</v>
      </c>
      <c r="O18" s="154"/>
      <c r="P18" s="154"/>
      <c r="Q18" s="154"/>
      <c r="R18" s="154"/>
      <c r="S18" s="154"/>
      <c r="T18" s="158"/>
      <c r="U18" s="133"/>
      <c r="V18" s="133"/>
    </row>
    <row r="19" s="79" customFormat="1" ht="16.9" spans="1:22">
      <c r="A19" s="120"/>
      <c r="B19" s="110" t="s">
        <v>43</v>
      </c>
      <c r="C19" s="111"/>
      <c r="D19" s="111"/>
      <c r="E19" s="112"/>
      <c r="F19" s="119" t="s">
        <v>44</v>
      </c>
      <c r="G19" s="122">
        <v>44928</v>
      </c>
      <c r="H19" s="129">
        <f t="shared" ref="H19:H22" si="13">SUM(I19-1)</f>
        <v>30</v>
      </c>
      <c r="I19" s="129">
        <f t="shared" ref="I19:I23" si="14">SUM(J19-2)</f>
        <v>31</v>
      </c>
      <c r="J19" s="159">
        <f>'[2]SPEC SHEET (2)'!T19</f>
        <v>33</v>
      </c>
      <c r="K19" s="129">
        <f t="shared" ref="K19:N19" si="15">SUM(J19+2)</f>
        <v>35</v>
      </c>
      <c r="L19" s="129">
        <f t="shared" ref="L19:L23" si="16">SUM(K19+2.5)</f>
        <v>37.5</v>
      </c>
      <c r="M19" s="129">
        <f t="shared" si="15"/>
        <v>39.5</v>
      </c>
      <c r="N19" s="129">
        <f t="shared" si="15"/>
        <v>41.5</v>
      </c>
      <c r="O19" s="154"/>
      <c r="P19" s="154"/>
      <c r="Q19" s="154"/>
      <c r="R19" s="154"/>
      <c r="S19" s="154"/>
      <c r="T19" s="158"/>
      <c r="U19" s="133"/>
      <c r="V19" s="133"/>
    </row>
    <row r="20" s="79" customFormat="1" ht="16" customHeight="1" spans="1:22">
      <c r="A20" s="120"/>
      <c r="B20" s="110" t="s">
        <v>45</v>
      </c>
      <c r="C20" s="111"/>
      <c r="D20" s="111"/>
      <c r="E20" s="112"/>
      <c r="F20" s="130" t="s">
        <v>46</v>
      </c>
      <c r="G20" s="122">
        <v>44928</v>
      </c>
      <c r="H20" s="129">
        <f t="shared" si="13"/>
        <v>25</v>
      </c>
      <c r="I20" s="129">
        <f t="shared" si="14"/>
        <v>26</v>
      </c>
      <c r="J20" s="159">
        <f>'[2]SPEC SHEET (2)'!T20</f>
        <v>28</v>
      </c>
      <c r="K20" s="129">
        <f t="shared" ref="K20:N20" si="17">SUM(J20+2)</f>
        <v>30</v>
      </c>
      <c r="L20" s="129">
        <f t="shared" si="16"/>
        <v>32.5</v>
      </c>
      <c r="M20" s="129">
        <f t="shared" si="17"/>
        <v>34.5</v>
      </c>
      <c r="N20" s="129">
        <f t="shared" si="17"/>
        <v>36.5</v>
      </c>
      <c r="O20" s="154"/>
      <c r="P20" s="154"/>
      <c r="Q20" s="154"/>
      <c r="R20" s="154"/>
      <c r="S20" s="154"/>
      <c r="T20" s="158"/>
      <c r="U20" s="133"/>
      <c r="V20" s="133"/>
    </row>
    <row r="21" s="79" customFormat="1" ht="16.5" customHeight="1" spans="1:22">
      <c r="A21" s="120"/>
      <c r="B21" s="110" t="s">
        <v>47</v>
      </c>
      <c r="C21" s="111"/>
      <c r="D21" s="111"/>
      <c r="E21" s="112"/>
      <c r="F21" s="130" t="s">
        <v>48</v>
      </c>
      <c r="G21" s="122">
        <v>44928</v>
      </c>
      <c r="H21" s="129">
        <f t="shared" si="13"/>
        <v>39</v>
      </c>
      <c r="I21" s="129">
        <f t="shared" si="14"/>
        <v>40</v>
      </c>
      <c r="J21" s="159">
        <f>'[2]SPEC SHEET (2)'!T21</f>
        <v>42</v>
      </c>
      <c r="K21" s="129">
        <f t="shared" ref="K21:N21" si="18">SUM(J21+2)</f>
        <v>44</v>
      </c>
      <c r="L21" s="129">
        <f t="shared" si="16"/>
        <v>46.5</v>
      </c>
      <c r="M21" s="129">
        <f t="shared" si="18"/>
        <v>48.5</v>
      </c>
      <c r="N21" s="129">
        <f t="shared" si="18"/>
        <v>50.5</v>
      </c>
      <c r="O21" s="154"/>
      <c r="P21" s="154"/>
      <c r="Q21" s="154"/>
      <c r="R21" s="154"/>
      <c r="S21" s="154"/>
      <c r="T21" s="158"/>
      <c r="U21" s="133"/>
      <c r="V21" s="133"/>
    </row>
    <row r="22" s="79" customFormat="1" ht="16.5" customHeight="1" spans="1:22">
      <c r="A22" s="120"/>
      <c r="B22" s="110" t="s">
        <v>49</v>
      </c>
      <c r="C22" s="111"/>
      <c r="D22" s="111"/>
      <c r="E22" s="112"/>
      <c r="F22" s="119" t="s">
        <v>50</v>
      </c>
      <c r="G22" s="122">
        <v>44928</v>
      </c>
      <c r="H22" s="129">
        <f t="shared" si="13"/>
        <v>104</v>
      </c>
      <c r="I22" s="129">
        <f t="shared" si="14"/>
        <v>105</v>
      </c>
      <c r="J22" s="159">
        <f>'[2]SPEC SHEET (2)'!T22</f>
        <v>107</v>
      </c>
      <c r="K22" s="129">
        <f t="shared" ref="K22:N22" si="19">SUM(J22+2)</f>
        <v>109</v>
      </c>
      <c r="L22" s="129">
        <f t="shared" si="16"/>
        <v>111.5</v>
      </c>
      <c r="M22" s="129">
        <f t="shared" si="19"/>
        <v>113.5</v>
      </c>
      <c r="N22" s="129">
        <f t="shared" si="19"/>
        <v>115.5</v>
      </c>
      <c r="O22" s="154"/>
      <c r="P22" s="154"/>
      <c r="Q22" s="154"/>
      <c r="R22" s="154"/>
      <c r="S22" s="154"/>
      <c r="T22" s="158"/>
      <c r="U22" s="133"/>
      <c r="V22" s="133"/>
    </row>
    <row r="23" s="79" customFormat="1" ht="16.5" customHeight="1" spans="1:22">
      <c r="A23" s="120"/>
      <c r="B23" s="110" t="s">
        <v>51</v>
      </c>
      <c r="C23" s="111"/>
      <c r="D23" s="111"/>
      <c r="E23" s="112"/>
      <c r="F23" s="119" t="s">
        <v>52</v>
      </c>
      <c r="G23" s="128"/>
      <c r="H23" s="129"/>
      <c r="I23" s="129">
        <f t="shared" si="14"/>
        <v>94</v>
      </c>
      <c r="J23" s="159">
        <v>96</v>
      </c>
      <c r="K23" s="129">
        <f t="shared" ref="K23:N23" si="20">SUM(J23+2)</f>
        <v>98</v>
      </c>
      <c r="L23" s="129">
        <f t="shared" si="16"/>
        <v>100.5</v>
      </c>
      <c r="M23" s="129">
        <f t="shared" si="20"/>
        <v>102.5</v>
      </c>
      <c r="N23" s="129">
        <f t="shared" si="20"/>
        <v>104.5</v>
      </c>
      <c r="O23" s="154"/>
      <c r="P23" s="154"/>
      <c r="Q23" s="154"/>
      <c r="R23" s="154"/>
      <c r="S23" s="154"/>
      <c r="T23" s="158"/>
      <c r="U23" s="133"/>
      <c r="V23" s="133"/>
    </row>
    <row r="24" s="79" customFormat="1" ht="16.5" customHeight="1" spans="1:22">
      <c r="A24" s="120"/>
      <c r="B24" s="110" t="s">
        <v>53</v>
      </c>
      <c r="C24" s="111"/>
      <c r="D24" s="111"/>
      <c r="E24" s="112"/>
      <c r="F24" s="121" t="s">
        <v>54</v>
      </c>
      <c r="G24" s="131">
        <v>0.125</v>
      </c>
      <c r="H24" s="123">
        <f t="shared" ref="H24:H26" si="21">SUM(I24-0.25)</f>
        <v>13.75</v>
      </c>
      <c r="I24" s="123">
        <f t="shared" ref="I24:I26" si="22">SUM(J24-0.5)</f>
        <v>14</v>
      </c>
      <c r="J24" s="159">
        <f>'[2]SPEC SHEET (2)'!Q25</f>
        <v>14.5</v>
      </c>
      <c r="K24" s="123">
        <f t="shared" ref="K24:N24" si="23">SUM(J24+0.5)</f>
        <v>15</v>
      </c>
      <c r="L24" s="123">
        <f t="shared" si="23"/>
        <v>15.5</v>
      </c>
      <c r="M24" s="123">
        <f t="shared" si="23"/>
        <v>16</v>
      </c>
      <c r="N24" s="123">
        <f t="shared" si="23"/>
        <v>16.5</v>
      </c>
      <c r="O24" s="154"/>
      <c r="P24" s="154"/>
      <c r="Q24" s="154"/>
      <c r="R24" s="154"/>
      <c r="S24" s="154"/>
      <c r="T24" s="158"/>
      <c r="U24" s="133"/>
      <c r="V24" s="133"/>
    </row>
    <row r="25" s="79" customFormat="1" ht="18" customHeight="1" spans="1:22">
      <c r="A25" s="120"/>
      <c r="B25" s="110" t="s">
        <v>55</v>
      </c>
      <c r="C25" s="111"/>
      <c r="D25" s="111"/>
      <c r="E25" s="112"/>
      <c r="F25" s="113" t="s">
        <v>56</v>
      </c>
      <c r="G25" s="131">
        <v>0.125</v>
      </c>
      <c r="H25" s="123">
        <f t="shared" si="21"/>
        <v>12.25</v>
      </c>
      <c r="I25" s="123">
        <f t="shared" si="22"/>
        <v>12.5</v>
      </c>
      <c r="J25" s="159">
        <f>'[2]SPEC SHEET (2)'!Q26</f>
        <v>13</v>
      </c>
      <c r="K25" s="123">
        <f t="shared" ref="K25:N25" si="24">SUM(J25+0.5)</f>
        <v>13.5</v>
      </c>
      <c r="L25" s="123">
        <f t="shared" si="24"/>
        <v>14</v>
      </c>
      <c r="M25" s="123">
        <f t="shared" si="24"/>
        <v>14.5</v>
      </c>
      <c r="N25" s="123">
        <f t="shared" si="24"/>
        <v>15</v>
      </c>
      <c r="O25" s="154"/>
      <c r="P25" s="154"/>
      <c r="Q25" s="154"/>
      <c r="R25" s="154"/>
      <c r="S25" s="154"/>
      <c r="T25" s="158"/>
      <c r="U25" s="133"/>
      <c r="V25" s="133"/>
    </row>
    <row r="26" s="79" customFormat="1" ht="18" customHeight="1" spans="1:22">
      <c r="A26" s="120"/>
      <c r="B26" s="110" t="s">
        <v>57</v>
      </c>
      <c r="C26" s="111"/>
      <c r="D26" s="111"/>
      <c r="E26" s="112"/>
      <c r="F26" s="113" t="s">
        <v>58</v>
      </c>
      <c r="G26" s="131">
        <v>0.125</v>
      </c>
      <c r="H26" s="123">
        <f t="shared" si="21"/>
        <v>11.75</v>
      </c>
      <c r="I26" s="123">
        <f t="shared" si="22"/>
        <v>12</v>
      </c>
      <c r="J26" s="159">
        <f>'[2]SPEC SHEET (2)'!Q27</f>
        <v>12.5</v>
      </c>
      <c r="K26" s="123">
        <f t="shared" ref="K26:N26" si="25">SUM(J26+0.5)</f>
        <v>13</v>
      </c>
      <c r="L26" s="123">
        <f t="shared" si="25"/>
        <v>13.5</v>
      </c>
      <c r="M26" s="123">
        <f t="shared" si="25"/>
        <v>14</v>
      </c>
      <c r="N26" s="123">
        <f t="shared" si="25"/>
        <v>14.5</v>
      </c>
      <c r="O26" s="154"/>
      <c r="P26" s="154"/>
      <c r="Q26" s="154"/>
      <c r="R26" s="154"/>
      <c r="S26" s="154"/>
      <c r="T26" s="158"/>
      <c r="U26" s="133"/>
      <c r="V26" s="133"/>
    </row>
    <row r="27" s="79" customFormat="1" ht="16.5" customHeight="1" spans="1:22">
      <c r="A27" s="120"/>
      <c r="B27" s="110" t="s">
        <v>59</v>
      </c>
      <c r="C27" s="111"/>
      <c r="D27" s="111"/>
      <c r="E27" s="112"/>
      <c r="F27" s="113" t="s">
        <v>60</v>
      </c>
      <c r="G27" s="122">
        <v>44928</v>
      </c>
      <c r="H27" s="123"/>
      <c r="I27" s="123">
        <f>J27-0.375</f>
        <v>7.625</v>
      </c>
      <c r="J27" s="159">
        <f>'[2]SPEC SHEET (2)'!Q28</f>
        <v>8</v>
      </c>
      <c r="K27" s="123">
        <f t="shared" ref="K27:N27" si="26">J27+0.375</f>
        <v>8.375</v>
      </c>
      <c r="L27" s="123">
        <f t="shared" si="26"/>
        <v>8.75</v>
      </c>
      <c r="M27" s="123">
        <f t="shared" si="26"/>
        <v>9.125</v>
      </c>
      <c r="N27" s="123">
        <f t="shared" si="26"/>
        <v>9.5</v>
      </c>
      <c r="O27" s="154"/>
      <c r="P27" s="154"/>
      <c r="Q27" s="154"/>
      <c r="R27" s="154"/>
      <c r="S27" s="154"/>
      <c r="T27" s="158"/>
      <c r="U27" s="133"/>
      <c r="V27" s="133"/>
    </row>
    <row r="28" s="79" customFormat="1" ht="16.5" customHeight="1" spans="1:22">
      <c r="A28" s="120"/>
      <c r="B28" s="110" t="s">
        <v>61</v>
      </c>
      <c r="C28" s="111"/>
      <c r="D28" s="111"/>
      <c r="E28" s="112"/>
      <c r="F28" s="113" t="s">
        <v>62</v>
      </c>
      <c r="G28" s="131">
        <v>0.125</v>
      </c>
      <c r="H28" s="123">
        <f>SUM(I28-0.25)</f>
        <v>4.75</v>
      </c>
      <c r="I28" s="123">
        <f>SUM(J28-0.5)</f>
        <v>5</v>
      </c>
      <c r="J28" s="159">
        <f>'[2]SPEC SHEET (2)'!Q29</f>
        <v>5.5</v>
      </c>
      <c r="K28" s="123">
        <f>SUM(J28+0.5)</f>
        <v>6</v>
      </c>
      <c r="L28" s="123">
        <f>SUM(K28+0.5)</f>
        <v>6.5</v>
      </c>
      <c r="M28" s="123">
        <f>SUM(L28+0.25)</f>
        <v>6.75</v>
      </c>
      <c r="N28" s="123">
        <f>SUM(M28+0.75)</f>
        <v>7.5</v>
      </c>
      <c r="O28" s="154"/>
      <c r="P28" s="154"/>
      <c r="Q28" s="154"/>
      <c r="R28" s="154"/>
      <c r="S28" s="154"/>
      <c r="T28" s="158"/>
      <c r="U28" s="133"/>
      <c r="V28" s="133"/>
    </row>
    <row r="29" s="79" customFormat="1" ht="16.5" customHeight="1" spans="1:22">
      <c r="A29" s="120"/>
      <c r="B29" s="110" t="s">
        <v>63</v>
      </c>
      <c r="C29" s="111"/>
      <c r="D29" s="111"/>
      <c r="E29" s="112"/>
      <c r="F29" s="113" t="s">
        <v>64</v>
      </c>
      <c r="G29" s="131">
        <v>0.125</v>
      </c>
      <c r="H29" s="123">
        <f>SUM(I29-0.125)</f>
        <v>13.25</v>
      </c>
      <c r="I29" s="123">
        <f>SUM(J29-0.25)</f>
        <v>13.375</v>
      </c>
      <c r="J29" s="159">
        <f>'[2]SPEC SHEET (2)'!Q30</f>
        <v>13.625</v>
      </c>
      <c r="K29" s="123">
        <f t="shared" ref="K29:N29" si="27">SUM(J29+0.25)</f>
        <v>13.875</v>
      </c>
      <c r="L29" s="123">
        <f t="shared" si="27"/>
        <v>14.125</v>
      </c>
      <c r="M29" s="123">
        <f t="shared" si="27"/>
        <v>14.375</v>
      </c>
      <c r="N29" s="123">
        <f t="shared" si="27"/>
        <v>14.625</v>
      </c>
      <c r="O29" s="154"/>
      <c r="P29" s="154"/>
      <c r="Q29" s="154"/>
      <c r="R29" s="154"/>
      <c r="S29" s="154"/>
      <c r="T29" s="158"/>
      <c r="U29" s="133"/>
      <c r="V29" s="133"/>
    </row>
    <row r="30" s="79" customFormat="1" ht="16.5" customHeight="1" spans="1:22">
      <c r="A30" s="120"/>
      <c r="B30" s="110" t="s">
        <v>65</v>
      </c>
      <c r="C30" s="111"/>
      <c r="D30" s="111"/>
      <c r="E30" s="112"/>
      <c r="F30" s="113" t="s">
        <v>66</v>
      </c>
      <c r="G30" s="131">
        <v>0.125</v>
      </c>
      <c r="H30" s="132">
        <f>SUM(I30-0.0625)</f>
        <v>5.875</v>
      </c>
      <c r="I30" s="132">
        <f>SUM(J30-0.0625)</f>
        <v>5.9375</v>
      </c>
      <c r="J30" s="159">
        <f>'[2]SPEC SHEET (2)'!Q31</f>
        <v>6</v>
      </c>
      <c r="K30" s="132">
        <f t="shared" ref="K30:N30" si="28">SUM(J30+0.0625)</f>
        <v>6.0625</v>
      </c>
      <c r="L30" s="132">
        <f t="shared" si="28"/>
        <v>6.125</v>
      </c>
      <c r="M30" s="132">
        <f t="shared" si="28"/>
        <v>6.1875</v>
      </c>
      <c r="N30" s="132">
        <f t="shared" si="28"/>
        <v>6.25</v>
      </c>
      <c r="O30" s="154"/>
      <c r="P30" s="154"/>
      <c r="Q30" s="154"/>
      <c r="R30" s="154"/>
      <c r="S30" s="154"/>
      <c r="T30" s="158"/>
      <c r="U30" s="133"/>
      <c r="V30" s="133"/>
    </row>
    <row r="31" s="79" customFormat="1" ht="16.5" customHeight="1" spans="1:22">
      <c r="A31" s="120"/>
      <c r="B31" s="110" t="s">
        <v>67</v>
      </c>
      <c r="C31" s="111"/>
      <c r="D31" s="111"/>
      <c r="E31" s="112"/>
      <c r="F31" s="113" t="s">
        <v>68</v>
      </c>
      <c r="G31" s="131">
        <v>0.125</v>
      </c>
      <c r="H31" s="132">
        <f>SUM(I31-0.0625)</f>
        <v>7.875</v>
      </c>
      <c r="I31" s="132">
        <f>SUM(J31-0.0625)</f>
        <v>7.9375</v>
      </c>
      <c r="J31" s="159">
        <f>'[2]SPEC SHEET (2)'!Q32</f>
        <v>8</v>
      </c>
      <c r="K31" s="132">
        <f t="shared" ref="K31:N31" si="29">SUM(J31+0.0625)</f>
        <v>8.0625</v>
      </c>
      <c r="L31" s="132">
        <f t="shared" si="29"/>
        <v>8.125</v>
      </c>
      <c r="M31" s="132">
        <f t="shared" si="29"/>
        <v>8.1875</v>
      </c>
      <c r="N31" s="132">
        <f t="shared" si="29"/>
        <v>8.25</v>
      </c>
      <c r="O31" s="154"/>
      <c r="P31" s="154"/>
      <c r="Q31" s="154"/>
      <c r="R31" s="154"/>
      <c r="S31" s="154"/>
      <c r="T31" s="158"/>
      <c r="U31" s="133"/>
      <c r="V31" s="133"/>
    </row>
    <row r="32" s="79" customFormat="1" ht="16.5" customHeight="1" spans="1:22">
      <c r="A32" s="120"/>
      <c r="B32" s="110" t="s">
        <v>69</v>
      </c>
      <c r="C32" s="111"/>
      <c r="D32" s="111"/>
      <c r="E32" s="112"/>
      <c r="F32" s="121" t="s">
        <v>70</v>
      </c>
      <c r="G32" s="128">
        <v>0.25</v>
      </c>
      <c r="H32" s="129">
        <f>SUM(I32+0)</f>
        <v>14</v>
      </c>
      <c r="I32" s="129">
        <f>SUM(J32+0)</f>
        <v>14</v>
      </c>
      <c r="J32" s="159">
        <f>'[2]SPEC SHEET (2)'!Q33</f>
        <v>14</v>
      </c>
      <c r="K32" s="161">
        <f>SUM(J32+0.5)</f>
        <v>14.5</v>
      </c>
      <c r="L32" s="161">
        <f>SUM(K32+0)</f>
        <v>14.5</v>
      </c>
      <c r="M32" s="161">
        <f>SUM(L32+0.5)</f>
        <v>15</v>
      </c>
      <c r="N32" s="161">
        <f>SUM(M32+0)</f>
        <v>15</v>
      </c>
      <c r="O32" s="154"/>
      <c r="P32" s="154"/>
      <c r="Q32" s="154"/>
      <c r="R32" s="154"/>
      <c r="S32" s="154"/>
      <c r="T32" s="158"/>
      <c r="U32" s="133"/>
      <c r="V32" s="133"/>
    </row>
    <row r="33" s="79" customFormat="1" ht="16.5" customHeight="1" spans="1:22">
      <c r="A33" s="120"/>
      <c r="B33" s="110" t="s">
        <v>71</v>
      </c>
      <c r="C33" s="111"/>
      <c r="D33" s="111"/>
      <c r="E33" s="112"/>
      <c r="F33" s="121" t="s">
        <v>72</v>
      </c>
      <c r="G33" s="128"/>
      <c r="H33" s="129"/>
      <c r="I33" s="129">
        <f>J33</f>
        <v>24.5</v>
      </c>
      <c r="J33" s="159">
        <f>'[2]SPEC SHEET (2)'!Q34</f>
        <v>24.5</v>
      </c>
      <c r="K33" s="129">
        <f t="shared" ref="K33:N33" si="30">J33</f>
        <v>24.5</v>
      </c>
      <c r="L33" s="129">
        <f t="shared" si="30"/>
        <v>24.5</v>
      </c>
      <c r="M33" s="129">
        <f t="shared" si="30"/>
        <v>24.5</v>
      </c>
      <c r="N33" s="129">
        <f t="shared" si="30"/>
        <v>24.5</v>
      </c>
      <c r="O33" s="154"/>
      <c r="P33" s="154"/>
      <c r="Q33" s="154"/>
      <c r="R33" s="154"/>
      <c r="S33" s="154"/>
      <c r="T33" s="158"/>
      <c r="U33" s="133"/>
      <c r="V33" s="133"/>
    </row>
    <row r="34" s="79" customFormat="1" ht="16.5" customHeight="1" spans="1:22">
      <c r="A34" s="120"/>
      <c r="B34" s="110" t="s">
        <v>73</v>
      </c>
      <c r="C34" s="111"/>
      <c r="D34" s="111"/>
      <c r="E34" s="112"/>
      <c r="F34" s="113" t="s">
        <v>74</v>
      </c>
      <c r="G34" s="128">
        <v>0.25</v>
      </c>
      <c r="H34" s="126">
        <f>SUM(I34-0.25)</f>
        <v>29.5</v>
      </c>
      <c r="I34" s="115">
        <f>SUM(J34-1/4)</f>
        <v>29.75</v>
      </c>
      <c r="J34" s="159">
        <f>'[2]SPEC SHEET (2)'!Q35</f>
        <v>30</v>
      </c>
      <c r="K34" s="160">
        <f>SUM(J34+0.25)</f>
        <v>30.25</v>
      </c>
      <c r="L34" s="160">
        <f>SUM(K34+0.25)</f>
        <v>30.5</v>
      </c>
      <c r="M34" s="160">
        <f>SUM(L34+0)</f>
        <v>30.5</v>
      </c>
      <c r="N34" s="160">
        <f>SUM(M34+0)</f>
        <v>30.5</v>
      </c>
      <c r="O34" s="154"/>
      <c r="P34" s="154"/>
      <c r="Q34" s="154"/>
      <c r="R34" s="154"/>
      <c r="S34" s="154"/>
      <c r="T34" s="158"/>
      <c r="U34" s="133"/>
      <c r="V34" s="133"/>
    </row>
    <row r="35" s="79" customFormat="1" ht="16.5" customHeight="1" spans="1:22">
      <c r="A35" s="133"/>
      <c r="B35" s="133"/>
      <c r="C35" s="133"/>
      <c r="D35" s="133"/>
      <c r="E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</row>
    <row r="36" s="79" customFormat="1" ht="16.5" customHeight="1" spans="1:22">
      <c r="A36" s="133"/>
      <c r="B36" s="133"/>
      <c r="C36" s="133"/>
      <c r="D36" s="133"/>
      <c r="E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</row>
    <row r="37" s="79" customFormat="1" ht="16.5" customHeight="1" spans="1:2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</row>
    <row r="38" s="79" customFormat="1" ht="16.5" customHeight="1" spans="1:22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</row>
    <row r="39" s="79" customFormat="1" ht="16.5" customHeight="1" spans="1:22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</row>
    <row r="40" s="79" customFormat="1" ht="16.5" customHeight="1" spans="1:22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</row>
    <row r="41" s="79" customFormat="1" ht="16.5" customHeight="1" spans="1:22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</row>
    <row r="42" s="79" customFormat="1" ht="16.5" customHeight="1" spans="1:22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</row>
    <row r="43" s="79" customFormat="1" ht="16.5" customHeight="1" spans="1:22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</row>
    <row r="44" s="79" customFormat="1" ht="16.5" customHeight="1" spans="1:22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</row>
    <row r="45" s="79" customFormat="1" ht="16.5" customHeight="1" spans="1:22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</row>
    <row r="46" s="79" customFormat="1" ht="16.5" customHeight="1" spans="1:22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</row>
    <row r="47" s="79" customFormat="1" ht="16.5" customHeight="1" spans="1:22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</row>
    <row r="48" s="79" customFormat="1" ht="16.5" customHeight="1" spans="1:22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</row>
    <row r="49" s="79" customFormat="1" ht="16.5" customHeight="1" spans="1:22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</row>
    <row r="50" s="79" customFormat="1" ht="16.5" customHeight="1" spans="1:22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</row>
    <row r="51" s="79" customFormat="1" ht="16.5" customHeight="1" spans="1:22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</row>
    <row r="52" s="79" customFormat="1" ht="16.5" customHeight="1" spans="1:2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</row>
    <row r="53" s="79" customFormat="1" ht="16.5" customHeight="1" spans="1:2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</row>
    <row r="54" s="79" customFormat="1" ht="16.5" customHeight="1" spans="1:22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</row>
    <row r="55" s="79" customFormat="1" ht="16.5" customHeight="1" spans="1:22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</row>
    <row r="56" s="79" customFormat="1" ht="16.5" customHeight="1" spans="1:22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</row>
    <row r="57" s="79" customFormat="1" ht="16.5" customHeight="1" spans="1:22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</row>
    <row r="58" s="79" customFormat="1" ht="16.5" customHeight="1" spans="1:22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="79" customFormat="1" ht="16.5" customHeight="1" spans="1:22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="79" customFormat="1" ht="16.5" customHeight="1" spans="1:22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</row>
    <row r="61" s="79" customFormat="1" ht="16.5" customHeight="1" spans="1:22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</row>
    <row r="62" s="79" customFormat="1" ht="16.5" customHeight="1" spans="1:2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</row>
    <row r="63" s="79" customFormat="1" ht="16.5" customHeight="1" spans="1:22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</row>
    <row r="64" s="79" customFormat="1" ht="16.5" customHeight="1" spans="1:2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</row>
    <row r="65" s="79" customFormat="1" ht="16.5" customHeight="1" spans="1:2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</row>
    <row r="66" s="79" customFormat="1" ht="16.5" customHeight="1" spans="1:22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</row>
    <row r="67" s="79" customFormat="1" ht="16.5" customHeight="1" spans="1:22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</row>
    <row r="68" s="79" customFormat="1" ht="16.5" customHeight="1" spans="1:22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="79" customFormat="1" ht="16.5" customHeight="1" spans="1:22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</row>
    <row r="70" s="79" customFormat="1" ht="16.5" customHeight="1" spans="1:22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</row>
    <row r="71" s="79" customFormat="1" ht="16.5" customHeight="1" spans="1:22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</row>
    <row r="72" s="79" customFormat="1" ht="16.5" customHeight="1" spans="1:22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</row>
    <row r="73" s="79" customFormat="1" ht="16.5" customHeight="1" spans="1:22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</row>
    <row r="74" s="79" customFormat="1" ht="16.5" customHeight="1" spans="1:22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</row>
    <row r="75" s="79" customFormat="1" ht="16.5" customHeight="1" spans="1:2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</row>
    <row r="76" s="79" customFormat="1" ht="16.5" customHeight="1" spans="1:2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</row>
    <row r="77" s="79" customFormat="1" ht="16.5" customHeight="1" spans="1:2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</row>
    <row r="78" s="79" customFormat="1" ht="16.5" customHeight="1" spans="1:2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</row>
    <row r="79" s="79" customFormat="1" ht="16.5" customHeight="1" spans="1:2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</row>
    <row r="80" s="79" customFormat="1" ht="16.5" customHeight="1" spans="1:2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</row>
    <row r="81" s="79" customFormat="1" ht="16.5" customHeight="1" spans="1:2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</row>
    <row r="82" s="79" customFormat="1" ht="16.5" customHeight="1" spans="1:2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</row>
    <row r="83" s="79" customFormat="1" ht="16.5" customHeight="1" spans="1:2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</row>
    <row r="84" s="79" customFormat="1" ht="16.5" customHeight="1" spans="1:2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</row>
    <row r="85" s="79" customFormat="1" ht="16.5" customHeight="1" spans="1:2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</row>
    <row r="86" s="79" customFormat="1" ht="16.5" customHeight="1" spans="1:2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</row>
    <row r="87" s="79" customFormat="1" ht="16.5" customHeight="1" spans="1:2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</row>
    <row r="88" s="79" customFormat="1" ht="16.5" customHeight="1" spans="1:2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</row>
    <row r="89" s="79" customFormat="1" ht="16.5" customHeight="1" spans="1:2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</row>
    <row r="90" s="79" customFormat="1" ht="16.5" customHeight="1" spans="1:2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</row>
    <row r="91" s="79" customFormat="1" ht="16.5" customHeight="1" spans="1:2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="79" customFormat="1" ht="16.5" customHeight="1" spans="1:2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</row>
    <row r="93" s="79" customFormat="1" ht="16.5" customHeight="1" spans="1:2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</row>
    <row r="94" s="79" customFormat="1" ht="16.5" customHeight="1" spans="1:2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</row>
    <row r="95" s="79" customFormat="1" ht="16.5" customHeight="1" spans="1:2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</row>
    <row r="96" s="79" customFormat="1" ht="16.5" customHeight="1" spans="1:2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</row>
    <row r="97" s="79" customFormat="1" ht="16.5" customHeight="1" spans="1:2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="79" customFormat="1" ht="16.5" customHeight="1" spans="1:2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</row>
    <row r="99" s="79" customFormat="1" ht="16.5" customHeight="1" spans="1:2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</row>
    <row r="100" s="79" customFormat="1" ht="16.5" customHeight="1" spans="1:2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</row>
    <row r="101" s="79" customFormat="1" ht="16.5" customHeight="1" spans="1:2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</row>
    <row r="102" s="79" customFormat="1" ht="16.5" customHeight="1" spans="1:2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</row>
    <row r="103" s="79" customFormat="1" ht="16.5" customHeight="1" spans="1:2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</row>
    <row r="104" s="79" customFormat="1" ht="16.5" customHeight="1" spans="1:2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</row>
    <row r="105" s="79" customFormat="1" ht="16.5" customHeight="1" spans="1:2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</row>
    <row r="106" s="79" customFormat="1" ht="16.5" customHeight="1" spans="1:2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</row>
    <row r="107" s="79" customFormat="1" ht="16.5" customHeight="1" spans="1:2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</row>
    <row r="108" s="79" customFormat="1" ht="16.5" customHeight="1" spans="1:2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</row>
    <row r="109" s="79" customFormat="1" ht="16.5" customHeight="1" spans="1:2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</row>
    <row r="110" s="79" customFormat="1" ht="16.5" customHeight="1" spans="1:2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</row>
    <row r="111" s="79" customFormat="1" ht="16.5" customHeight="1" spans="1:2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</row>
    <row r="112" s="79" customFormat="1" ht="16.5" customHeight="1" spans="1:2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</row>
    <row r="113" s="79" customFormat="1" ht="16.5" customHeight="1" spans="1:2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</row>
    <row r="114" s="79" customFormat="1" ht="16.5" customHeight="1" spans="1:2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</row>
    <row r="115" s="79" customFormat="1" ht="16.5" customHeight="1" spans="1:2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</row>
    <row r="116" s="79" customFormat="1" ht="16.5" customHeight="1" spans="1:2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</row>
    <row r="117" s="79" customFormat="1" ht="16.5" customHeight="1" spans="1:2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</row>
    <row r="118" s="79" customFormat="1" ht="16.5" customHeight="1" spans="1:2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</row>
    <row r="119" s="79" customFormat="1" ht="16.5" customHeight="1" spans="1:2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</row>
    <row r="120" s="79" customFormat="1" ht="16.5" customHeight="1" spans="1:2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</row>
    <row r="121" s="79" customFormat="1" ht="16.5" customHeight="1" spans="1:2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</row>
    <row r="122" s="79" customFormat="1" ht="16.5" customHeight="1" spans="1:2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</row>
    <row r="123" s="79" customFormat="1" ht="16.5" customHeight="1" spans="1:2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</row>
    <row r="124" s="79" customFormat="1" ht="16.5" customHeight="1" spans="1:2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</row>
    <row r="125" s="79" customFormat="1" ht="16.5" customHeight="1" spans="1:2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</row>
    <row r="126" s="79" customFormat="1" ht="16.5" customHeight="1" spans="1:2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</row>
    <row r="127" s="79" customFormat="1" ht="16.5" customHeight="1" spans="1:2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</row>
    <row r="128" s="79" customFormat="1" ht="16.5" customHeight="1" spans="1:2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</row>
    <row r="129" s="79" customFormat="1" ht="16.5" customHeight="1" spans="1:2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</row>
    <row r="130" s="79" customFormat="1" ht="16.5" customHeight="1" spans="1:2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</row>
    <row r="131" s="79" customFormat="1" ht="16.5" customHeight="1" spans="1:2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</row>
    <row r="132" s="79" customFormat="1" ht="16.5" customHeight="1" spans="1:2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</row>
    <row r="133" s="79" customFormat="1" ht="16.5" customHeight="1" spans="1:2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</row>
    <row r="134" s="79" customFormat="1" ht="16.5" customHeight="1" spans="1:2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</row>
    <row r="135" s="79" customFormat="1" ht="16.5" customHeight="1" spans="1:2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</row>
    <row r="136" s="79" customFormat="1" ht="16.5" customHeight="1" spans="1:2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</row>
    <row r="137" s="79" customFormat="1" ht="16.5" customHeight="1" spans="1:2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</row>
    <row r="138" s="79" customFormat="1" ht="16.5" customHeight="1" spans="1:2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</row>
    <row r="139" s="79" customFormat="1" ht="16.5" customHeight="1" spans="1:2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</row>
    <row r="140" s="79" customFormat="1" ht="16.5" customHeight="1" spans="1:2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</row>
    <row r="141" s="79" customFormat="1" ht="16.5" customHeight="1" spans="1:2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</row>
    <row r="142" s="79" customFormat="1" ht="16.5" customHeight="1" spans="1:2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</row>
    <row r="143" s="79" customFormat="1" ht="16.5" customHeight="1" spans="1:2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</row>
    <row r="144" s="79" customFormat="1" ht="16.5" customHeight="1" spans="1:2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</row>
    <row r="145" s="79" customFormat="1" ht="16.5" customHeight="1" spans="1:2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</row>
    <row r="146" s="79" customFormat="1" ht="16.5" customHeight="1" spans="1:2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</row>
    <row r="147" s="79" customFormat="1" ht="16.5" customHeight="1" spans="1:2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</row>
    <row r="148" s="79" customFormat="1" ht="16.5" customHeight="1" spans="1:2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</row>
    <row r="149" s="79" customFormat="1" ht="16.5" customHeight="1" spans="1:2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</row>
    <row r="150" s="79" customFormat="1" ht="16.5" customHeight="1" spans="1:2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</row>
    <row r="151" s="79" customFormat="1" ht="16.5" customHeight="1" spans="1:2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</row>
    <row r="152" s="79" customFormat="1" ht="16.5" customHeight="1" spans="1:2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</row>
    <row r="153" s="79" customFormat="1" ht="16.5" customHeight="1" spans="1:2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</row>
    <row r="154" s="79" customFormat="1" ht="16.5" customHeight="1" spans="1:2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</row>
    <row r="155" s="79" customFormat="1" ht="16.5" customHeight="1" spans="1:2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</row>
    <row r="156" s="79" customFormat="1" ht="16.5" customHeight="1" spans="1:2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</row>
    <row r="157" s="79" customFormat="1" ht="16.5" customHeight="1" spans="1:2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</row>
    <row r="158" s="79" customFormat="1" ht="16.5" customHeight="1" spans="1:2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</row>
    <row r="159" s="79" customFormat="1" ht="16.5" customHeight="1" spans="1:2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</row>
    <row r="160" s="79" customFormat="1" ht="16.5" customHeight="1" spans="1:2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</row>
    <row r="161" s="79" customFormat="1" ht="16.5" customHeight="1" spans="1:2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</row>
    <row r="162" s="79" customFormat="1" ht="16.5" customHeight="1" spans="1:2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</row>
    <row r="163" s="79" customFormat="1" ht="16.5" customHeight="1" spans="1:2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</row>
    <row r="164" s="79" customFormat="1" ht="16.5" customHeight="1" spans="1:2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</row>
    <row r="165" s="79" customFormat="1" ht="16.5" customHeight="1" spans="1:2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</row>
    <row r="166" s="79" customFormat="1" ht="16.5" customHeight="1" spans="1:2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</row>
    <row r="167" s="79" customFormat="1" ht="16.5" customHeight="1" spans="1:2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</row>
    <row r="168" s="79" customFormat="1" ht="16.5" customHeight="1" spans="1:2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</row>
    <row r="169" s="79" customFormat="1" ht="16.5" customHeight="1" spans="1:2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</row>
    <row r="170" s="79" customFormat="1" ht="16.5" customHeight="1" spans="1:2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</row>
    <row r="171" s="79" customFormat="1" ht="16.5" customHeight="1" spans="1:2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</row>
    <row r="172" s="79" customFormat="1" ht="16.5" customHeight="1" spans="1:2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</row>
    <row r="173" s="79" customFormat="1" ht="16.5" customHeight="1" spans="1:2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</row>
    <row r="174" s="79" customFormat="1" ht="16.5" customHeight="1" spans="1:2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</row>
    <row r="175" s="79" customFormat="1" ht="16.5" customHeight="1" spans="1:2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</row>
    <row r="176" s="79" customFormat="1" ht="16.5" customHeight="1" spans="1:2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</row>
    <row r="177" s="79" customFormat="1" ht="16.5" customHeight="1" spans="1:2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</row>
    <row r="178" s="79" customFormat="1" ht="16.5" customHeight="1" spans="1:2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</row>
    <row r="179" s="79" customFormat="1" ht="16.5" customHeight="1" spans="1:2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</row>
    <row r="180" s="79" customFormat="1" ht="16.5" customHeight="1" spans="1:2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</row>
    <row r="181" s="79" customFormat="1" ht="16.5" customHeight="1" spans="1:2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</row>
    <row r="182" s="79" customFormat="1" ht="16.5" customHeight="1" spans="1:2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</row>
    <row r="183" s="79" customFormat="1" ht="16.5" customHeight="1" spans="1:2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</row>
    <row r="184" s="79" customFormat="1" ht="16.5" customHeight="1" spans="1:2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</row>
    <row r="185" s="79" customFormat="1" ht="16.5" customHeight="1" spans="1:2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</row>
    <row r="186" s="79" customFormat="1" ht="16.5" customHeight="1" spans="1:2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</row>
    <row r="187" s="79" customFormat="1" ht="16.5" customHeight="1" spans="1:2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</row>
    <row r="188" s="79" customFormat="1" ht="16.5" customHeight="1" spans="1:2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</row>
    <row r="189" s="79" customFormat="1" ht="16.5" customHeight="1" spans="1:2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</row>
    <row r="190" s="79" customFormat="1" ht="16.5" customHeight="1" spans="1:2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</row>
    <row r="191" s="79" customFormat="1" ht="16.5" customHeight="1" spans="1:2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</row>
    <row r="192" s="79" customFormat="1" ht="16.5" customHeight="1" spans="1:2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</row>
    <row r="193" s="79" customFormat="1" ht="16.5" customHeight="1" spans="1:2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</row>
    <row r="194" s="79" customFormat="1" ht="16.5" customHeight="1" spans="1:2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</row>
    <row r="195" s="79" customFormat="1" ht="16.5" customHeight="1" spans="1:2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</row>
    <row r="196" s="79" customFormat="1" ht="16.5" customHeight="1" spans="1:2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</row>
    <row r="197" s="79" customFormat="1" ht="16.5" customHeight="1" spans="1:2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</row>
    <row r="198" s="79" customFormat="1" ht="16.5" customHeight="1" spans="1:2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</row>
    <row r="199" s="79" customFormat="1" ht="16.5" customHeight="1" spans="1:2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</row>
    <row r="200" s="79" customFormat="1" ht="16.5" customHeight="1" spans="1:2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</row>
    <row r="201" s="79" customFormat="1" ht="16.5" customHeight="1" spans="1:2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</row>
    <row r="202" s="79" customFormat="1" ht="16.5" customHeight="1" spans="1:2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</row>
    <row r="203" s="79" customFormat="1" ht="16.5" customHeight="1" spans="1:2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</row>
    <row r="204" s="79" customFormat="1" ht="16.5" customHeight="1" spans="1:2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</row>
    <row r="205" s="79" customFormat="1" ht="16.5" customHeight="1" spans="1:2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</row>
    <row r="206" s="79" customFormat="1" ht="16.5" customHeight="1" spans="1:2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</row>
    <row r="207" s="79" customFormat="1" ht="16.5" customHeight="1" spans="1:2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</row>
    <row r="208" s="79" customFormat="1" ht="16.5" customHeight="1" spans="1:2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</row>
    <row r="209" s="79" customFormat="1" ht="16.5" customHeight="1" spans="1:2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</row>
    <row r="210" s="79" customFormat="1" ht="16.5" customHeight="1" spans="1:2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</row>
    <row r="211" s="79" customFormat="1" ht="16.5" customHeight="1" spans="1:2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</row>
    <row r="212" s="79" customFormat="1" ht="16.5" customHeight="1" spans="1:2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</row>
    <row r="213" s="79" customFormat="1" ht="16.5" customHeight="1" spans="1:2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</row>
    <row r="214" s="79" customFormat="1" ht="16.5" customHeight="1" spans="1:2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</row>
    <row r="215" s="79" customFormat="1" ht="16.5" customHeight="1" spans="1:2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</row>
    <row r="216" s="79" customFormat="1" ht="16.5" customHeight="1" spans="1:2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</row>
    <row r="217" s="79" customFormat="1" ht="16.5" customHeight="1" spans="1:2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</row>
    <row r="218" s="79" customFormat="1" ht="16.5" customHeight="1" spans="1:2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</row>
    <row r="219" s="79" customFormat="1" ht="16.5" customHeight="1" spans="1:2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</row>
    <row r="220" s="79" customFormat="1" ht="16.5" customHeight="1" spans="1:2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</row>
    <row r="221" s="79" customFormat="1" ht="16.5" customHeight="1" spans="1:2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</row>
    <row r="222" s="79" customFormat="1" ht="16.5" customHeight="1" spans="1:2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</row>
    <row r="223" s="79" customFormat="1" ht="16.5" customHeight="1" spans="1:2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</row>
    <row r="224" s="79" customFormat="1" ht="16.5" customHeight="1" spans="1:2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</row>
    <row r="225" s="79" customFormat="1" ht="16.5" customHeight="1" spans="1:2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</row>
    <row r="226" s="79" customFormat="1" ht="16.5" customHeight="1" spans="1:2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</row>
    <row r="227" s="79" customFormat="1" ht="16.5" customHeight="1" spans="1:2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</row>
    <row r="228" s="79" customFormat="1" ht="16.5" customHeight="1" spans="1:2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</row>
    <row r="229" s="79" customFormat="1" ht="16.5" customHeight="1" spans="1:2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</row>
    <row r="230" s="79" customFormat="1" ht="16.5" customHeight="1" spans="1:2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</row>
    <row r="231" s="79" customFormat="1" ht="16.5" customHeight="1" spans="1:2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</row>
    <row r="232" s="79" customFormat="1" ht="16.5" customHeight="1" spans="1:2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</row>
    <row r="233" s="79" customFormat="1" ht="16.5" customHeight="1" spans="1:2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</row>
    <row r="234" s="79" customFormat="1" ht="16.5" customHeight="1" spans="1:2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</row>
    <row r="235" s="79" customFormat="1" ht="16.5" customHeight="1" spans="1:2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</row>
    <row r="236" s="79" customFormat="1" ht="16.5" customHeight="1" spans="1:2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</row>
    <row r="237" s="79" customFormat="1" ht="16.5" customHeight="1" spans="1:2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</row>
    <row r="238" s="79" customFormat="1" ht="16.5" customHeight="1" spans="1:2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</row>
    <row r="239" s="79" customFormat="1" ht="16.5" customHeight="1" spans="1:2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</row>
    <row r="240" s="79" customFormat="1" ht="16.5" customHeight="1" spans="1:2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</row>
    <row r="241" s="79" customFormat="1" ht="16.5" customHeight="1" spans="1:2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</row>
    <row r="242" s="79" customFormat="1" ht="16.5" customHeight="1" spans="1:2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</row>
    <row r="243" s="79" customFormat="1" ht="16.5" customHeight="1" spans="1:2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</row>
    <row r="244" s="79" customFormat="1" ht="16.5" customHeight="1" spans="1:2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</row>
    <row r="245" s="79" customFormat="1" ht="16.5" customHeight="1" spans="1:2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</row>
    <row r="246" s="79" customFormat="1" ht="16.5" customHeight="1" spans="1:2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</row>
    <row r="247" s="79" customFormat="1" ht="16.5" customHeight="1" spans="1:2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</row>
    <row r="248" s="79" customFormat="1" ht="16.5" customHeight="1" spans="1:2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</row>
    <row r="249" s="79" customFormat="1" ht="16.5" customHeight="1" spans="1:2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</row>
    <row r="250" s="79" customFormat="1" ht="16.5" customHeight="1" spans="1:2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</row>
    <row r="251" s="79" customFormat="1" ht="16.5" customHeight="1" spans="1:2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</row>
    <row r="252" s="79" customFormat="1" ht="16.5" customHeight="1" spans="1:2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</row>
    <row r="253" s="79" customFormat="1" ht="16.5" customHeight="1" spans="1:2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</row>
    <row r="254" s="79" customFormat="1" ht="16.5" customHeight="1" spans="1:2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</row>
    <row r="255" s="79" customFormat="1" ht="16.5" customHeight="1" spans="1:2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</row>
    <row r="256" s="79" customFormat="1" ht="16.5" customHeight="1" spans="1:2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</row>
    <row r="257" s="79" customFormat="1" ht="16.5" customHeight="1" spans="1:2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</row>
    <row r="258" s="79" customFormat="1" ht="16.5" customHeight="1" spans="1:2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</row>
    <row r="259" s="79" customFormat="1" ht="16.5" customHeight="1" spans="1:2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</row>
    <row r="260" s="79" customFormat="1" ht="16.5" customHeight="1" spans="1:2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</row>
    <row r="261" s="79" customFormat="1" ht="16.5" customHeight="1" spans="1:2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</row>
    <row r="262" s="79" customFormat="1" ht="16.5" customHeight="1" spans="1:2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</row>
    <row r="263" s="79" customFormat="1" ht="16.5" customHeight="1" spans="1:2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</row>
    <row r="264" s="79" customFormat="1" ht="16.5" customHeight="1" spans="1:2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</row>
    <row r="265" s="79" customFormat="1" ht="16.5" customHeight="1" spans="1:2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</row>
    <row r="266" s="79" customFormat="1" ht="16.5" customHeight="1" spans="1:2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</row>
    <row r="267" s="79" customFormat="1" ht="16.5" customHeight="1" spans="1:2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</row>
    <row r="268" s="79" customFormat="1" ht="16.5" customHeight="1" spans="1:2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</row>
    <row r="269" s="79" customFormat="1" ht="16.5" customHeight="1" spans="1:2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</row>
    <row r="270" s="79" customFormat="1" ht="16.5" customHeight="1" spans="1:2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</row>
    <row r="271" s="79" customFormat="1" ht="16.5" customHeight="1" spans="1:2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</row>
    <row r="272" s="79" customFormat="1" ht="16.5" customHeight="1" spans="1:2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</row>
    <row r="273" s="79" customFormat="1" ht="16.5" customHeight="1" spans="1:2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</row>
    <row r="274" s="79" customFormat="1" ht="16.5" customHeight="1" spans="1:2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</row>
    <row r="275" s="79" customFormat="1" ht="16.5" customHeight="1" spans="1:2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</row>
    <row r="276" s="79" customFormat="1" ht="16.5" customHeight="1" spans="1:2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</row>
    <row r="277" s="79" customFormat="1" ht="16.5" customHeight="1" spans="1:2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</row>
    <row r="278" s="79" customFormat="1" ht="16.5" customHeight="1" spans="1:2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</row>
    <row r="279" s="79" customFormat="1" ht="16.5" customHeight="1" spans="1:2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</row>
    <row r="280" s="79" customFormat="1" ht="16.5" customHeight="1" spans="1:2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</row>
    <row r="281" s="79" customFormat="1" ht="16.5" customHeight="1" spans="1:2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</row>
    <row r="282" s="79" customFormat="1" ht="16.5" customHeight="1" spans="1:2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</row>
    <row r="283" s="79" customFormat="1" ht="16.5" customHeight="1" spans="1:2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</row>
    <row r="284" s="79" customFormat="1" ht="16.5" customHeight="1" spans="1:2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</row>
    <row r="285" s="79" customFormat="1" ht="16.5" customHeight="1" spans="1:2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</row>
    <row r="286" s="79" customFormat="1" ht="16.5" customHeight="1" spans="1:2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</row>
    <row r="287" s="79" customFormat="1" ht="16.5" customHeight="1" spans="1:2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</row>
    <row r="288" s="79" customFormat="1" ht="16.5" customHeight="1" spans="1:2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</row>
    <row r="289" s="79" customFormat="1" ht="16.5" customHeight="1" spans="1:2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</row>
    <row r="290" s="79" customFormat="1" ht="16.5" customHeight="1" spans="1:2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</row>
    <row r="291" s="79" customFormat="1" ht="16.5" customHeight="1" spans="1:2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</row>
    <row r="292" s="79" customFormat="1" ht="16.5" customHeight="1" spans="1:2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</row>
    <row r="293" s="79" customFormat="1" ht="16.5" customHeight="1" spans="1:2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</row>
    <row r="294" s="79" customFormat="1" ht="16.5" customHeight="1" spans="1:2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</row>
    <row r="295" s="79" customFormat="1" ht="16.5" customHeight="1" spans="1:2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</row>
    <row r="296" s="79" customFormat="1" ht="16.5" customHeight="1" spans="1:2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</row>
    <row r="297" s="79" customFormat="1" ht="16.5" customHeight="1" spans="1:2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</row>
    <row r="298" s="79" customFormat="1" ht="16.5" customHeight="1" spans="1:2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</row>
    <row r="299" s="79" customFormat="1" ht="16.5" customHeight="1" spans="1:2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</row>
    <row r="300" s="79" customFormat="1" ht="16.5" customHeight="1" spans="1:2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</row>
    <row r="301" s="79" customFormat="1" ht="16.5" customHeight="1" spans="1:2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</row>
    <row r="302" s="79" customFormat="1" ht="16.5" customHeight="1" spans="1:2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</row>
    <row r="303" s="79" customFormat="1" ht="16.5" customHeight="1" spans="1:2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</row>
    <row r="304" s="79" customFormat="1" ht="16.5" customHeight="1" spans="1:2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</row>
    <row r="305" s="79" customFormat="1" ht="16.5" customHeight="1" spans="1:2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</row>
    <row r="306" s="79" customFormat="1" ht="16.5" customHeight="1" spans="1:2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</row>
    <row r="307" s="79" customFormat="1" ht="16.5" customHeight="1" spans="1:2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</row>
    <row r="308" s="79" customFormat="1" ht="16.5" customHeight="1" spans="1:2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</row>
    <row r="309" s="79" customFormat="1" ht="16.5" customHeight="1" spans="1:2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</row>
    <row r="310" s="79" customFormat="1" ht="16.5" customHeight="1" spans="1:2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</row>
    <row r="311" s="79" customFormat="1" ht="16.5" customHeight="1" spans="1:2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</row>
    <row r="312" s="79" customFormat="1" ht="16.5" customHeight="1" spans="1:2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</row>
    <row r="313" s="79" customFormat="1" ht="16.5" customHeight="1" spans="1:2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</row>
    <row r="314" s="79" customFormat="1" ht="16.5" customHeight="1" spans="1:2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</row>
    <row r="315" s="79" customFormat="1" ht="16.5" customHeight="1" spans="1:2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</row>
    <row r="316" s="79" customFormat="1" ht="16.5" customHeight="1" spans="1:2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</row>
    <row r="317" s="79" customFormat="1" ht="16.5" customHeight="1" spans="1:2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</row>
    <row r="318" s="79" customFormat="1" ht="16.5" customHeight="1" spans="1:2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</row>
    <row r="319" s="79" customFormat="1" ht="16.5" customHeight="1" spans="1:2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</row>
    <row r="320" s="79" customFormat="1" ht="16.5" customHeight="1" spans="1:2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</row>
    <row r="321" s="79" customFormat="1" ht="16.5" customHeight="1" spans="1:2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</row>
    <row r="322" s="79" customFormat="1" ht="16.5" customHeight="1" spans="1:2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</row>
    <row r="323" s="79" customFormat="1" ht="16.5" customHeight="1" spans="1:2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</row>
    <row r="324" s="79" customFormat="1" ht="16.5" customHeight="1" spans="1:2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</row>
    <row r="325" s="79" customFormat="1" ht="16.5" customHeight="1" spans="1:2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</row>
    <row r="326" s="79" customFormat="1" ht="16.5" customHeight="1" spans="1:2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</row>
    <row r="327" s="79" customFormat="1" ht="16.5" customHeight="1" spans="1:2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</row>
    <row r="328" s="79" customFormat="1" ht="16.5" customHeight="1" spans="1:2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</row>
    <row r="329" s="79" customFormat="1" ht="16.5" customHeight="1" spans="1:2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</row>
    <row r="330" s="79" customFormat="1" ht="16.5" customHeight="1" spans="1:2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</row>
    <row r="331" s="79" customFormat="1" ht="16.5" customHeight="1" spans="1:2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</row>
    <row r="332" s="79" customFormat="1" ht="16.5" customHeight="1" spans="1:2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</row>
    <row r="333" s="79" customFormat="1" ht="16.5" customHeight="1" spans="1:2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</row>
    <row r="334" s="79" customFormat="1" ht="16.5" customHeight="1" spans="1:2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</row>
    <row r="335" s="79" customFormat="1" ht="16.5" customHeight="1" spans="1:2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</row>
    <row r="336" s="79" customFormat="1" ht="16.5" customHeight="1" spans="1:2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</row>
    <row r="337" s="79" customFormat="1" ht="16.5" customHeight="1" spans="1:2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</row>
    <row r="338" s="79" customFormat="1" ht="16.5" customHeight="1" spans="1:2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</row>
    <row r="339" s="79" customFormat="1" ht="16.5" customHeight="1" spans="1:2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</row>
    <row r="340" s="79" customFormat="1" ht="16.5" customHeight="1" spans="1:2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</row>
    <row r="341" s="79" customFormat="1" ht="16.5" customHeight="1" spans="1:2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</row>
    <row r="342" s="79" customFormat="1" ht="16.5" customHeight="1" spans="1:2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</row>
    <row r="343" s="79" customFormat="1" ht="16.5" customHeight="1" spans="1:2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</row>
    <row r="344" s="79" customFormat="1" ht="16.5" customHeight="1" spans="1:2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</row>
    <row r="345" s="79" customFormat="1" ht="16.5" customHeight="1" spans="1:2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</row>
    <row r="346" s="79" customFormat="1" ht="16.5" customHeight="1" spans="1:2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</row>
    <row r="347" s="79" customFormat="1" ht="16.5" customHeight="1" spans="1:2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</row>
    <row r="348" s="79" customFormat="1" ht="16.5" customHeight="1" spans="1:2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</row>
    <row r="349" s="79" customFormat="1" ht="16.5" customHeight="1" spans="1:2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</row>
    <row r="350" s="79" customFormat="1" ht="16.5" customHeight="1" spans="1:2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</row>
    <row r="351" s="79" customFormat="1" ht="16.5" customHeight="1" spans="1:2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</row>
    <row r="352" s="79" customFormat="1" ht="16.5" customHeight="1" spans="1:2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</row>
    <row r="353" s="79" customFormat="1" ht="16.5" customHeight="1" spans="1:2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</row>
    <row r="354" s="79" customFormat="1" ht="16.5" customHeight="1" spans="1:2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</row>
    <row r="355" s="79" customFormat="1" ht="16.5" customHeight="1" spans="1:2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</row>
    <row r="356" s="79" customFormat="1" ht="16.5" customHeight="1" spans="1:2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</row>
    <row r="357" s="79" customFormat="1" ht="16.5" customHeight="1" spans="1:2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</row>
    <row r="358" s="79" customFormat="1" ht="16.5" customHeight="1" spans="1:2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</row>
    <row r="359" s="79" customFormat="1" ht="16.5" customHeight="1" spans="1:2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</row>
    <row r="360" s="79" customFormat="1" ht="16.5" customHeight="1" spans="1:2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</row>
    <row r="361" s="79" customFormat="1" ht="16.5" customHeight="1" spans="1:2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</row>
    <row r="362" s="79" customFormat="1" ht="16.5" customHeight="1" spans="1:2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</row>
    <row r="363" s="79" customFormat="1" ht="16.5" customHeight="1" spans="1:2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</row>
    <row r="364" s="79" customFormat="1" ht="16.5" customHeight="1" spans="1:2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</row>
    <row r="365" s="79" customFormat="1" ht="16.5" customHeight="1" spans="1:2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</row>
    <row r="366" s="79" customFormat="1" ht="16.5" customHeight="1" spans="1:2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</row>
    <row r="367" s="79" customFormat="1" ht="16.5" customHeight="1" spans="1:2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</row>
    <row r="368" s="79" customFormat="1" ht="16.5" customHeight="1" spans="1:2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</row>
    <row r="369" s="79" customFormat="1" ht="16.5" customHeight="1" spans="1:2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</row>
    <row r="370" s="79" customFormat="1" ht="16.5" customHeight="1" spans="1:2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</row>
    <row r="371" s="79" customFormat="1" ht="16.5" customHeight="1" spans="1:2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</row>
    <row r="372" s="79" customFormat="1" ht="16.5" customHeight="1" spans="1:2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</row>
    <row r="373" s="79" customFormat="1" ht="16.5" customHeight="1" spans="1:2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</row>
    <row r="374" s="79" customFormat="1" ht="16.5" customHeight="1" spans="1:2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</row>
    <row r="375" s="79" customFormat="1" ht="16.5" customHeight="1" spans="1:2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</row>
    <row r="376" s="79" customFormat="1" ht="16.5" customHeight="1" spans="1:2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</row>
    <row r="377" s="79" customFormat="1" ht="16.5" customHeight="1" spans="1:2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</row>
    <row r="378" s="79" customFormat="1" ht="16.5" customHeight="1" spans="1:2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</row>
    <row r="379" s="79" customFormat="1" ht="16.5" customHeight="1" spans="1:2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</row>
    <row r="380" s="79" customFormat="1" ht="16.5" customHeight="1" spans="1:2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</row>
    <row r="381" s="79" customFormat="1" ht="16.5" customHeight="1" spans="1:2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</row>
    <row r="382" s="79" customFormat="1" ht="16.5" customHeight="1" spans="1:2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</row>
    <row r="383" s="79" customFormat="1" ht="16.5" customHeight="1" spans="1:2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</row>
    <row r="384" s="79" customFormat="1" ht="16.5" customHeight="1" spans="1:2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</row>
    <row r="385" s="79" customFormat="1" ht="16.5" customHeight="1" spans="1:2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</row>
    <row r="386" s="79" customFormat="1" ht="16.5" customHeight="1" spans="1:2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</row>
    <row r="387" s="79" customFormat="1" ht="16.5" customHeight="1" spans="1:2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</row>
    <row r="388" s="79" customFormat="1" ht="16.5" customHeight="1" spans="1:2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</row>
    <row r="389" s="79" customFormat="1" ht="16.5" customHeight="1" spans="1:2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</row>
    <row r="390" s="79" customFormat="1" ht="16.5" customHeight="1" spans="1:2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</row>
    <row r="391" s="79" customFormat="1" ht="16.5" customHeight="1" spans="1:2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</row>
    <row r="392" s="79" customFormat="1" ht="16.5" customHeight="1" spans="1:2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</row>
    <row r="393" s="79" customFormat="1" ht="16.5" customHeight="1" spans="1:2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</row>
    <row r="394" s="79" customFormat="1" ht="16.5" customHeight="1" spans="1:2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</row>
    <row r="395" s="79" customFormat="1" ht="16.5" customHeight="1" spans="1:2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</row>
    <row r="396" s="79" customFormat="1" ht="16.5" customHeight="1" spans="1:2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</row>
    <row r="397" s="79" customFormat="1" ht="16.5" customHeight="1" spans="1:2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</row>
    <row r="398" s="79" customFormat="1" ht="16.5" customHeight="1" spans="1:2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</row>
    <row r="399" s="79" customFormat="1" ht="16.5" customHeight="1" spans="1:2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</row>
    <row r="400" s="79" customFormat="1" ht="16.5" customHeight="1" spans="1:2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</row>
    <row r="401" s="79" customFormat="1" ht="16.5" customHeight="1" spans="1:2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</row>
    <row r="402" s="79" customFormat="1" ht="16.5" customHeight="1" spans="1:2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</row>
    <row r="403" s="79" customFormat="1" ht="16.5" customHeight="1" spans="1:2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</row>
    <row r="404" s="79" customFormat="1" ht="16.5" customHeight="1" spans="1:2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</row>
    <row r="405" s="79" customFormat="1" ht="16.5" customHeight="1" spans="1:2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</row>
    <row r="406" s="79" customFormat="1" ht="16.5" customHeight="1" spans="1:2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</row>
    <row r="407" s="79" customFormat="1" ht="16.5" customHeight="1" spans="1:2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</row>
    <row r="408" s="79" customFormat="1" ht="16.5" customHeight="1" spans="1:2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</row>
    <row r="409" s="79" customFormat="1" ht="16.5" customHeight="1" spans="1:2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</row>
    <row r="410" s="79" customFormat="1" ht="16.5" customHeight="1" spans="1:2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</row>
    <row r="411" s="79" customFormat="1" ht="16.5" customHeight="1" spans="1:2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</row>
    <row r="412" s="79" customFormat="1" ht="16.5" customHeight="1" spans="1:2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</row>
    <row r="413" s="79" customFormat="1" ht="16.5" customHeight="1" spans="1:2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</row>
    <row r="414" s="79" customFormat="1" ht="16.5" customHeight="1" spans="1:2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</row>
    <row r="415" s="79" customFormat="1" ht="16.5" customHeight="1" spans="1:2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</row>
    <row r="416" s="79" customFormat="1" ht="16.5" customHeight="1" spans="1:2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</row>
    <row r="417" s="79" customFormat="1" ht="16.5" customHeight="1" spans="1:2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</row>
    <row r="418" s="79" customFormat="1" ht="16.5" customHeight="1" spans="1:2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</row>
    <row r="419" s="79" customFormat="1" ht="16.5" customHeight="1" spans="1:2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</row>
    <row r="420" s="79" customFormat="1" ht="16.5" customHeight="1" spans="1:2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</row>
    <row r="421" s="79" customFormat="1" ht="16.5" customHeight="1" spans="1:2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</row>
    <row r="422" s="79" customFormat="1" ht="16.5" customHeight="1" spans="1:2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</row>
    <row r="423" s="79" customFormat="1" ht="16.5" customHeight="1" spans="1:2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</row>
    <row r="424" s="79" customFormat="1" ht="16.5" customHeight="1" spans="1:2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</row>
    <row r="425" s="79" customFormat="1" ht="16.5" customHeight="1" spans="1:2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</row>
    <row r="426" s="79" customFormat="1" ht="16.5" customHeight="1" spans="1:2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</row>
    <row r="427" s="79" customFormat="1" ht="16.5" customHeight="1" spans="1:2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</row>
    <row r="428" s="79" customFormat="1" ht="16.5" customHeight="1" spans="1:2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</row>
    <row r="429" s="79" customFormat="1" ht="16.5" customHeight="1" spans="1:2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</row>
    <row r="430" s="79" customFormat="1" ht="16.5" customHeight="1" spans="1:2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</row>
    <row r="431" s="79" customFormat="1" ht="16.5" customHeight="1" spans="1:2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</row>
    <row r="432" s="79" customFormat="1" ht="16.5" customHeight="1" spans="1:2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</row>
    <row r="433" s="79" customFormat="1" ht="16.5" customHeight="1" spans="1:2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</row>
    <row r="434" s="79" customFormat="1" ht="16.5" customHeight="1" spans="1:2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</row>
    <row r="435" s="79" customFormat="1" ht="16.5" customHeight="1" spans="1:2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</row>
    <row r="436" s="79" customFormat="1" ht="16.5" customHeight="1" spans="1:2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</row>
    <row r="437" s="79" customFormat="1" ht="16.5" customHeight="1" spans="1:2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</row>
    <row r="438" s="79" customFormat="1" ht="16.5" customHeight="1" spans="1:2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</row>
    <row r="439" s="79" customFormat="1" ht="16.5" customHeight="1" spans="1:2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</row>
    <row r="440" s="79" customFormat="1" ht="16.5" customHeight="1" spans="1:2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</row>
    <row r="441" s="79" customFormat="1" ht="16.5" customHeight="1" spans="1:2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</row>
    <row r="442" s="79" customFormat="1" ht="16.5" customHeight="1" spans="1:2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</row>
    <row r="443" s="79" customFormat="1" ht="16.5" customHeight="1" spans="1:2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</row>
    <row r="444" s="79" customFormat="1" ht="16.5" customHeight="1" spans="1:2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</row>
    <row r="445" s="79" customFormat="1" ht="16.5" customHeight="1" spans="1:2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</row>
    <row r="446" s="79" customFormat="1" ht="16.5" customHeight="1" spans="1:2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</row>
    <row r="447" s="79" customFormat="1" ht="16.5" customHeight="1" spans="1:2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</row>
    <row r="448" s="79" customFormat="1" ht="16.5" customHeight="1" spans="1:2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</row>
    <row r="449" s="79" customFormat="1" ht="16.5" customHeight="1" spans="1:2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</row>
    <row r="450" s="79" customFormat="1" ht="16.5" customHeight="1" spans="1:2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</row>
    <row r="451" s="79" customFormat="1" ht="16.5" customHeight="1" spans="1:2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</row>
    <row r="452" s="79" customFormat="1" ht="16.5" customHeight="1" spans="1:2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</row>
    <row r="453" s="79" customFormat="1" ht="16.5" customHeight="1" spans="1:2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</row>
    <row r="454" s="79" customFormat="1" ht="16.5" customHeight="1" spans="1:2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</row>
    <row r="455" s="79" customFormat="1" ht="16.5" customHeight="1" spans="1:2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</row>
    <row r="456" s="79" customFormat="1" ht="16.5" customHeight="1" spans="1:2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</row>
    <row r="457" s="79" customFormat="1" ht="16.5" customHeight="1" spans="1:2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</row>
    <row r="458" s="79" customFormat="1" ht="16.5" customHeight="1" spans="1:2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</row>
    <row r="459" s="79" customFormat="1" ht="16.5" customHeight="1" spans="1:2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</row>
    <row r="460" s="79" customFormat="1" ht="16.5" customHeight="1" spans="1:2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</row>
    <row r="461" s="79" customFormat="1" ht="16.5" customHeight="1" spans="1:2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</row>
    <row r="462" s="79" customFormat="1" ht="16.5" customHeight="1" spans="1:2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</row>
    <row r="463" s="79" customFormat="1" ht="16.5" customHeight="1" spans="1:2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</row>
    <row r="464" s="79" customFormat="1" ht="16.5" customHeight="1" spans="1:2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</row>
    <row r="465" s="79" customFormat="1" ht="16.5" customHeight="1" spans="1:2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</row>
    <row r="466" s="79" customFormat="1" ht="16.5" customHeight="1" spans="1:2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</row>
    <row r="467" s="79" customFormat="1" ht="16.5" customHeight="1" spans="1:2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</row>
    <row r="468" s="79" customFormat="1" ht="16.5" customHeight="1" spans="1:2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</row>
    <row r="469" s="79" customFormat="1" ht="16.5" customHeight="1" spans="1:2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</row>
    <row r="470" s="79" customFormat="1" ht="16.5" customHeight="1" spans="1:2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</row>
    <row r="471" s="79" customFormat="1" ht="16.5" customHeight="1" spans="1:2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</row>
    <row r="472" s="79" customFormat="1" ht="16.5" customHeight="1" spans="1:2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</row>
    <row r="473" s="79" customFormat="1" ht="16.5" customHeight="1" spans="1:2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</row>
    <row r="474" s="79" customFormat="1" ht="16.5" customHeight="1" spans="1:2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</row>
    <row r="475" s="79" customFormat="1" ht="16.5" customHeight="1" spans="1:2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</row>
    <row r="476" s="79" customFormat="1" ht="16.5" customHeight="1" spans="1:2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</row>
    <row r="477" s="79" customFormat="1" ht="16.5" customHeight="1" spans="1:2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</row>
    <row r="478" s="79" customFormat="1" ht="16.5" customHeight="1" spans="1:2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</row>
    <row r="479" s="79" customFormat="1" ht="16.5" customHeight="1" spans="1:2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</row>
    <row r="480" s="79" customFormat="1" ht="16.5" customHeight="1" spans="1:2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</row>
    <row r="481" s="79" customFormat="1" ht="16.5" customHeight="1" spans="1:2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</row>
    <row r="482" s="79" customFormat="1" ht="16.5" customHeight="1" spans="1:2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</row>
    <row r="483" s="79" customFormat="1" ht="16.5" customHeight="1" spans="1:2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</row>
    <row r="484" s="79" customFormat="1" ht="16.5" customHeight="1" spans="1:2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</row>
    <row r="485" s="79" customFormat="1" ht="16.5" customHeight="1" spans="1:2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</row>
    <row r="486" s="79" customFormat="1" ht="16.5" customHeight="1" spans="1:2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</row>
    <row r="487" s="79" customFormat="1" ht="16.5" customHeight="1" spans="1:2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</row>
    <row r="488" s="79" customFormat="1" ht="16.5" customHeight="1" spans="1:2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</row>
    <row r="489" s="79" customFormat="1" ht="16.5" customHeight="1" spans="1:2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</row>
    <row r="490" s="79" customFormat="1" ht="16.5" customHeight="1" spans="1:2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</row>
    <row r="491" s="79" customFormat="1" ht="16.5" customHeight="1" spans="1:2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</row>
    <row r="492" s="79" customFormat="1" ht="16.5" customHeight="1" spans="1:2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</row>
    <row r="493" s="79" customFormat="1" ht="16.5" customHeight="1" spans="1:2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</row>
    <row r="494" s="79" customFormat="1" ht="16.5" customHeight="1" spans="1:2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</row>
    <row r="495" s="79" customFormat="1" ht="16.5" customHeight="1" spans="1:2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</row>
    <row r="496" s="79" customFormat="1" ht="16.5" customHeight="1" spans="1:2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</row>
    <row r="497" s="79" customFormat="1" ht="16.5" customHeight="1" spans="1:2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</row>
    <row r="498" s="79" customFormat="1" ht="16.5" customHeight="1" spans="1:2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</row>
    <row r="499" s="79" customFormat="1" ht="16.5" customHeight="1" spans="1:2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</row>
    <row r="500" s="79" customFormat="1" ht="16.5" customHeight="1" spans="1:2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</row>
    <row r="501" s="79" customFormat="1" ht="16.5" customHeight="1" spans="1:2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</row>
    <row r="502" s="79" customFormat="1" ht="16.5" customHeight="1" spans="1:2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</row>
    <row r="503" s="79" customFormat="1" ht="16.5" customHeight="1" spans="1:2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</row>
    <row r="504" s="79" customFormat="1" ht="16.5" customHeight="1" spans="1:2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</row>
    <row r="505" s="79" customFormat="1" ht="16.5" customHeight="1" spans="1:2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</row>
    <row r="506" s="79" customFormat="1" ht="16.5" customHeight="1" spans="1:2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</row>
    <row r="507" s="79" customFormat="1" ht="16.5" customHeight="1" spans="1:2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</row>
    <row r="508" s="79" customFormat="1" ht="16.5" customHeight="1" spans="1:2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</row>
    <row r="509" s="79" customFormat="1" ht="16.5" customHeight="1" spans="1:2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</row>
    <row r="510" s="79" customFormat="1" ht="16.5" customHeight="1" spans="1:2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</row>
    <row r="511" s="79" customFormat="1" ht="16.5" customHeight="1" spans="1:2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</row>
    <row r="512" s="79" customFormat="1" ht="16.5" customHeight="1" spans="1:2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</row>
    <row r="513" s="79" customFormat="1" ht="16.5" customHeight="1" spans="1:2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</row>
    <row r="514" s="79" customFormat="1" ht="16.5" customHeight="1" spans="1:2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</row>
    <row r="515" s="79" customFormat="1" ht="16.5" customHeight="1" spans="1:2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</row>
    <row r="516" s="79" customFormat="1" ht="16.5" customHeight="1" spans="1:2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</row>
    <row r="517" s="79" customFormat="1" ht="16.5" customHeight="1" spans="1:2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</row>
    <row r="518" s="79" customFormat="1" ht="16.5" customHeight="1" spans="1:2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</row>
    <row r="519" s="79" customFormat="1" ht="16.5" customHeight="1" spans="1:2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</row>
    <row r="520" s="79" customFormat="1" ht="16.5" customHeight="1" spans="1:2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</row>
    <row r="521" s="79" customFormat="1" ht="16.5" customHeight="1" spans="1:2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</row>
    <row r="522" s="79" customFormat="1" ht="16.5" customHeight="1" spans="1:2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</row>
    <row r="523" s="79" customFormat="1" ht="16.5" customHeight="1" spans="1:2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</row>
    <row r="524" s="79" customFormat="1" ht="16.5" customHeight="1" spans="1:2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</row>
    <row r="525" s="79" customFormat="1" ht="16.5" customHeight="1" spans="1:2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</row>
    <row r="526" s="79" customFormat="1" ht="16.5" customHeight="1" spans="1:2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</row>
    <row r="527" s="79" customFormat="1" ht="16.5" customHeight="1" spans="1:2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</row>
    <row r="528" s="79" customFormat="1" ht="16.5" customHeight="1" spans="1:2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</row>
    <row r="529" s="79" customFormat="1" ht="16.5" customHeight="1" spans="1:2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</row>
    <row r="530" s="79" customFormat="1" ht="16.5" customHeight="1" spans="1:2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</row>
    <row r="531" s="79" customFormat="1" ht="16.5" customHeight="1" spans="1:2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</row>
    <row r="532" s="79" customFormat="1" ht="16.5" customHeight="1" spans="1:2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</row>
    <row r="533" s="79" customFormat="1" ht="16.5" customHeight="1" spans="1:2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</row>
    <row r="534" s="79" customFormat="1" ht="16.5" customHeight="1" spans="1:2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</row>
    <row r="535" s="79" customFormat="1" ht="16.5" customHeight="1" spans="1:2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</row>
    <row r="536" s="79" customFormat="1" ht="16.5" customHeight="1" spans="1:2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</row>
    <row r="537" s="79" customFormat="1" ht="16.5" customHeight="1" spans="1:2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</row>
    <row r="538" s="79" customFormat="1" ht="16.5" customHeight="1" spans="1:2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</row>
    <row r="539" s="79" customFormat="1" ht="16.5" customHeight="1" spans="1:2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</row>
    <row r="540" s="79" customFormat="1" ht="16.5" customHeight="1" spans="1:2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</row>
    <row r="541" s="79" customFormat="1" ht="16.5" customHeight="1" spans="1:2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</row>
    <row r="542" s="79" customFormat="1" ht="16.5" customHeight="1" spans="1:2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</row>
    <row r="543" s="79" customFormat="1" ht="16.5" customHeight="1" spans="1:2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</row>
    <row r="544" s="79" customFormat="1" ht="16.5" customHeight="1" spans="1:2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</row>
    <row r="545" s="79" customFormat="1" ht="16.5" customHeight="1" spans="1:2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</row>
    <row r="546" s="79" customFormat="1" ht="16.5" customHeight="1" spans="1:2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</row>
    <row r="547" s="79" customFormat="1" ht="16.5" customHeight="1" spans="1:2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</row>
    <row r="548" s="79" customFormat="1" ht="16.5" customHeight="1" spans="1:2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</row>
    <row r="549" s="79" customFormat="1" ht="16.5" customHeight="1" spans="1:2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</row>
    <row r="550" s="79" customFormat="1" ht="16.5" customHeight="1" spans="1:2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</row>
    <row r="551" s="79" customFormat="1" ht="16.5" customHeight="1" spans="1:2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</row>
    <row r="552" s="79" customFormat="1" ht="16.5" customHeight="1" spans="1:2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</row>
    <row r="553" s="79" customFormat="1" ht="16.5" customHeight="1" spans="1:2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</row>
    <row r="554" s="79" customFormat="1" ht="16.5" customHeight="1" spans="1:2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</row>
    <row r="555" s="79" customFormat="1" ht="16.5" customHeight="1" spans="1:2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</row>
    <row r="556" s="79" customFormat="1" ht="16.5" customHeight="1" spans="1:2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</row>
    <row r="557" s="79" customFormat="1" ht="16.5" customHeight="1" spans="1:2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</row>
    <row r="558" s="79" customFormat="1" ht="16.5" customHeight="1" spans="1:2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</row>
    <row r="559" s="79" customFormat="1" ht="16.5" customHeight="1" spans="1:2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</row>
    <row r="560" s="79" customFormat="1" ht="16.5" customHeight="1" spans="1:2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</row>
    <row r="561" s="79" customFormat="1" ht="16.5" customHeight="1" spans="1:2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</row>
    <row r="562" s="79" customFormat="1" ht="16.5" customHeight="1" spans="1:2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</row>
    <row r="563" s="79" customFormat="1" ht="16.5" customHeight="1" spans="1:2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</row>
    <row r="564" s="79" customFormat="1" ht="16.5" customHeight="1" spans="1:2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</row>
    <row r="565" s="79" customFormat="1" ht="16.5" customHeight="1" spans="1:2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</row>
    <row r="566" s="79" customFormat="1" ht="16.5" customHeight="1" spans="1:2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</row>
    <row r="567" s="79" customFormat="1" ht="16.5" customHeight="1" spans="1:2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</row>
    <row r="568" s="79" customFormat="1" ht="16.5" customHeight="1" spans="1:2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</row>
    <row r="569" s="79" customFormat="1" ht="16.5" customHeight="1" spans="1:2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</row>
    <row r="570" s="79" customFormat="1" ht="16.5" customHeight="1" spans="1:2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</row>
    <row r="571" s="79" customFormat="1" ht="16.5" customHeight="1" spans="1:2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</row>
    <row r="572" s="79" customFormat="1" ht="16.5" customHeight="1" spans="1:2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</row>
    <row r="573" s="79" customFormat="1" ht="16.5" customHeight="1" spans="1:2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</row>
    <row r="574" s="79" customFormat="1" ht="16.5" customHeight="1" spans="1:2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</row>
    <row r="575" s="79" customFormat="1" ht="16.5" customHeight="1" spans="1:2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</row>
    <row r="576" s="79" customFormat="1" ht="16.5" customHeight="1" spans="1:2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</row>
    <row r="577" s="79" customFormat="1" ht="16.5" customHeight="1" spans="1:2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</row>
    <row r="578" s="79" customFormat="1" ht="16.5" customHeight="1" spans="1:2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</row>
    <row r="579" s="79" customFormat="1" ht="16.5" customHeight="1" spans="1:2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</row>
    <row r="580" s="79" customFormat="1" ht="16.5" customHeight="1" spans="1:2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</row>
    <row r="581" s="79" customFormat="1" ht="16.5" customHeight="1" spans="1:2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</row>
    <row r="582" s="79" customFormat="1" ht="16.5" customHeight="1" spans="1:2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</row>
    <row r="583" s="79" customFormat="1" ht="16.5" customHeight="1" spans="1:2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</row>
    <row r="584" s="79" customFormat="1" ht="16.5" customHeight="1" spans="1:2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</row>
    <row r="585" s="79" customFormat="1" ht="16.5" customHeight="1" spans="1:2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</row>
    <row r="586" s="79" customFormat="1" ht="16.5" customHeight="1" spans="1:2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</row>
    <row r="587" s="79" customFormat="1" ht="16.5" customHeight="1" spans="1:2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</row>
    <row r="588" s="79" customFormat="1" ht="16.5" customHeight="1" spans="1:2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</row>
    <row r="589" s="79" customFormat="1" ht="16.5" customHeight="1" spans="1:2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</row>
    <row r="590" s="79" customFormat="1" ht="16.5" customHeight="1" spans="1:2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</row>
    <row r="591" s="79" customFormat="1" ht="16.5" customHeight="1" spans="1:2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</row>
    <row r="592" s="79" customFormat="1" ht="16.5" customHeight="1" spans="1:2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</row>
    <row r="593" s="79" customFormat="1" ht="16.5" customHeight="1" spans="1:2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</row>
    <row r="594" s="79" customFormat="1" ht="16.5" customHeight="1" spans="1:2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</row>
    <row r="595" s="79" customFormat="1" ht="16.5" customHeight="1" spans="1:2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</row>
    <row r="596" s="79" customFormat="1" ht="16.5" customHeight="1" spans="1:2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</row>
    <row r="597" s="79" customFormat="1" ht="16.5" customHeight="1" spans="1:2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</row>
    <row r="598" s="79" customFormat="1" ht="16.5" customHeight="1" spans="1:2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</row>
    <row r="599" s="79" customFormat="1" ht="16.5" customHeight="1" spans="1:2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</row>
    <row r="600" s="79" customFormat="1" ht="16.5" customHeight="1" spans="1:2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</row>
    <row r="601" s="79" customFormat="1" ht="16.5" customHeight="1" spans="1:2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</row>
    <row r="602" s="79" customFormat="1" ht="16.5" customHeight="1" spans="1:2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</row>
    <row r="603" s="79" customFormat="1" ht="16.5" customHeight="1" spans="1:2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</row>
    <row r="604" s="79" customFormat="1" ht="16.5" customHeight="1" spans="1:2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</row>
    <row r="605" s="79" customFormat="1" ht="16.5" customHeight="1" spans="1:2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</row>
    <row r="606" s="79" customFormat="1" ht="16.5" customHeight="1" spans="1:2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</row>
    <row r="607" s="79" customFormat="1" ht="16.5" customHeight="1" spans="1:2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</row>
    <row r="608" s="79" customFormat="1" ht="16.5" customHeight="1" spans="1:2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</row>
    <row r="609" s="79" customFormat="1" ht="16.5" customHeight="1" spans="1:2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</row>
    <row r="610" s="79" customFormat="1" ht="16.5" customHeight="1" spans="1:2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</row>
    <row r="611" s="79" customFormat="1" ht="16.5" customHeight="1" spans="1:2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</row>
    <row r="612" s="79" customFormat="1" ht="16.5" customHeight="1" spans="1:2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</row>
    <row r="613" s="79" customFormat="1" ht="16.5" customHeight="1" spans="1:2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</row>
    <row r="614" s="79" customFormat="1" ht="16.5" customHeight="1" spans="1:2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</row>
    <row r="615" s="79" customFormat="1" ht="16.5" customHeight="1" spans="1:2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</row>
    <row r="616" s="79" customFormat="1" ht="16.5" customHeight="1" spans="1:2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</row>
    <row r="617" s="79" customFormat="1" ht="16.5" customHeight="1" spans="1:2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</row>
    <row r="618" s="79" customFormat="1" ht="16.5" customHeight="1" spans="1:2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</row>
    <row r="619" s="79" customFormat="1" ht="16.5" customHeight="1" spans="1:2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</row>
    <row r="620" s="79" customFormat="1" ht="16.5" customHeight="1" spans="1:2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</row>
    <row r="621" s="79" customFormat="1" ht="16.5" customHeight="1" spans="1:2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</row>
    <row r="622" s="79" customFormat="1" ht="16.5" customHeight="1" spans="1:2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</row>
    <row r="623" s="79" customFormat="1" ht="16.5" customHeight="1" spans="1:2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</row>
    <row r="624" s="79" customFormat="1" ht="16.5" customHeight="1" spans="1:2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</row>
    <row r="625" s="79" customFormat="1" ht="16.5" customHeight="1" spans="1:2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</row>
    <row r="626" s="79" customFormat="1" ht="16.5" customHeight="1" spans="1:2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</row>
    <row r="627" s="79" customFormat="1" ht="16.5" customHeight="1" spans="1:2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</row>
    <row r="628" s="79" customFormat="1" ht="16.5" customHeight="1" spans="1:2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</row>
    <row r="629" s="79" customFormat="1" ht="16.5" customHeight="1" spans="1:2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</row>
    <row r="630" s="79" customFormat="1" ht="16.5" customHeight="1" spans="1:2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</row>
    <row r="631" s="79" customFormat="1" ht="16.5" customHeight="1" spans="1:2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</row>
    <row r="632" s="79" customFormat="1" ht="16.5" customHeight="1" spans="1:2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</row>
    <row r="633" s="79" customFormat="1" ht="16.5" customHeight="1" spans="1:2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</row>
    <row r="634" s="79" customFormat="1" ht="16.5" customHeight="1" spans="1:2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</row>
    <row r="635" s="79" customFormat="1" ht="16.5" customHeight="1" spans="1:2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</row>
    <row r="636" s="79" customFormat="1" ht="16.5" customHeight="1" spans="1:2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</row>
    <row r="637" s="79" customFormat="1" ht="16.5" customHeight="1" spans="1:2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</row>
    <row r="638" s="79" customFormat="1" ht="16.5" customHeight="1" spans="1:2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</row>
    <row r="639" s="79" customFormat="1" ht="16.5" customHeight="1" spans="1:2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</row>
    <row r="640" s="79" customFormat="1" ht="16.5" customHeight="1" spans="1:2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</row>
    <row r="641" s="79" customFormat="1" ht="16.5" customHeight="1" spans="1:2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</row>
    <row r="642" s="79" customFormat="1" ht="16.5" customHeight="1" spans="1:2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</row>
    <row r="643" s="79" customFormat="1" ht="16.5" customHeight="1" spans="1:2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</row>
    <row r="644" s="79" customFormat="1" ht="16.5" customHeight="1" spans="1:2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</row>
    <row r="645" s="79" customFormat="1" ht="16.5" customHeight="1" spans="1:2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</row>
    <row r="646" s="79" customFormat="1" ht="16.5" customHeight="1" spans="1:2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</row>
    <row r="647" s="79" customFormat="1" ht="16.5" customHeight="1" spans="1:2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</row>
    <row r="648" s="79" customFormat="1" ht="16.5" customHeight="1" spans="1:2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</row>
    <row r="649" s="79" customFormat="1" ht="16.5" customHeight="1" spans="1:2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</row>
    <row r="650" s="79" customFormat="1" ht="16.5" customHeight="1" spans="1:2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</row>
    <row r="651" s="79" customFormat="1" ht="16.5" customHeight="1" spans="1:2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</row>
    <row r="652" s="79" customFormat="1" ht="16.5" customHeight="1" spans="1:2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</row>
    <row r="653" s="79" customFormat="1" ht="16.5" customHeight="1" spans="1:2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</row>
    <row r="654" s="79" customFormat="1" ht="16.5" customHeight="1" spans="1:2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</row>
    <row r="655" s="79" customFormat="1" ht="16.5" customHeight="1" spans="1:2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</row>
    <row r="656" s="79" customFormat="1" ht="16.5" customHeight="1" spans="1:2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</row>
    <row r="657" s="79" customFormat="1" ht="16.5" customHeight="1" spans="1:2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</row>
    <row r="658" s="79" customFormat="1" ht="16.5" customHeight="1" spans="1:2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</row>
    <row r="659" s="79" customFormat="1" ht="16.5" customHeight="1" spans="1:2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</row>
    <row r="660" s="79" customFormat="1" ht="16.5" customHeight="1" spans="1:2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</row>
    <row r="661" s="79" customFormat="1" ht="16.5" customHeight="1" spans="1:2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</row>
    <row r="662" s="79" customFormat="1" ht="16.5" customHeight="1" spans="1:2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</row>
    <row r="663" s="79" customFormat="1" ht="16.5" customHeight="1" spans="1:2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</row>
    <row r="664" s="79" customFormat="1" ht="16.5" customHeight="1" spans="1:2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</row>
    <row r="665" s="79" customFormat="1" ht="16.5" customHeight="1" spans="1:2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</row>
    <row r="666" s="79" customFormat="1" ht="16.5" customHeight="1" spans="1:2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</row>
    <row r="667" s="79" customFormat="1" ht="16.5" customHeight="1" spans="1:2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</row>
    <row r="668" s="79" customFormat="1" ht="16.5" customHeight="1" spans="1:2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</row>
    <row r="669" s="79" customFormat="1" ht="16.5" customHeight="1" spans="1:2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</row>
    <row r="670" s="79" customFormat="1" ht="16.5" customHeight="1" spans="1:2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</row>
    <row r="671" s="79" customFormat="1" ht="16.5" customHeight="1" spans="1:2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</row>
    <row r="672" s="79" customFormat="1" ht="16.5" customHeight="1" spans="1:2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</row>
    <row r="673" s="79" customFormat="1" ht="16.5" customHeight="1" spans="1:2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</row>
    <row r="674" s="79" customFormat="1" ht="16.5" customHeight="1" spans="1:2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</row>
    <row r="675" s="79" customFormat="1" ht="16.5" customHeight="1" spans="1:2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</row>
    <row r="676" s="79" customFormat="1" ht="16.5" customHeight="1" spans="1:2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</row>
    <row r="677" s="79" customFormat="1" ht="16.5" customHeight="1" spans="1:2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</row>
    <row r="678" s="79" customFormat="1" ht="16.5" customHeight="1" spans="1:2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</row>
    <row r="679" s="79" customFormat="1" ht="16.5" customHeight="1" spans="1:2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</row>
    <row r="680" s="79" customFormat="1" ht="16.5" customHeight="1" spans="1:2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</row>
    <row r="681" s="79" customFormat="1" ht="16.5" customHeight="1" spans="1:2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</row>
    <row r="682" s="79" customFormat="1" ht="16.5" customHeight="1" spans="1:2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</row>
    <row r="683" s="79" customFormat="1" ht="16.5" customHeight="1" spans="1:2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</row>
    <row r="684" s="79" customFormat="1" ht="16.5" customHeight="1" spans="1:2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</row>
    <row r="685" s="79" customFormat="1" ht="16.5" customHeight="1" spans="1:2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</row>
    <row r="686" s="79" customFormat="1" ht="16.5" customHeight="1" spans="1:2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</row>
    <row r="687" s="79" customFormat="1" ht="16.5" customHeight="1" spans="1:2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</row>
    <row r="688" s="79" customFormat="1" ht="16.5" customHeight="1" spans="1:2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</row>
    <row r="689" s="79" customFormat="1" ht="16.5" customHeight="1" spans="1:2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</row>
    <row r="690" s="79" customFormat="1" ht="16.5" customHeight="1" spans="1:2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</row>
    <row r="691" s="79" customFormat="1" ht="16.5" customHeight="1" spans="1:2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</row>
    <row r="692" s="79" customFormat="1" ht="16.5" customHeight="1" spans="1:2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</row>
    <row r="693" s="79" customFormat="1" ht="16.5" customHeight="1" spans="1:2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</row>
    <row r="694" s="79" customFormat="1" ht="16.5" customHeight="1" spans="1:2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</row>
    <row r="695" s="79" customFormat="1" ht="16.5" customHeight="1" spans="1:2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</row>
    <row r="696" s="79" customFormat="1" ht="16.5" customHeight="1" spans="1:2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</row>
    <row r="697" s="79" customFormat="1" ht="16.5" customHeight="1" spans="1:2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</row>
    <row r="698" s="79" customFormat="1" ht="16.5" customHeight="1" spans="1:2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</row>
    <row r="699" s="79" customFormat="1" ht="16.5" customHeight="1" spans="1:2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</row>
    <row r="700" s="79" customFormat="1" ht="16.5" customHeight="1" spans="1:2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</row>
    <row r="701" s="79" customFormat="1" ht="16.5" customHeight="1" spans="1:2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</row>
    <row r="702" s="79" customFormat="1" ht="16.5" customHeight="1" spans="1:2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</row>
    <row r="703" s="79" customFormat="1" ht="16.5" customHeight="1" spans="1:2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</row>
    <row r="704" s="79" customFormat="1" ht="16.5" customHeight="1" spans="1:2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</row>
    <row r="705" s="79" customFormat="1" ht="16.5" customHeight="1" spans="1:2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</row>
    <row r="706" s="79" customFormat="1" ht="16.5" customHeight="1" spans="1:2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</row>
    <row r="707" s="79" customFormat="1" ht="16.5" customHeight="1" spans="1:2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</row>
    <row r="708" s="79" customFormat="1" ht="16.5" customHeight="1" spans="1:2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</row>
    <row r="709" s="79" customFormat="1" ht="16.5" customHeight="1" spans="1:2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</row>
    <row r="710" s="79" customFormat="1" ht="16.5" customHeight="1" spans="1:2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</row>
    <row r="711" s="79" customFormat="1" ht="16.5" customHeight="1" spans="1:2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</row>
    <row r="712" s="79" customFormat="1" ht="16.5" customHeight="1" spans="1:2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</row>
    <row r="713" s="79" customFormat="1" ht="16.5" customHeight="1" spans="1:2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</row>
    <row r="714" s="79" customFormat="1" ht="16.5" customHeight="1" spans="1:2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</row>
    <row r="715" s="79" customFormat="1" ht="16.5" customHeight="1" spans="1:2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</row>
    <row r="716" s="79" customFormat="1" ht="16.5" customHeight="1" spans="1:2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</row>
    <row r="717" s="79" customFormat="1" ht="16.5" customHeight="1" spans="1:2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</row>
    <row r="718" s="79" customFormat="1" ht="16.5" customHeight="1" spans="1:2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</row>
    <row r="719" s="79" customFormat="1" ht="16.5" customHeight="1" spans="1:2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</row>
    <row r="720" s="79" customFormat="1" ht="16.5" customHeight="1" spans="1:2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</row>
    <row r="721" s="79" customFormat="1" ht="16.5" customHeight="1" spans="1:2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</row>
    <row r="722" s="79" customFormat="1" ht="16.5" customHeight="1" spans="1:2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</row>
    <row r="723" s="79" customFormat="1" ht="16.5" customHeight="1" spans="1:2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</row>
    <row r="724" s="79" customFormat="1" ht="16.5" customHeight="1" spans="1:2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</row>
    <row r="725" s="79" customFormat="1" ht="16.5" customHeight="1" spans="1:2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</row>
    <row r="726" s="79" customFormat="1" ht="16.5" customHeight="1" spans="1:2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</row>
    <row r="727" s="79" customFormat="1" ht="16.5" customHeight="1" spans="1:2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</row>
    <row r="728" s="79" customFormat="1" ht="16.5" customHeight="1" spans="1:2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</row>
    <row r="729" s="79" customFormat="1" ht="16.5" customHeight="1" spans="1:2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</row>
    <row r="730" s="79" customFormat="1" ht="16.5" customHeight="1" spans="1:2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</row>
    <row r="731" s="79" customFormat="1" ht="16.5" customHeight="1" spans="1:2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</row>
    <row r="732" s="79" customFormat="1" ht="16.5" customHeight="1" spans="1:2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</row>
    <row r="733" s="79" customFormat="1" ht="16.5" customHeight="1" spans="1:2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</row>
    <row r="734" s="79" customFormat="1" ht="16.5" customHeight="1" spans="1:2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</row>
    <row r="735" s="79" customFormat="1" ht="16.5" customHeight="1" spans="1:2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</row>
    <row r="736" s="79" customFormat="1" ht="16.5" customHeight="1" spans="1:2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</row>
    <row r="737" s="79" customFormat="1" ht="16.5" customHeight="1" spans="1:2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</row>
    <row r="738" s="79" customFormat="1" ht="16.5" customHeight="1" spans="1:2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</row>
    <row r="739" s="79" customFormat="1" ht="16.5" customHeight="1" spans="1:2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</row>
    <row r="740" s="79" customFormat="1" ht="16.5" customHeight="1" spans="1:2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</row>
    <row r="741" s="79" customFormat="1" ht="16.5" customHeight="1" spans="1:2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</row>
    <row r="742" s="79" customFormat="1" ht="16.5" customHeight="1" spans="1:2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</row>
    <row r="743" s="79" customFormat="1" ht="16.5" customHeight="1" spans="1:2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</row>
    <row r="744" s="79" customFormat="1" ht="16.5" customHeight="1" spans="1:2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</row>
    <row r="745" s="79" customFormat="1" ht="16.5" customHeight="1" spans="1:2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</row>
    <row r="746" s="79" customFormat="1" ht="16.5" customHeight="1" spans="1:2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</row>
    <row r="747" s="79" customFormat="1" ht="16.5" customHeight="1" spans="1:2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</row>
    <row r="748" s="79" customFormat="1" ht="16.5" customHeight="1" spans="1:2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</row>
    <row r="749" s="79" customFormat="1" ht="16.5" customHeight="1" spans="1:2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</row>
    <row r="750" s="79" customFormat="1" ht="16.5" customHeight="1" spans="1:2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</row>
    <row r="751" s="79" customFormat="1" ht="16.5" customHeight="1" spans="1:2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</row>
    <row r="752" s="79" customFormat="1" ht="16.5" customHeight="1" spans="1:2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</row>
    <row r="753" s="79" customFormat="1" ht="16.5" customHeight="1" spans="1:2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</row>
    <row r="754" s="79" customFormat="1" ht="16.5" customHeight="1" spans="1:2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</row>
    <row r="755" s="79" customFormat="1" ht="16.5" customHeight="1" spans="1:2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</row>
    <row r="756" s="79" customFormat="1" ht="16.5" customHeight="1" spans="1:2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</row>
    <row r="757" s="79" customFormat="1" ht="16.5" customHeight="1" spans="1:2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</row>
    <row r="758" s="79" customFormat="1" ht="16.5" customHeight="1" spans="1:2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</row>
    <row r="759" s="79" customFormat="1" ht="16.5" customHeight="1" spans="1:2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</row>
    <row r="760" s="79" customFormat="1" ht="16.5" customHeight="1" spans="1:2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</row>
    <row r="761" s="79" customFormat="1" ht="16.5" customHeight="1" spans="1:2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</row>
    <row r="762" s="79" customFormat="1" ht="16.5" customHeight="1" spans="1:2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</row>
    <row r="763" s="79" customFormat="1" ht="16.5" customHeight="1" spans="1:2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</row>
    <row r="764" s="79" customFormat="1" ht="16.5" customHeight="1" spans="1:2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</row>
    <row r="765" s="79" customFormat="1" ht="16.5" customHeight="1" spans="1:2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</row>
    <row r="766" s="79" customFormat="1" ht="16.5" customHeight="1" spans="1:2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</row>
    <row r="767" s="79" customFormat="1" ht="16.5" customHeight="1" spans="1:2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</row>
    <row r="768" s="79" customFormat="1" ht="16.5" customHeight="1" spans="1:2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</row>
    <row r="769" s="79" customFormat="1" ht="16.5" customHeight="1" spans="1:2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</row>
    <row r="770" s="79" customFormat="1" ht="16.5" customHeight="1" spans="1:2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</row>
    <row r="771" s="79" customFormat="1" ht="16.5" customHeight="1" spans="1:2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</row>
    <row r="772" s="79" customFormat="1" ht="16.5" customHeight="1" spans="1:2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</row>
    <row r="773" s="79" customFormat="1" ht="16.5" customHeight="1" spans="1:2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</row>
    <row r="774" s="79" customFormat="1" ht="16.5" customHeight="1" spans="1:2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</row>
    <row r="775" s="79" customFormat="1" ht="16.5" customHeight="1" spans="1:2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</row>
    <row r="776" s="79" customFormat="1" ht="16.5" customHeight="1" spans="1:2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</row>
    <row r="777" s="79" customFormat="1" ht="16.5" customHeight="1" spans="1:2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</row>
    <row r="778" s="79" customFormat="1" ht="16.5" customHeight="1" spans="1:2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</row>
    <row r="779" s="79" customFormat="1" ht="16.5" customHeight="1" spans="1:2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</row>
    <row r="780" s="79" customFormat="1" ht="16.5" customHeight="1" spans="1:2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</row>
    <row r="781" s="79" customFormat="1" ht="16.5" customHeight="1" spans="1:2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</row>
    <row r="782" s="79" customFormat="1" ht="16.5" customHeight="1" spans="1:2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</row>
    <row r="783" s="79" customFormat="1" ht="16.5" customHeight="1" spans="1:2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</row>
    <row r="784" s="79" customFormat="1" ht="16.5" customHeight="1" spans="1:2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</row>
    <row r="785" s="79" customFormat="1" ht="16.5" customHeight="1" spans="1:2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</row>
    <row r="786" s="79" customFormat="1" ht="16.5" customHeight="1" spans="1:2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</row>
    <row r="787" s="79" customFormat="1" ht="16.5" customHeight="1" spans="1:2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</row>
    <row r="788" s="79" customFormat="1" ht="16.5" customHeight="1" spans="1:2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</row>
    <row r="789" s="79" customFormat="1" ht="16.5" customHeight="1" spans="1:2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</row>
    <row r="790" s="79" customFormat="1" ht="16.5" customHeight="1" spans="1:2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</row>
    <row r="791" s="79" customFormat="1" ht="16.5" customHeight="1" spans="1:2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</row>
    <row r="792" s="79" customFormat="1" ht="16.5" customHeight="1" spans="1:2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</row>
    <row r="793" s="79" customFormat="1" ht="16.5" customHeight="1" spans="1:2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</row>
    <row r="794" s="79" customFormat="1" ht="16.5" customHeight="1" spans="1:2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</row>
    <row r="795" s="79" customFormat="1" ht="16.5" customHeight="1" spans="1:2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</row>
    <row r="796" s="79" customFormat="1" ht="16.5" customHeight="1" spans="1:2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</row>
    <row r="797" s="79" customFormat="1" ht="16.5" customHeight="1" spans="1:2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</row>
    <row r="798" s="79" customFormat="1" ht="16.5" customHeight="1" spans="1:2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</row>
    <row r="799" s="79" customFormat="1" ht="16.5" customHeight="1" spans="1:2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</row>
    <row r="800" s="79" customFormat="1" ht="16.5" customHeight="1" spans="1:2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</row>
    <row r="801" s="79" customFormat="1" ht="16.5" customHeight="1" spans="1:2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</row>
    <row r="802" s="79" customFormat="1" ht="16.5" customHeight="1" spans="1:2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</row>
    <row r="803" s="79" customFormat="1" ht="16.5" customHeight="1" spans="1:2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</row>
    <row r="804" s="79" customFormat="1" ht="16.5" customHeight="1" spans="1:2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</row>
    <row r="805" s="79" customFormat="1" ht="16.5" customHeight="1" spans="1:2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</row>
    <row r="806" s="79" customFormat="1" ht="16.5" customHeight="1" spans="1:2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</row>
    <row r="807" s="79" customFormat="1" ht="16.5" customHeight="1" spans="1:2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</row>
    <row r="808" s="79" customFormat="1" ht="16.5" customHeight="1" spans="1:2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</row>
    <row r="809" s="79" customFormat="1" ht="16.5" customHeight="1" spans="1:2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</row>
    <row r="810" s="79" customFormat="1" ht="16.5" customHeight="1" spans="1:2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</row>
    <row r="811" s="79" customFormat="1" ht="16.5" customHeight="1" spans="1:2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</row>
    <row r="812" s="79" customFormat="1" ht="16.5" customHeight="1" spans="1:2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</row>
    <row r="813" s="79" customFormat="1" ht="16.5" customHeight="1" spans="1:2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</row>
    <row r="814" s="79" customFormat="1" ht="16.5" customHeight="1" spans="1:2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</row>
    <row r="815" s="79" customFormat="1" ht="16.5" customHeight="1" spans="1:2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</row>
    <row r="816" s="79" customFormat="1" ht="16.5" customHeight="1" spans="1:2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</row>
    <row r="817" s="79" customFormat="1" ht="16.5" customHeight="1" spans="1:2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</row>
    <row r="818" s="79" customFormat="1" ht="16.5" customHeight="1" spans="1:2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</row>
    <row r="819" s="79" customFormat="1" ht="16.5" customHeight="1" spans="1:2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</row>
    <row r="820" s="79" customFormat="1" ht="16.5" customHeight="1" spans="1:2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</row>
    <row r="821" s="79" customFormat="1" ht="16.5" customHeight="1" spans="1:2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</row>
    <row r="822" s="79" customFormat="1" ht="16.5" customHeight="1" spans="1:2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</row>
    <row r="823" s="79" customFormat="1" ht="16.5" customHeight="1" spans="1:2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</row>
    <row r="824" s="79" customFormat="1" ht="16.5" customHeight="1" spans="1:2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</row>
    <row r="825" s="79" customFormat="1" ht="16.5" customHeight="1" spans="1:2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</row>
    <row r="826" s="79" customFormat="1" ht="16.5" customHeight="1" spans="1:2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</row>
    <row r="827" s="79" customFormat="1" ht="16.5" customHeight="1" spans="1:2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</row>
    <row r="828" s="79" customFormat="1" ht="16.5" customHeight="1" spans="1:2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</row>
    <row r="829" s="79" customFormat="1" ht="16.5" customHeight="1" spans="1:2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</row>
    <row r="830" s="79" customFormat="1" ht="16.5" customHeight="1" spans="1:2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</row>
    <row r="831" s="79" customFormat="1" ht="16.5" customHeight="1" spans="1:2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</row>
    <row r="832" s="79" customFormat="1" ht="16.5" customHeight="1" spans="1:2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</row>
    <row r="833" s="79" customFormat="1" ht="16.5" customHeight="1" spans="1:2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</row>
    <row r="834" s="79" customFormat="1" ht="16.5" customHeight="1" spans="1:2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</row>
    <row r="835" s="79" customFormat="1" ht="16.5" customHeight="1" spans="1:2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</row>
    <row r="836" s="79" customFormat="1" ht="16.5" customHeight="1" spans="1:2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</row>
    <row r="837" s="79" customFormat="1" ht="16.5" customHeight="1" spans="1:2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</row>
    <row r="838" s="79" customFormat="1" ht="16.5" customHeight="1" spans="1:2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</row>
    <row r="839" s="79" customFormat="1" ht="16.5" customHeight="1" spans="1:2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</row>
    <row r="840" s="79" customFormat="1" ht="16.5" customHeight="1" spans="1:2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</row>
    <row r="841" s="79" customFormat="1" ht="16.5" customHeight="1" spans="1:2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</row>
    <row r="842" s="79" customFormat="1" ht="16.5" customHeight="1" spans="1:2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</row>
    <row r="843" s="79" customFormat="1" ht="16.5" customHeight="1" spans="1:2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</row>
    <row r="844" s="79" customFormat="1" ht="16.5" customHeight="1" spans="1:2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</row>
    <row r="845" s="79" customFormat="1" ht="16.5" customHeight="1" spans="1:2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</row>
    <row r="846" s="79" customFormat="1" ht="16.5" customHeight="1" spans="1:2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</row>
    <row r="847" s="79" customFormat="1" ht="16.5" customHeight="1" spans="1:2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</row>
    <row r="848" s="79" customFormat="1" ht="16.5" customHeight="1" spans="1:2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</row>
    <row r="849" s="79" customFormat="1" ht="16.5" customHeight="1" spans="1:2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</row>
    <row r="850" s="79" customFormat="1" ht="16.5" customHeight="1" spans="1:2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</row>
    <row r="851" s="79" customFormat="1" ht="16.5" customHeight="1" spans="1:2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</row>
    <row r="852" s="79" customFormat="1" ht="16.5" customHeight="1" spans="1:2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</row>
    <row r="853" s="79" customFormat="1" ht="16.5" customHeight="1" spans="1:2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</row>
    <row r="854" s="79" customFormat="1" ht="16.5" customHeight="1" spans="1:2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</row>
    <row r="855" s="79" customFormat="1" ht="16.5" customHeight="1" spans="1:2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</row>
    <row r="856" s="79" customFormat="1" ht="16.5" customHeight="1" spans="1:2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</row>
    <row r="857" s="79" customFormat="1" ht="16.5" customHeight="1" spans="1:2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</row>
    <row r="858" s="79" customFormat="1" ht="16.5" customHeight="1" spans="1:2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</row>
    <row r="859" s="79" customFormat="1" ht="16.5" customHeight="1" spans="1:2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</row>
    <row r="860" s="79" customFormat="1" ht="16.5" customHeight="1" spans="1:2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</row>
    <row r="861" s="79" customFormat="1" ht="16.5" customHeight="1" spans="1:2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</row>
    <row r="862" s="79" customFormat="1" ht="16.5" customHeight="1" spans="1:2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</row>
    <row r="863" s="79" customFormat="1" ht="16.5" customHeight="1" spans="1:2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</row>
    <row r="864" s="79" customFormat="1" ht="16.5" customHeight="1" spans="1:2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</row>
    <row r="865" s="79" customFormat="1" ht="16.5" customHeight="1" spans="1:2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</row>
    <row r="866" s="79" customFormat="1" ht="16.5" customHeight="1" spans="1:2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</row>
    <row r="867" s="79" customFormat="1" ht="16.5" customHeight="1" spans="1:2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</row>
    <row r="868" s="79" customFormat="1" ht="16.5" customHeight="1" spans="1:2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</row>
    <row r="869" s="79" customFormat="1" ht="16.5" customHeight="1" spans="1:2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</row>
    <row r="870" s="79" customFormat="1" ht="16.5" customHeight="1" spans="1:2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</row>
    <row r="871" s="79" customFormat="1" ht="16.5" customHeight="1" spans="1:2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</row>
    <row r="872" s="79" customFormat="1" ht="16.5" customHeight="1" spans="1:2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</row>
    <row r="873" s="79" customFormat="1" ht="16.5" customHeight="1" spans="1:2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</row>
    <row r="874" s="79" customFormat="1" ht="16.5" customHeight="1" spans="1:2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</row>
    <row r="875" s="79" customFormat="1" ht="16.5" customHeight="1" spans="1:2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</row>
    <row r="876" s="79" customFormat="1" ht="16.5" customHeight="1" spans="1:2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</row>
    <row r="877" s="79" customFormat="1" ht="16.5" customHeight="1" spans="1:2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</row>
    <row r="878" s="79" customFormat="1" ht="16.5" customHeight="1" spans="1:2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</row>
    <row r="879" s="79" customFormat="1" ht="16.5" customHeight="1" spans="1:2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</row>
    <row r="880" s="79" customFormat="1" ht="16.5" customHeight="1" spans="1:2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</row>
    <row r="881" s="79" customFormat="1" ht="16.5" customHeight="1" spans="1:2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</row>
    <row r="882" s="79" customFormat="1" ht="16.5" customHeight="1" spans="1:2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</row>
    <row r="883" s="79" customFormat="1" ht="16.5" customHeight="1" spans="1:2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</row>
    <row r="884" s="79" customFormat="1" ht="16.5" customHeight="1" spans="1:2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</row>
    <row r="885" s="79" customFormat="1" ht="16.5" customHeight="1" spans="1:2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</row>
    <row r="886" s="79" customFormat="1" ht="16.5" customHeight="1" spans="1:2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</row>
    <row r="887" s="79" customFormat="1" ht="16.5" customHeight="1" spans="1:2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</row>
    <row r="888" s="79" customFormat="1" ht="16.5" customHeight="1" spans="1:2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</row>
    <row r="889" s="79" customFormat="1" ht="16.5" customHeight="1" spans="1:2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</row>
    <row r="890" s="79" customFormat="1" ht="16.5" customHeight="1" spans="1:2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</row>
    <row r="891" s="79" customFormat="1" ht="16.5" customHeight="1" spans="1:2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</row>
    <row r="892" s="79" customFormat="1" ht="16.5" customHeight="1" spans="1:2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</row>
    <row r="893" s="79" customFormat="1" ht="16.5" customHeight="1" spans="1:2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</row>
    <row r="894" s="79" customFormat="1" ht="16.5" customHeight="1" spans="1:2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</row>
    <row r="895" s="79" customFormat="1" ht="16.5" customHeight="1" spans="1:2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</row>
    <row r="896" s="79" customFormat="1" ht="16.5" customHeight="1" spans="1:2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</row>
    <row r="897" s="79" customFormat="1" ht="16.5" customHeight="1" spans="1:2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</row>
    <row r="898" s="79" customFormat="1" ht="16.5" customHeight="1" spans="1:2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</row>
    <row r="899" s="79" customFormat="1" ht="16.5" customHeight="1" spans="1:2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</row>
    <row r="900" s="79" customFormat="1" ht="16.5" customHeight="1" spans="1:2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</row>
    <row r="901" s="79" customFormat="1" ht="16.5" customHeight="1" spans="1:2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</row>
    <row r="902" s="79" customFormat="1" ht="16.5" customHeight="1" spans="1:2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</row>
    <row r="903" s="79" customFormat="1" ht="16.5" customHeight="1" spans="1:2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</row>
    <row r="904" s="79" customFormat="1" ht="16.5" customHeight="1" spans="1:2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</row>
    <row r="905" s="79" customFormat="1" ht="16.5" customHeight="1" spans="1:2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</row>
    <row r="906" s="79" customFormat="1" ht="16.5" customHeight="1" spans="1:2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</row>
    <row r="907" s="79" customFormat="1" ht="16.5" customHeight="1" spans="1:2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</row>
    <row r="908" s="79" customFormat="1" ht="16.5" customHeight="1" spans="1:2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</row>
    <row r="909" s="79" customFormat="1" ht="16.5" customHeight="1" spans="1:2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</row>
    <row r="910" s="79" customFormat="1" ht="16.5" customHeight="1" spans="1:2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</row>
    <row r="911" s="79" customFormat="1" ht="16.5" customHeight="1" spans="1:2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</row>
    <row r="912" s="79" customFormat="1" ht="16.5" customHeight="1" spans="1:2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</row>
    <row r="913" s="79" customFormat="1" ht="16.5" customHeight="1" spans="1:2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</row>
    <row r="914" s="79" customFormat="1" ht="16.5" customHeight="1" spans="1:2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</row>
    <row r="915" s="79" customFormat="1" ht="16.5" customHeight="1" spans="1:2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</row>
    <row r="916" s="79" customFormat="1" ht="16.5" customHeight="1" spans="15:22">
      <c r="O916" s="133"/>
      <c r="P916" s="133"/>
      <c r="Q916" s="133"/>
      <c r="R916" s="133"/>
      <c r="S916" s="133"/>
      <c r="T916" s="133"/>
      <c r="U916" s="133"/>
      <c r="V916" s="133"/>
    </row>
    <row r="917" s="79" customFormat="1" ht="16.5" customHeight="1" spans="15:22">
      <c r="O917" s="133"/>
      <c r="P917" s="133"/>
      <c r="Q917" s="133"/>
      <c r="R917" s="133"/>
      <c r="S917" s="133"/>
      <c r="T917" s="133"/>
      <c r="U917" s="133"/>
      <c r="V917" s="133"/>
    </row>
    <row r="918" s="79" customFormat="1" ht="16.5" customHeight="1" spans="15:22">
      <c r="O918" s="133"/>
      <c r="P918" s="133"/>
      <c r="Q918" s="133"/>
      <c r="R918" s="133"/>
      <c r="S918" s="133"/>
      <c r="T918" s="133"/>
      <c r="U918" s="133"/>
      <c r="V918" s="133"/>
    </row>
    <row r="919" s="79" customFormat="1" ht="16.5" customHeight="1" spans="15:22">
      <c r="O919" s="133"/>
      <c r="P919" s="133"/>
      <c r="Q919" s="133"/>
      <c r="R919" s="133"/>
      <c r="S919" s="133"/>
      <c r="T919" s="133"/>
      <c r="U919" s="133"/>
      <c r="V919" s="133"/>
    </row>
  </sheetData>
  <mergeCells count="42">
    <mergeCell ref="A1:H1"/>
    <mergeCell ref="I1:N1"/>
    <mergeCell ref="A2:B2"/>
    <mergeCell ref="A3:B3"/>
    <mergeCell ref="A4:B4"/>
    <mergeCell ref="A5:B5"/>
    <mergeCell ref="A6:B6"/>
    <mergeCell ref="B10:E10"/>
    <mergeCell ref="B11:E11"/>
    <mergeCell ref="B12:E12"/>
    <mergeCell ref="B13:E13"/>
    <mergeCell ref="B14:D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conditionalFormatting sqref="C14">
    <cfRule type="notContainsBlanks" dxfId="0" priority="1">
      <formula>LEN(TRIM(C14))&gt;0</formula>
    </cfRule>
  </conditionalFormatting>
  <conditionalFormatting sqref="K9:R34">
    <cfRule type="notContainsBlanks" dxfId="0" priority="2">
      <formula>LEN(TRIM(K9))&gt;0</formula>
    </cfRule>
  </conditionalFormatting>
  <pageMargins left="0.700694444444445" right="0.700694444444445" top="0.357638888888889" bottom="0.357638888888889" header="0.298611111111111" footer="0.298611111111111"/>
  <pageSetup paperSize="9" scale="87" fitToHeight="0" orientation="landscape" horizontalDpi="600"/>
  <headerFooter/>
  <colBreaks count="1" manualBreakCount="1">
    <brk id="14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19"/>
  <sheetViews>
    <sheetView view="pageBreakPreview" zoomScale="85" zoomScaleNormal="100" workbookViewId="0">
      <selection activeCell="S27" sqref="S27"/>
    </sheetView>
  </sheetViews>
  <sheetFormatPr defaultColWidth="12.6283185840708" defaultRowHeight="15" customHeight="1"/>
  <cols>
    <col min="1" max="1" width="1.7787610619469" style="79" customWidth="1"/>
    <col min="2" max="2" width="18.6283185840708" style="79" customWidth="1"/>
    <col min="3" max="3" width="12.9646017699115" style="79" customWidth="1"/>
    <col min="4" max="4" width="9" style="79" customWidth="1"/>
    <col min="5" max="5" width="13.5132743362832" style="79" customWidth="1"/>
    <col min="6" max="6" width="30" style="79" customWidth="1"/>
    <col min="7" max="7" width="6.36283185840708" style="79" customWidth="1"/>
    <col min="8" max="8" width="6.26548672566372" style="79" hidden="1" customWidth="1"/>
    <col min="9" max="14" width="10" style="79" customWidth="1"/>
    <col min="15" max="18" width="6.45132743362832" style="79" customWidth="1"/>
    <col min="19" max="19" width="11.4513274336283" style="79" customWidth="1"/>
    <col min="20" max="20" width="32.6283185840708" style="79" customWidth="1"/>
    <col min="21" max="22" width="13.6283185840708" style="79" customWidth="1"/>
    <col min="23" max="16384" width="12.6283185840708" style="79"/>
  </cols>
  <sheetData>
    <row r="1" s="79" customFormat="1" ht="18" customHeight="1" spans="1:22">
      <c r="A1" s="80" t="s">
        <v>0</v>
      </c>
      <c r="B1" s="81"/>
      <c r="C1" s="81"/>
      <c r="D1" s="81"/>
      <c r="E1" s="81"/>
      <c r="F1" s="81"/>
      <c r="G1" s="81"/>
      <c r="H1" s="82"/>
      <c r="I1" s="134"/>
      <c r="J1" s="135"/>
      <c r="K1" s="135"/>
      <c r="L1" s="135"/>
      <c r="M1" s="135"/>
      <c r="N1" s="136"/>
      <c r="O1" s="137"/>
      <c r="P1" s="137"/>
      <c r="Q1" s="137"/>
      <c r="R1" s="137"/>
      <c r="S1" s="137"/>
      <c r="T1" s="133"/>
      <c r="U1" s="133"/>
      <c r="V1" s="133"/>
    </row>
    <row r="2" s="79" customFormat="1" ht="16.5" customHeight="1" spans="1:22">
      <c r="A2" s="83" t="s">
        <v>1</v>
      </c>
      <c r="B2" s="84"/>
      <c r="C2" s="85" t="str">
        <f>'[1]Style Summary Cover Page'!B2</f>
        <v>JUDY DRESS</v>
      </c>
      <c r="D2" s="86" t="s">
        <v>2</v>
      </c>
      <c r="E2" s="87" t="str" cm="1">
        <f t="array" ref="E2:F2">'[1]Style Summary Cover Page'!D2:E2</f>
        <v>SARAH PUNTER</v>
      </c>
      <c r="F2" s="88" t="e">
        <v>#REF!</v>
      </c>
      <c r="G2" s="89"/>
      <c r="H2" s="90" t="s">
        <v>3</v>
      </c>
      <c r="I2" s="138"/>
      <c r="J2" s="138"/>
      <c r="K2" s="138"/>
      <c r="L2" s="138"/>
      <c r="M2" s="138"/>
      <c r="N2" s="139"/>
      <c r="O2" s="140"/>
      <c r="P2" s="140"/>
      <c r="Q2" s="140"/>
      <c r="R2" s="140"/>
      <c r="S2" s="140"/>
      <c r="T2" s="133"/>
      <c r="U2" s="133"/>
      <c r="V2" s="133"/>
    </row>
    <row r="3" s="79" customFormat="1" ht="16.5" customHeight="1" spans="1:22">
      <c r="A3" s="91" t="s">
        <v>4</v>
      </c>
      <c r="B3" s="92"/>
      <c r="C3" s="93">
        <f>'[1]Style Summary Cover Page'!B3</f>
        <v>45212</v>
      </c>
      <c r="D3" s="94" t="s">
        <v>5</v>
      </c>
      <c r="E3" s="87" t="str" cm="1">
        <f t="array" ref="E3:F3">'[1]Style Summary Cover Page'!D3:E3</f>
        <v>SARAH P</v>
      </c>
      <c r="F3" s="88" t="e">
        <v>#REF!</v>
      </c>
      <c r="G3" s="95"/>
      <c r="H3" s="90"/>
      <c r="I3" s="141"/>
      <c r="J3" s="141"/>
      <c r="K3" s="141"/>
      <c r="L3" s="141"/>
      <c r="M3" s="141"/>
      <c r="N3" s="142"/>
      <c r="O3" s="140"/>
      <c r="P3" s="140"/>
      <c r="Q3" s="140"/>
      <c r="R3" s="140"/>
      <c r="S3" s="140"/>
      <c r="T3" s="133"/>
      <c r="U3" s="133"/>
      <c r="V3" s="133"/>
    </row>
    <row r="4" s="79" customFormat="1" ht="16.5" customHeight="1" spans="1:22">
      <c r="A4" s="91" t="s">
        <v>6</v>
      </c>
      <c r="B4" s="92"/>
      <c r="C4" s="85" t="str">
        <f>'[1]Style Summary Cover Page'!B4</f>
        <v>SPRING 25</v>
      </c>
      <c r="D4" s="94" t="s">
        <v>7</v>
      </c>
      <c r="E4" s="87" t="str" cm="1">
        <f t="array" ref="E4:F4">'[1]Style Summary Cover Page'!D4:E4</f>
        <v>SOFIA/ HAYLEE/ ESTHER</v>
      </c>
      <c r="F4" s="88" t="e">
        <v>#REF!</v>
      </c>
      <c r="G4" s="95"/>
      <c r="H4" s="90"/>
      <c r="I4" s="141"/>
      <c r="J4" s="141"/>
      <c r="K4" s="141"/>
      <c r="L4" s="141"/>
      <c r="M4" s="141"/>
      <c r="N4" s="142"/>
      <c r="O4" s="140"/>
      <c r="P4" s="140"/>
      <c r="Q4" s="140"/>
      <c r="R4" s="140"/>
      <c r="S4" s="140"/>
      <c r="T4" s="133"/>
      <c r="U4" s="133"/>
      <c r="V4" s="133"/>
    </row>
    <row r="5" s="79" customFormat="1" ht="16.5" customHeight="1" spans="1:22">
      <c r="A5" s="91" t="s">
        <v>8</v>
      </c>
      <c r="B5" s="92"/>
      <c r="C5" s="85" t="str">
        <f>'[1]Style Summary Cover Page'!B5</f>
        <v>SPRING 25</v>
      </c>
      <c r="D5" s="94" t="s">
        <v>9</v>
      </c>
      <c r="E5" s="87" t="s">
        <v>10</v>
      </c>
      <c r="F5" s="88"/>
      <c r="G5" s="95"/>
      <c r="H5" s="96"/>
      <c r="I5" s="143"/>
      <c r="J5" s="143"/>
      <c r="K5" s="143"/>
      <c r="L5" s="143"/>
      <c r="M5" s="143"/>
      <c r="N5" s="144"/>
      <c r="O5" s="140"/>
      <c r="P5" s="140"/>
      <c r="Q5" s="140"/>
      <c r="R5" s="140"/>
      <c r="S5" s="140"/>
      <c r="T5" s="133"/>
      <c r="U5" s="133"/>
      <c r="V5" s="133"/>
    </row>
    <row r="6" s="79" customFormat="1" ht="16.5" customHeight="1" spans="1:22">
      <c r="A6" s="91" t="s">
        <v>11</v>
      </c>
      <c r="B6" s="92"/>
      <c r="C6" s="97" t="s">
        <v>12</v>
      </c>
      <c r="D6" s="94" t="s">
        <v>13</v>
      </c>
      <c r="E6" s="87" t="s">
        <v>14</v>
      </c>
      <c r="F6" s="88"/>
      <c r="G6" s="95"/>
      <c r="H6" s="98"/>
      <c r="I6" s="145"/>
      <c r="J6" s="145"/>
      <c r="K6" s="145"/>
      <c r="L6" s="145"/>
      <c r="M6" s="145"/>
      <c r="N6" s="146"/>
      <c r="O6" s="140"/>
      <c r="P6" s="140"/>
      <c r="Q6" s="140"/>
      <c r="R6" s="140"/>
      <c r="S6" s="155"/>
      <c r="T6" s="133"/>
      <c r="U6" s="133"/>
      <c r="V6" s="133"/>
    </row>
    <row r="7" s="79" customFormat="1" ht="16.5" customHeight="1" spans="1:22">
      <c r="A7" s="99"/>
      <c r="B7" s="100" t="s">
        <v>15</v>
      </c>
      <c r="C7" s="101"/>
      <c r="D7" s="101"/>
      <c r="E7" s="102"/>
      <c r="F7" s="102"/>
      <c r="G7" s="103" t="s">
        <v>16</v>
      </c>
      <c r="H7" s="103" t="s">
        <v>17</v>
      </c>
      <c r="I7" s="103" t="s">
        <v>18</v>
      </c>
      <c r="J7" s="147" t="s">
        <v>14</v>
      </c>
      <c r="K7" s="148" t="s">
        <v>19</v>
      </c>
      <c r="L7" s="149" t="s">
        <v>20</v>
      </c>
      <c r="M7" s="149" t="s">
        <v>21</v>
      </c>
      <c r="N7" s="149" t="s">
        <v>22</v>
      </c>
      <c r="O7" s="150"/>
      <c r="P7" s="150"/>
      <c r="Q7" s="150"/>
      <c r="R7" s="150"/>
      <c r="S7" s="156"/>
      <c r="T7" s="157"/>
      <c r="U7" s="133"/>
      <c r="V7" s="133"/>
    </row>
    <row r="8" s="79" customFormat="1" ht="18" spans="1:22">
      <c r="A8" s="104"/>
      <c r="B8" s="105"/>
      <c r="C8" s="106"/>
      <c r="D8" s="106"/>
      <c r="E8" s="107"/>
      <c r="F8" s="107"/>
      <c r="G8" s="108"/>
      <c r="H8" s="108"/>
      <c r="I8" s="108"/>
      <c r="J8" s="108"/>
      <c r="K8" s="151"/>
      <c r="L8" s="151"/>
      <c r="M8" s="151"/>
      <c r="N8" s="151"/>
      <c r="O8" s="152"/>
      <c r="P8" s="152"/>
      <c r="Q8" s="152"/>
      <c r="R8" s="152"/>
      <c r="S8" s="157"/>
      <c r="T8" s="157"/>
      <c r="U8" s="133"/>
      <c r="V8" s="133"/>
    </row>
    <row r="9" s="79" customFormat="1" ht="22" customHeight="1" spans="1:22">
      <c r="A9" s="109"/>
      <c r="B9" s="110" t="s">
        <v>23</v>
      </c>
      <c r="C9" s="111"/>
      <c r="D9" s="111"/>
      <c r="E9" s="112"/>
      <c r="F9" s="113" t="s">
        <v>24</v>
      </c>
      <c r="G9" s="114">
        <v>44930</v>
      </c>
      <c r="H9" s="115">
        <f>SUM(I9-1/4)</f>
        <v>36.58</v>
      </c>
      <c r="I9" s="153">
        <f>'XS-XXL'!I9*2.54</f>
        <v>36.83</v>
      </c>
      <c r="J9" s="153">
        <f>'XS-XXL'!J9*2.54</f>
        <v>37.465</v>
      </c>
      <c r="K9" s="153">
        <f>'XS-XXL'!K9*2.54</f>
        <v>38.1</v>
      </c>
      <c r="L9" s="153">
        <f>'XS-XXL'!L9*2.54</f>
        <v>38.735</v>
      </c>
      <c r="M9" s="153">
        <f>'XS-XXL'!M9*2.54</f>
        <v>39.37</v>
      </c>
      <c r="N9" s="153">
        <f>'XS-XXL'!N9*2.54</f>
        <v>40.005</v>
      </c>
      <c r="O9" s="154"/>
      <c r="P9" s="154"/>
      <c r="Q9" s="154"/>
      <c r="R9" s="154"/>
      <c r="S9" s="154"/>
      <c r="T9" s="158"/>
      <c r="U9" s="133"/>
      <c r="V9" s="133"/>
    </row>
    <row r="10" s="79" customFormat="1" ht="22" customHeight="1" spans="1:22">
      <c r="A10" s="109"/>
      <c r="B10" s="116" t="s">
        <v>25</v>
      </c>
      <c r="C10" s="117"/>
      <c r="D10" s="117"/>
      <c r="E10" s="118"/>
      <c r="F10" s="119" t="s">
        <v>26</v>
      </c>
      <c r="G10" s="114">
        <v>44930</v>
      </c>
      <c r="H10" s="115">
        <f>SUM(I10-1/4)</f>
        <v>35.945</v>
      </c>
      <c r="I10" s="153">
        <f>'XS-XXL'!I10*2.54</f>
        <v>36.195</v>
      </c>
      <c r="J10" s="153">
        <f>'XS-XXL'!J10*2.54</f>
        <v>36.83</v>
      </c>
      <c r="K10" s="153">
        <f>'XS-XXL'!K10*2.54</f>
        <v>37.465</v>
      </c>
      <c r="L10" s="153">
        <f>'XS-XXL'!L10*2.54</f>
        <v>38.1</v>
      </c>
      <c r="M10" s="153">
        <f>'XS-XXL'!M10*2.54</f>
        <v>38.735</v>
      </c>
      <c r="N10" s="153">
        <f>'XS-XXL'!N10*2.54</f>
        <v>39.37</v>
      </c>
      <c r="O10" s="154"/>
      <c r="P10" s="154"/>
      <c r="Q10" s="154"/>
      <c r="R10" s="154"/>
      <c r="S10" s="154"/>
      <c r="T10" s="158"/>
      <c r="U10" s="133"/>
      <c r="V10" s="133"/>
    </row>
    <row r="11" s="79" customFormat="1" ht="22" customHeight="1" spans="1:22">
      <c r="A11" s="120"/>
      <c r="B11" s="110" t="s">
        <v>27</v>
      </c>
      <c r="C11" s="111"/>
      <c r="D11" s="111"/>
      <c r="E11" s="112"/>
      <c r="F11" s="121" t="s">
        <v>28</v>
      </c>
      <c r="G11" s="114">
        <v>44930</v>
      </c>
      <c r="H11" s="115">
        <f>SUM(I11-1/8)</f>
        <v>23.0525</v>
      </c>
      <c r="I11" s="153">
        <f>'XS-XXL'!I11*2.54</f>
        <v>23.1775</v>
      </c>
      <c r="J11" s="153">
        <f>'XS-XXL'!J11*2.54</f>
        <v>23.495</v>
      </c>
      <c r="K11" s="153">
        <f>'XS-XXL'!K11*2.54</f>
        <v>23.8125</v>
      </c>
      <c r="L11" s="153">
        <f>'XS-XXL'!L11*2.54</f>
        <v>24.13</v>
      </c>
      <c r="M11" s="153">
        <f>'XS-XXL'!M11*2.54</f>
        <v>24.4475</v>
      </c>
      <c r="N11" s="153">
        <f>'XS-XXL'!N11*2.54</f>
        <v>24.765</v>
      </c>
      <c r="O11" s="154"/>
      <c r="P11" s="154"/>
      <c r="Q11" s="154"/>
      <c r="R11" s="154"/>
      <c r="S11" s="154"/>
      <c r="T11" s="158"/>
      <c r="U11" s="133"/>
      <c r="V11" s="133"/>
    </row>
    <row r="12" s="79" customFormat="1" ht="22" customHeight="1" spans="1:22">
      <c r="A12" s="120"/>
      <c r="B12" s="110" t="s">
        <v>29</v>
      </c>
      <c r="C12" s="111"/>
      <c r="D12" s="111"/>
      <c r="E12" s="112"/>
      <c r="F12" s="121" t="s">
        <v>30</v>
      </c>
      <c r="G12" s="114">
        <v>44930</v>
      </c>
      <c r="H12" s="115">
        <f>SUM(I12-1/8)</f>
        <v>14.7975</v>
      </c>
      <c r="I12" s="153">
        <f>'XS-XXL'!I12*2.54</f>
        <v>14.9225</v>
      </c>
      <c r="J12" s="153">
        <f>'XS-XXL'!J12*2.54</f>
        <v>15.24</v>
      </c>
      <c r="K12" s="153">
        <f>'XS-XXL'!K12*2.54</f>
        <v>15.5575</v>
      </c>
      <c r="L12" s="153">
        <f>'XS-XXL'!L12*2.54</f>
        <v>15.875</v>
      </c>
      <c r="M12" s="153">
        <f>'XS-XXL'!M12*2.54</f>
        <v>16.1925</v>
      </c>
      <c r="N12" s="153">
        <f>'XS-XXL'!N12*2.54</f>
        <v>16.51</v>
      </c>
      <c r="O12" s="154"/>
      <c r="P12" s="154"/>
      <c r="Q12" s="154"/>
      <c r="R12" s="154"/>
      <c r="S12" s="154"/>
      <c r="T12" s="158"/>
      <c r="U12" s="133"/>
      <c r="V12" s="133"/>
    </row>
    <row r="13" s="79" customFormat="1" ht="16.5" customHeight="1" spans="1:22">
      <c r="A13" s="120"/>
      <c r="B13" s="110" t="s">
        <v>31</v>
      </c>
      <c r="C13" s="111"/>
      <c r="D13" s="111"/>
      <c r="E13" s="112"/>
      <c r="F13" s="121" t="s">
        <v>32</v>
      </c>
      <c r="G13" s="122">
        <v>44928</v>
      </c>
      <c r="H13" s="123"/>
      <c r="I13" s="153">
        <f>'XS-XXL'!I13*2.54</f>
        <v>0.635</v>
      </c>
      <c r="J13" s="153">
        <f>'XS-XXL'!J13*2.54</f>
        <v>0.635</v>
      </c>
      <c r="K13" s="153">
        <f>'XS-XXL'!K13*2.54</f>
        <v>0.635</v>
      </c>
      <c r="L13" s="153">
        <f>'XS-XXL'!L13*2.54</f>
        <v>0.635</v>
      </c>
      <c r="M13" s="153">
        <f>'XS-XXL'!M13*2.54</f>
        <v>0.635</v>
      </c>
      <c r="N13" s="153">
        <f>'XS-XXL'!N13*2.54</f>
        <v>0.635</v>
      </c>
      <c r="O13" s="154"/>
      <c r="P13" s="154"/>
      <c r="Q13" s="154"/>
      <c r="R13" s="154"/>
      <c r="S13" s="154"/>
      <c r="T13" s="158"/>
      <c r="U13" s="133"/>
      <c r="V13" s="133"/>
    </row>
    <row r="14" s="79" customFormat="1" ht="16.5" customHeight="1" spans="1:22">
      <c r="A14" s="120"/>
      <c r="B14" s="124" t="s">
        <v>33</v>
      </c>
      <c r="C14" s="125"/>
      <c r="D14" s="125"/>
      <c r="E14" s="112"/>
      <c r="F14" s="121" t="s">
        <v>34</v>
      </c>
      <c r="G14" s="122"/>
      <c r="H14" s="123"/>
      <c r="I14" s="153">
        <f>'XS-XXL'!I14*2.54</f>
        <v>0.635</v>
      </c>
      <c r="J14" s="153">
        <f>'XS-XXL'!J14*2.54</f>
        <v>0.635</v>
      </c>
      <c r="K14" s="153">
        <f>'XS-XXL'!K14*2.54</f>
        <v>0.635</v>
      </c>
      <c r="L14" s="153">
        <f>'XS-XXL'!L14*2.54</f>
        <v>0.635</v>
      </c>
      <c r="M14" s="153">
        <f>'XS-XXL'!M14*2.54</f>
        <v>0.635</v>
      </c>
      <c r="N14" s="153">
        <f>'XS-XXL'!N14*2.54</f>
        <v>0.635</v>
      </c>
      <c r="O14" s="154"/>
      <c r="P14" s="154"/>
      <c r="Q14" s="154"/>
      <c r="R14" s="154"/>
      <c r="S14" s="154"/>
      <c r="T14" s="158"/>
      <c r="U14" s="133"/>
      <c r="V14" s="133"/>
    </row>
    <row r="15" s="79" customFormat="1" ht="16.5" customHeight="1" spans="1:21">
      <c r="A15" s="120"/>
      <c r="B15" s="110" t="s">
        <v>35</v>
      </c>
      <c r="C15" s="111"/>
      <c r="D15" s="111"/>
      <c r="E15" s="112"/>
      <c r="F15" s="121" t="s">
        <v>36</v>
      </c>
      <c r="G15" s="122">
        <v>44928</v>
      </c>
      <c r="H15" s="126">
        <f>SUM(I15-0.25)</f>
        <v>112.145</v>
      </c>
      <c r="I15" s="153">
        <f>'XS-XXL'!I15*2.54</f>
        <v>112.395</v>
      </c>
      <c r="J15" s="153">
        <f>'XS-XXL'!J15*2.54</f>
        <v>113.03</v>
      </c>
      <c r="K15" s="153">
        <f>'XS-XXL'!K15*2.54</f>
        <v>113.665</v>
      </c>
      <c r="L15" s="153">
        <f>'XS-XXL'!L15*2.54</f>
        <v>114.3</v>
      </c>
      <c r="M15" s="153">
        <f>'XS-XXL'!M15*2.54</f>
        <v>114.3</v>
      </c>
      <c r="N15" s="153">
        <f>'XS-XXL'!N15*2.54</f>
        <v>114.3</v>
      </c>
      <c r="O15" s="154"/>
      <c r="P15" s="154"/>
      <c r="Q15" s="154"/>
      <c r="R15" s="154"/>
      <c r="S15" s="158"/>
      <c r="T15" s="133"/>
      <c r="U15" s="133"/>
    </row>
    <row r="16" s="79" customFormat="1" ht="31" customHeight="1" spans="1:21">
      <c r="A16" s="120"/>
      <c r="B16" s="127" t="s">
        <v>37</v>
      </c>
      <c r="C16" s="117"/>
      <c r="D16" s="117"/>
      <c r="E16" s="118"/>
      <c r="F16" s="119" t="s">
        <v>38</v>
      </c>
      <c r="G16" s="114"/>
      <c r="H16" s="115"/>
      <c r="I16" s="153">
        <f>'XS-XXL'!I16*2.54</f>
        <v>114.935</v>
      </c>
      <c r="J16" s="153">
        <f>'XS-XXL'!J16*2.54</f>
        <v>115.57</v>
      </c>
      <c r="K16" s="153">
        <f>'XS-XXL'!K16*2.54</f>
        <v>116.205</v>
      </c>
      <c r="L16" s="153">
        <f>'XS-XXL'!L16*2.54</f>
        <v>116.84</v>
      </c>
      <c r="M16" s="153">
        <f>'XS-XXL'!M16*2.54</f>
        <v>116.84</v>
      </c>
      <c r="N16" s="153">
        <f>'XS-XXL'!N16*2.54</f>
        <v>116.84</v>
      </c>
      <c r="O16" s="154"/>
      <c r="P16" s="154"/>
      <c r="Q16" s="154"/>
      <c r="R16" s="154"/>
      <c r="S16" s="158"/>
      <c r="T16" s="133"/>
      <c r="U16" s="133"/>
    </row>
    <row r="17" s="79" customFormat="1" ht="19" customHeight="1" spans="1:21">
      <c r="A17" s="120"/>
      <c r="B17" s="110" t="s">
        <v>39</v>
      </c>
      <c r="C17" s="111"/>
      <c r="D17" s="111"/>
      <c r="E17" s="112"/>
      <c r="F17" s="121" t="s">
        <v>40</v>
      </c>
      <c r="G17" s="122">
        <v>44928</v>
      </c>
      <c r="H17" s="126">
        <f>SUM(I17-0.25)</f>
        <v>113.415</v>
      </c>
      <c r="I17" s="153">
        <f>'XS-XXL'!I17*2.54</f>
        <v>113.665</v>
      </c>
      <c r="J17" s="153">
        <f>'XS-XXL'!J17*2.54</f>
        <v>114.3</v>
      </c>
      <c r="K17" s="153">
        <f>'XS-XXL'!K17*2.54</f>
        <v>114.935</v>
      </c>
      <c r="L17" s="153">
        <f>'XS-XXL'!L17*2.54</f>
        <v>115.57</v>
      </c>
      <c r="M17" s="153">
        <f>'XS-XXL'!M17*2.54</f>
        <v>115.57</v>
      </c>
      <c r="N17" s="153">
        <f>'XS-XXL'!N17*2.54</f>
        <v>115.57</v>
      </c>
      <c r="O17" s="154"/>
      <c r="P17" s="154"/>
      <c r="Q17" s="154"/>
      <c r="R17" s="154"/>
      <c r="S17" s="158"/>
      <c r="T17" s="133"/>
      <c r="U17" s="133"/>
    </row>
    <row r="18" s="79" customFormat="1" ht="19" customHeight="1" spans="1:22">
      <c r="A18" s="120"/>
      <c r="B18" s="110" t="s">
        <v>41</v>
      </c>
      <c r="C18" s="111"/>
      <c r="D18" s="111"/>
      <c r="E18" s="112"/>
      <c r="F18" s="121" t="s">
        <v>42</v>
      </c>
      <c r="G18" s="128"/>
      <c r="H18" s="129"/>
      <c r="I18" s="153">
        <f>'XS-XXL'!I18*2.54</f>
        <v>2.54</v>
      </c>
      <c r="J18" s="153">
        <f>'XS-XXL'!J18*2.54</f>
        <v>2.54</v>
      </c>
      <c r="K18" s="153">
        <f>'XS-XXL'!K18*2.54</f>
        <v>2.54</v>
      </c>
      <c r="L18" s="153">
        <f>'XS-XXL'!L18*2.54</f>
        <v>2.54</v>
      </c>
      <c r="M18" s="153">
        <f>'XS-XXL'!M18*2.54</f>
        <v>2.54</v>
      </c>
      <c r="N18" s="153">
        <f>'XS-XXL'!N18*2.54</f>
        <v>2.54</v>
      </c>
      <c r="O18" s="154"/>
      <c r="P18" s="154"/>
      <c r="Q18" s="154"/>
      <c r="R18" s="154"/>
      <c r="S18" s="154"/>
      <c r="T18" s="158"/>
      <c r="U18" s="133"/>
      <c r="V18" s="133"/>
    </row>
    <row r="19" s="79" customFormat="1" ht="16.9" spans="1:22">
      <c r="A19" s="120"/>
      <c r="B19" s="110" t="s">
        <v>43</v>
      </c>
      <c r="C19" s="111"/>
      <c r="D19" s="111"/>
      <c r="E19" s="112"/>
      <c r="F19" s="119" t="s">
        <v>44</v>
      </c>
      <c r="G19" s="122">
        <v>44928</v>
      </c>
      <c r="H19" s="129">
        <f t="shared" ref="H19:H22" si="0">SUM(I19-1)</f>
        <v>77.74</v>
      </c>
      <c r="I19" s="153">
        <f>'XS-XXL'!I19*2.54</f>
        <v>78.74</v>
      </c>
      <c r="J19" s="153">
        <f>'XS-XXL'!J19*2.54</f>
        <v>83.82</v>
      </c>
      <c r="K19" s="153">
        <f>'XS-XXL'!K19*2.54</f>
        <v>88.9</v>
      </c>
      <c r="L19" s="153">
        <f>'XS-XXL'!L19*2.54</f>
        <v>95.25</v>
      </c>
      <c r="M19" s="153">
        <f>'XS-XXL'!M19*2.54</f>
        <v>100.33</v>
      </c>
      <c r="N19" s="153">
        <f>'XS-XXL'!N19*2.54</f>
        <v>105.41</v>
      </c>
      <c r="O19" s="154"/>
      <c r="P19" s="154"/>
      <c r="Q19" s="154"/>
      <c r="R19" s="154"/>
      <c r="S19" s="154"/>
      <c r="T19" s="158"/>
      <c r="U19" s="133"/>
      <c r="V19" s="133"/>
    </row>
    <row r="20" s="79" customFormat="1" ht="16" customHeight="1" spans="1:22">
      <c r="A20" s="120"/>
      <c r="B20" s="110" t="s">
        <v>45</v>
      </c>
      <c r="C20" s="111"/>
      <c r="D20" s="111"/>
      <c r="E20" s="112"/>
      <c r="F20" s="130" t="s">
        <v>46</v>
      </c>
      <c r="G20" s="122">
        <v>44928</v>
      </c>
      <c r="H20" s="129">
        <f t="shared" si="0"/>
        <v>65.04</v>
      </c>
      <c r="I20" s="153">
        <f>'XS-XXL'!I20*2.54</f>
        <v>66.04</v>
      </c>
      <c r="J20" s="153">
        <f>'XS-XXL'!J20*2.54</f>
        <v>71.12</v>
      </c>
      <c r="K20" s="153">
        <f>'XS-XXL'!K20*2.54</f>
        <v>76.2</v>
      </c>
      <c r="L20" s="153">
        <f>'XS-XXL'!L20*2.54</f>
        <v>82.55</v>
      </c>
      <c r="M20" s="153">
        <f>'XS-XXL'!M20*2.54</f>
        <v>87.63</v>
      </c>
      <c r="N20" s="153">
        <f>'XS-XXL'!N20*2.54</f>
        <v>92.71</v>
      </c>
      <c r="O20" s="154"/>
      <c r="P20" s="154"/>
      <c r="Q20" s="154"/>
      <c r="R20" s="154"/>
      <c r="S20" s="154"/>
      <c r="T20" s="158"/>
      <c r="U20" s="133"/>
      <c r="V20" s="133"/>
    </row>
    <row r="21" s="79" customFormat="1" ht="16.5" customHeight="1" spans="1:22">
      <c r="A21" s="120"/>
      <c r="B21" s="110" t="s">
        <v>47</v>
      </c>
      <c r="C21" s="111"/>
      <c r="D21" s="111"/>
      <c r="E21" s="112"/>
      <c r="F21" s="130" t="s">
        <v>48</v>
      </c>
      <c r="G21" s="122">
        <v>44928</v>
      </c>
      <c r="H21" s="129">
        <f t="shared" si="0"/>
        <v>100.6</v>
      </c>
      <c r="I21" s="153">
        <f>'XS-XXL'!I21*2.54</f>
        <v>101.6</v>
      </c>
      <c r="J21" s="153">
        <f>'XS-XXL'!J21*2.54</f>
        <v>106.68</v>
      </c>
      <c r="K21" s="153">
        <f>'XS-XXL'!K21*2.54</f>
        <v>111.76</v>
      </c>
      <c r="L21" s="153">
        <f>'XS-XXL'!L21*2.54</f>
        <v>118.11</v>
      </c>
      <c r="M21" s="153">
        <f>'XS-XXL'!M21*2.54</f>
        <v>123.19</v>
      </c>
      <c r="N21" s="153">
        <f>'XS-XXL'!N21*2.54</f>
        <v>128.27</v>
      </c>
      <c r="O21" s="154"/>
      <c r="P21" s="154"/>
      <c r="Q21" s="154"/>
      <c r="R21" s="154"/>
      <c r="S21" s="154"/>
      <c r="T21" s="158"/>
      <c r="U21" s="133"/>
      <c r="V21" s="133"/>
    </row>
    <row r="22" s="79" customFormat="1" ht="16.5" customHeight="1" spans="1:22">
      <c r="A22" s="120"/>
      <c r="B22" s="110" t="s">
        <v>49</v>
      </c>
      <c r="C22" s="111"/>
      <c r="D22" s="111"/>
      <c r="E22" s="112"/>
      <c r="F22" s="119" t="s">
        <v>50</v>
      </c>
      <c r="G22" s="122">
        <v>44928</v>
      </c>
      <c r="H22" s="129">
        <f t="shared" si="0"/>
        <v>265.7</v>
      </c>
      <c r="I22" s="153">
        <f>'XS-XXL'!I22*2.54</f>
        <v>266.7</v>
      </c>
      <c r="J22" s="153">
        <f>'XS-XXL'!J22*2.54</f>
        <v>271.78</v>
      </c>
      <c r="K22" s="153">
        <f>'XS-XXL'!K22*2.54</f>
        <v>276.86</v>
      </c>
      <c r="L22" s="153">
        <f>'XS-XXL'!L22*2.54</f>
        <v>283.21</v>
      </c>
      <c r="M22" s="153">
        <f>'XS-XXL'!M22*2.54</f>
        <v>288.29</v>
      </c>
      <c r="N22" s="153">
        <f>'XS-XXL'!N22*2.54</f>
        <v>293.37</v>
      </c>
      <c r="O22" s="154"/>
      <c r="P22" s="154"/>
      <c r="Q22" s="154"/>
      <c r="R22" s="154"/>
      <c r="S22" s="154"/>
      <c r="T22" s="158"/>
      <c r="U22" s="133"/>
      <c r="V22" s="133"/>
    </row>
    <row r="23" s="79" customFormat="1" ht="16.5" customHeight="1" spans="1:22">
      <c r="A23" s="120"/>
      <c r="B23" s="110" t="s">
        <v>51</v>
      </c>
      <c r="C23" s="111"/>
      <c r="D23" s="111"/>
      <c r="E23" s="112"/>
      <c r="F23" s="119" t="s">
        <v>52</v>
      </c>
      <c r="G23" s="128"/>
      <c r="H23" s="129"/>
      <c r="I23" s="153">
        <f>'XS-XXL'!I23*2.54</f>
        <v>238.76</v>
      </c>
      <c r="J23" s="153">
        <f>'XS-XXL'!J23*2.54</f>
        <v>243.84</v>
      </c>
      <c r="K23" s="153">
        <f>'XS-XXL'!K23*2.54</f>
        <v>248.92</v>
      </c>
      <c r="L23" s="153">
        <f>'XS-XXL'!L23*2.54</f>
        <v>255.27</v>
      </c>
      <c r="M23" s="153">
        <f>'XS-XXL'!M23*2.54</f>
        <v>260.35</v>
      </c>
      <c r="N23" s="153">
        <f>'XS-XXL'!N23*2.54</f>
        <v>265.43</v>
      </c>
      <c r="O23" s="154"/>
      <c r="P23" s="154"/>
      <c r="Q23" s="154"/>
      <c r="R23" s="154"/>
      <c r="S23" s="154"/>
      <c r="T23" s="158"/>
      <c r="U23" s="133"/>
      <c r="V23" s="133"/>
    </row>
    <row r="24" s="79" customFormat="1" ht="16.5" customHeight="1" spans="1:22">
      <c r="A24" s="120"/>
      <c r="B24" s="110" t="s">
        <v>53</v>
      </c>
      <c r="C24" s="111"/>
      <c r="D24" s="111"/>
      <c r="E24" s="112"/>
      <c r="F24" s="121" t="s">
        <v>54</v>
      </c>
      <c r="G24" s="131">
        <v>0.125</v>
      </c>
      <c r="H24" s="123">
        <f t="shared" ref="H24:H26" si="1">SUM(I24-0.25)</f>
        <v>35.31</v>
      </c>
      <c r="I24" s="153">
        <f>'XS-XXL'!I24*2.54</f>
        <v>35.56</v>
      </c>
      <c r="J24" s="153">
        <f>'XS-XXL'!J24*2.54</f>
        <v>36.83</v>
      </c>
      <c r="K24" s="153">
        <f>'XS-XXL'!K24*2.54</f>
        <v>38.1</v>
      </c>
      <c r="L24" s="153">
        <f>'XS-XXL'!L24*2.54</f>
        <v>39.37</v>
      </c>
      <c r="M24" s="153">
        <f>'XS-XXL'!M24*2.54</f>
        <v>40.64</v>
      </c>
      <c r="N24" s="153">
        <f>'XS-XXL'!N24*2.54</f>
        <v>41.91</v>
      </c>
      <c r="O24" s="154"/>
      <c r="P24" s="154"/>
      <c r="Q24" s="154"/>
      <c r="R24" s="154"/>
      <c r="S24" s="154"/>
      <c r="T24" s="158"/>
      <c r="U24" s="133"/>
      <c r="V24" s="133"/>
    </row>
    <row r="25" s="79" customFormat="1" ht="18" customHeight="1" spans="1:22">
      <c r="A25" s="120"/>
      <c r="B25" s="110" t="s">
        <v>55</v>
      </c>
      <c r="C25" s="111"/>
      <c r="D25" s="111"/>
      <c r="E25" s="112"/>
      <c r="F25" s="113" t="s">
        <v>56</v>
      </c>
      <c r="G25" s="131">
        <v>0.125</v>
      </c>
      <c r="H25" s="123">
        <f t="shared" si="1"/>
        <v>31.5</v>
      </c>
      <c r="I25" s="153">
        <f>'XS-XXL'!I25*2.54</f>
        <v>31.75</v>
      </c>
      <c r="J25" s="153">
        <f>'XS-XXL'!J25*2.54</f>
        <v>33.02</v>
      </c>
      <c r="K25" s="153">
        <f>'XS-XXL'!K25*2.54</f>
        <v>34.29</v>
      </c>
      <c r="L25" s="153">
        <f>'XS-XXL'!L25*2.54</f>
        <v>35.56</v>
      </c>
      <c r="M25" s="153">
        <f>'XS-XXL'!M25*2.54</f>
        <v>36.83</v>
      </c>
      <c r="N25" s="153">
        <f>'XS-XXL'!N25*2.54</f>
        <v>38.1</v>
      </c>
      <c r="O25" s="154"/>
      <c r="P25" s="154"/>
      <c r="Q25" s="154"/>
      <c r="R25" s="154"/>
      <c r="S25" s="154"/>
      <c r="T25" s="158"/>
      <c r="U25" s="133"/>
      <c r="V25" s="133"/>
    </row>
    <row r="26" s="79" customFormat="1" ht="18" customHeight="1" spans="1:22">
      <c r="A26" s="120"/>
      <c r="B26" s="110" t="s">
        <v>57</v>
      </c>
      <c r="C26" s="111"/>
      <c r="D26" s="111"/>
      <c r="E26" s="112"/>
      <c r="F26" s="113" t="s">
        <v>58</v>
      </c>
      <c r="G26" s="131">
        <v>0.125</v>
      </c>
      <c r="H26" s="123">
        <f t="shared" si="1"/>
        <v>30.23</v>
      </c>
      <c r="I26" s="153">
        <f>'XS-XXL'!I26*2.54</f>
        <v>30.48</v>
      </c>
      <c r="J26" s="153">
        <f>'XS-XXL'!J26*2.54</f>
        <v>31.75</v>
      </c>
      <c r="K26" s="153">
        <f>'XS-XXL'!K26*2.54</f>
        <v>33.02</v>
      </c>
      <c r="L26" s="153">
        <f>'XS-XXL'!L26*2.54</f>
        <v>34.29</v>
      </c>
      <c r="M26" s="153">
        <f>'XS-XXL'!M26*2.54</f>
        <v>35.56</v>
      </c>
      <c r="N26" s="153">
        <f>'XS-XXL'!N26*2.54</f>
        <v>36.83</v>
      </c>
      <c r="O26" s="154"/>
      <c r="P26" s="154"/>
      <c r="Q26" s="154"/>
      <c r="R26" s="154"/>
      <c r="S26" s="154"/>
      <c r="T26" s="158"/>
      <c r="U26" s="133"/>
      <c r="V26" s="133"/>
    </row>
    <row r="27" s="79" customFormat="1" ht="16.5" customHeight="1" spans="1:22">
      <c r="A27" s="120"/>
      <c r="B27" s="110" t="s">
        <v>59</v>
      </c>
      <c r="C27" s="111"/>
      <c r="D27" s="111"/>
      <c r="E27" s="112"/>
      <c r="F27" s="113" t="s">
        <v>60</v>
      </c>
      <c r="G27" s="122">
        <v>44928</v>
      </c>
      <c r="H27" s="123"/>
      <c r="I27" s="153">
        <f>'XS-XXL'!I27*2.54</f>
        <v>19.3675</v>
      </c>
      <c r="J27" s="153">
        <f>'XS-XXL'!J27*2.54</f>
        <v>20.32</v>
      </c>
      <c r="K27" s="153">
        <f>'XS-XXL'!K27*2.54</f>
        <v>21.2725</v>
      </c>
      <c r="L27" s="153">
        <f>'XS-XXL'!L27*2.54</f>
        <v>22.225</v>
      </c>
      <c r="M27" s="153">
        <f>'XS-XXL'!M27*2.54</f>
        <v>23.1775</v>
      </c>
      <c r="N27" s="153">
        <f>'XS-XXL'!N27*2.54</f>
        <v>24.13</v>
      </c>
      <c r="O27" s="154"/>
      <c r="P27" s="154"/>
      <c r="Q27" s="154"/>
      <c r="R27" s="154"/>
      <c r="S27" s="154"/>
      <c r="T27" s="158"/>
      <c r="U27" s="133"/>
      <c r="V27" s="133"/>
    </row>
    <row r="28" s="79" customFormat="1" ht="16.5" customHeight="1" spans="1:22">
      <c r="A28" s="120"/>
      <c r="B28" s="110" t="s">
        <v>61</v>
      </c>
      <c r="C28" s="111"/>
      <c r="D28" s="111"/>
      <c r="E28" s="112"/>
      <c r="F28" s="113" t="s">
        <v>62</v>
      </c>
      <c r="G28" s="131">
        <v>0.125</v>
      </c>
      <c r="H28" s="123">
        <f>SUM(I28-0.25)</f>
        <v>12.45</v>
      </c>
      <c r="I28" s="153">
        <f>'XS-XXL'!I28*2.54</f>
        <v>12.7</v>
      </c>
      <c r="J28" s="153">
        <f>'XS-XXL'!J28*2.54</f>
        <v>13.97</v>
      </c>
      <c r="K28" s="153">
        <f>'XS-XXL'!K28*2.54</f>
        <v>15.24</v>
      </c>
      <c r="L28" s="153">
        <f>'XS-XXL'!L28*2.54</f>
        <v>16.51</v>
      </c>
      <c r="M28" s="153">
        <f>'XS-XXL'!M28*2.54</f>
        <v>17.145</v>
      </c>
      <c r="N28" s="153">
        <f>'XS-XXL'!N28*2.54</f>
        <v>19.05</v>
      </c>
      <c r="O28" s="154"/>
      <c r="P28" s="154"/>
      <c r="Q28" s="154"/>
      <c r="R28" s="154"/>
      <c r="S28" s="154"/>
      <c r="T28" s="158"/>
      <c r="U28" s="133"/>
      <c r="V28" s="133"/>
    </row>
    <row r="29" s="79" customFormat="1" ht="16.5" customHeight="1" spans="1:22">
      <c r="A29" s="120"/>
      <c r="B29" s="110" t="s">
        <v>63</v>
      </c>
      <c r="C29" s="111"/>
      <c r="D29" s="111"/>
      <c r="E29" s="112"/>
      <c r="F29" s="113" t="s">
        <v>64</v>
      </c>
      <c r="G29" s="131">
        <v>0.125</v>
      </c>
      <c r="H29" s="123">
        <f>SUM(I29-0.125)</f>
        <v>33.8475</v>
      </c>
      <c r="I29" s="153">
        <f>'XS-XXL'!I29*2.54</f>
        <v>33.9725</v>
      </c>
      <c r="J29" s="153">
        <f>'XS-XXL'!J29*2.54</f>
        <v>34.6075</v>
      </c>
      <c r="K29" s="153">
        <f>'XS-XXL'!K29*2.54</f>
        <v>35.2425</v>
      </c>
      <c r="L29" s="153">
        <f>'XS-XXL'!L29*2.54</f>
        <v>35.8775</v>
      </c>
      <c r="M29" s="153">
        <f>'XS-XXL'!M29*2.54</f>
        <v>36.5125</v>
      </c>
      <c r="N29" s="153">
        <f>'XS-XXL'!N29*2.54</f>
        <v>37.1475</v>
      </c>
      <c r="O29" s="154"/>
      <c r="P29" s="154"/>
      <c r="Q29" s="154"/>
      <c r="R29" s="154"/>
      <c r="S29" s="154"/>
      <c r="T29" s="158"/>
      <c r="U29" s="133"/>
      <c r="V29" s="133"/>
    </row>
    <row r="30" s="79" customFormat="1" ht="16.5" customHeight="1" spans="1:22">
      <c r="A30" s="120"/>
      <c r="B30" s="110" t="s">
        <v>65</v>
      </c>
      <c r="C30" s="111"/>
      <c r="D30" s="111"/>
      <c r="E30" s="112"/>
      <c r="F30" s="113" t="s">
        <v>66</v>
      </c>
      <c r="G30" s="131">
        <v>0.125</v>
      </c>
      <c r="H30" s="132">
        <f>SUM(I30-0.0625)</f>
        <v>15.01875</v>
      </c>
      <c r="I30" s="153">
        <f>'XS-XXL'!I30*2.54</f>
        <v>15.08125</v>
      </c>
      <c r="J30" s="153">
        <f>'XS-XXL'!J30*2.54</f>
        <v>15.24</v>
      </c>
      <c r="K30" s="153">
        <f>'XS-XXL'!K30*2.54</f>
        <v>15.39875</v>
      </c>
      <c r="L30" s="153">
        <f>'XS-XXL'!L30*2.54</f>
        <v>15.5575</v>
      </c>
      <c r="M30" s="153">
        <f>'XS-XXL'!M30*2.54</f>
        <v>15.71625</v>
      </c>
      <c r="N30" s="153">
        <f>'XS-XXL'!N30*2.54</f>
        <v>15.875</v>
      </c>
      <c r="O30" s="154"/>
      <c r="P30" s="154"/>
      <c r="Q30" s="154"/>
      <c r="R30" s="154"/>
      <c r="S30" s="154"/>
      <c r="T30" s="158"/>
      <c r="U30" s="133"/>
      <c r="V30" s="133"/>
    </row>
    <row r="31" s="79" customFormat="1" ht="16.5" customHeight="1" spans="1:22">
      <c r="A31" s="120"/>
      <c r="B31" s="110" t="s">
        <v>67</v>
      </c>
      <c r="C31" s="111"/>
      <c r="D31" s="111"/>
      <c r="E31" s="112"/>
      <c r="F31" s="113" t="s">
        <v>68</v>
      </c>
      <c r="G31" s="131">
        <v>0.125</v>
      </c>
      <c r="H31" s="132">
        <f>SUM(I31-0.0625)</f>
        <v>20.09875</v>
      </c>
      <c r="I31" s="153">
        <f>'XS-XXL'!I31*2.54</f>
        <v>20.16125</v>
      </c>
      <c r="J31" s="153">
        <f>'XS-XXL'!J31*2.54</f>
        <v>20.32</v>
      </c>
      <c r="K31" s="153">
        <f>'XS-XXL'!K31*2.54</f>
        <v>20.47875</v>
      </c>
      <c r="L31" s="153">
        <f>'XS-XXL'!L31*2.54</f>
        <v>20.6375</v>
      </c>
      <c r="M31" s="153">
        <f>'XS-XXL'!M31*2.54</f>
        <v>20.79625</v>
      </c>
      <c r="N31" s="153">
        <f>'XS-XXL'!N31*2.54</f>
        <v>20.955</v>
      </c>
      <c r="O31" s="154"/>
      <c r="P31" s="154"/>
      <c r="Q31" s="154"/>
      <c r="R31" s="154"/>
      <c r="S31" s="154"/>
      <c r="T31" s="158"/>
      <c r="U31" s="133"/>
      <c r="V31" s="133"/>
    </row>
    <row r="32" s="79" customFormat="1" ht="16.5" customHeight="1" spans="1:22">
      <c r="A32" s="120"/>
      <c r="B32" s="110" t="s">
        <v>69</v>
      </c>
      <c r="C32" s="111"/>
      <c r="D32" s="111"/>
      <c r="E32" s="112"/>
      <c r="F32" s="121" t="s">
        <v>70</v>
      </c>
      <c r="G32" s="128">
        <v>0.25</v>
      </c>
      <c r="H32" s="129">
        <f>SUM(I32+0)</f>
        <v>35.56</v>
      </c>
      <c r="I32" s="153">
        <f>'XS-XXL'!I32*2.54</f>
        <v>35.56</v>
      </c>
      <c r="J32" s="153">
        <f>'XS-XXL'!J32*2.54</f>
        <v>35.56</v>
      </c>
      <c r="K32" s="153">
        <f>'XS-XXL'!K32*2.54</f>
        <v>36.83</v>
      </c>
      <c r="L32" s="153">
        <f>'XS-XXL'!L32*2.54</f>
        <v>36.83</v>
      </c>
      <c r="M32" s="153">
        <f>'XS-XXL'!M32*2.54</f>
        <v>38.1</v>
      </c>
      <c r="N32" s="153">
        <f>'XS-XXL'!N32*2.54</f>
        <v>38.1</v>
      </c>
      <c r="O32" s="154"/>
      <c r="P32" s="154"/>
      <c r="Q32" s="154"/>
      <c r="R32" s="154"/>
      <c r="S32" s="154"/>
      <c r="T32" s="158"/>
      <c r="U32" s="133"/>
      <c r="V32" s="133"/>
    </row>
    <row r="33" s="79" customFormat="1" ht="16.5" customHeight="1" spans="1:22">
      <c r="A33" s="120"/>
      <c r="B33" s="110" t="s">
        <v>71</v>
      </c>
      <c r="C33" s="111"/>
      <c r="D33" s="111"/>
      <c r="E33" s="112"/>
      <c r="F33" s="121" t="s">
        <v>72</v>
      </c>
      <c r="G33" s="128"/>
      <c r="H33" s="129"/>
      <c r="I33" s="153">
        <f>'XS-XXL'!I33*2.54</f>
        <v>62.23</v>
      </c>
      <c r="J33" s="153">
        <f>'XS-XXL'!J33*2.54</f>
        <v>62.23</v>
      </c>
      <c r="K33" s="153">
        <f>'XS-XXL'!K33*2.54</f>
        <v>62.23</v>
      </c>
      <c r="L33" s="153">
        <f>'XS-XXL'!L33*2.54</f>
        <v>62.23</v>
      </c>
      <c r="M33" s="153">
        <f>'XS-XXL'!M33*2.54</f>
        <v>62.23</v>
      </c>
      <c r="N33" s="153">
        <f>'XS-XXL'!N33*2.54</f>
        <v>62.23</v>
      </c>
      <c r="O33" s="154"/>
      <c r="P33" s="154"/>
      <c r="Q33" s="154"/>
      <c r="R33" s="154"/>
      <c r="S33" s="154"/>
      <c r="T33" s="158"/>
      <c r="U33" s="133"/>
      <c r="V33" s="133"/>
    </row>
    <row r="34" s="79" customFormat="1" ht="16.5" customHeight="1" spans="1:22">
      <c r="A34" s="120"/>
      <c r="B34" s="110" t="s">
        <v>73</v>
      </c>
      <c r="C34" s="111"/>
      <c r="D34" s="111"/>
      <c r="E34" s="112"/>
      <c r="F34" s="113" t="s">
        <v>74</v>
      </c>
      <c r="G34" s="128">
        <v>0.25</v>
      </c>
      <c r="H34" s="126">
        <f>SUM(I34-0.25)</f>
        <v>75.315</v>
      </c>
      <c r="I34" s="153">
        <f>'XS-XXL'!I34*2.54</f>
        <v>75.565</v>
      </c>
      <c r="J34" s="153">
        <f>'XS-XXL'!J34*2.54</f>
        <v>76.2</v>
      </c>
      <c r="K34" s="153">
        <f>'XS-XXL'!K34*2.54</f>
        <v>76.835</v>
      </c>
      <c r="L34" s="153">
        <f>'XS-XXL'!L34*2.54</f>
        <v>77.47</v>
      </c>
      <c r="M34" s="153">
        <f>'XS-XXL'!M34*2.54</f>
        <v>77.47</v>
      </c>
      <c r="N34" s="153">
        <f>'XS-XXL'!N34*2.54</f>
        <v>77.47</v>
      </c>
      <c r="O34" s="154"/>
      <c r="P34" s="154"/>
      <c r="Q34" s="154"/>
      <c r="R34" s="154"/>
      <c r="S34" s="154"/>
      <c r="T34" s="158"/>
      <c r="U34" s="133"/>
      <c r="V34" s="133"/>
    </row>
    <row r="35" s="79" customFormat="1" ht="16.5" customHeight="1" spans="1:22">
      <c r="A35" s="133"/>
      <c r="B35" s="133"/>
      <c r="C35" s="133"/>
      <c r="D35" s="133"/>
      <c r="E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</row>
    <row r="36" s="79" customFormat="1" ht="16.5" customHeight="1" spans="1:22">
      <c r="A36" s="133"/>
      <c r="B36" s="133"/>
      <c r="C36" s="133"/>
      <c r="D36" s="133"/>
      <c r="E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</row>
    <row r="37" s="79" customFormat="1" ht="16.5" customHeight="1" spans="1:2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</row>
    <row r="38" s="79" customFormat="1" ht="16.5" customHeight="1" spans="1:22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</row>
    <row r="39" s="79" customFormat="1" ht="16.5" customHeight="1" spans="1:22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</row>
    <row r="40" s="79" customFormat="1" ht="16.5" customHeight="1" spans="1:22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</row>
    <row r="41" s="79" customFormat="1" ht="16.5" customHeight="1" spans="1:22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</row>
    <row r="42" s="79" customFormat="1" ht="16.5" customHeight="1" spans="1:22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</row>
    <row r="43" s="79" customFormat="1" ht="16.5" customHeight="1" spans="1:22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</row>
    <row r="44" s="79" customFormat="1" ht="16.5" customHeight="1" spans="1:22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</row>
    <row r="45" s="79" customFormat="1" ht="16.5" customHeight="1" spans="1:22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</row>
    <row r="46" s="79" customFormat="1" ht="16.5" customHeight="1" spans="1:22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</row>
    <row r="47" s="79" customFormat="1" ht="16.5" customHeight="1" spans="1:22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</row>
    <row r="48" s="79" customFormat="1" ht="16.5" customHeight="1" spans="1:22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</row>
    <row r="49" s="79" customFormat="1" ht="16.5" customHeight="1" spans="1:22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</row>
    <row r="50" s="79" customFormat="1" ht="16.5" customHeight="1" spans="1:22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</row>
    <row r="51" s="79" customFormat="1" ht="16.5" customHeight="1" spans="1:22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</row>
    <row r="52" s="79" customFormat="1" ht="16.5" customHeight="1" spans="1:2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</row>
    <row r="53" s="79" customFormat="1" ht="16.5" customHeight="1" spans="1:2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</row>
    <row r="54" s="79" customFormat="1" ht="16.5" customHeight="1" spans="1:22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</row>
    <row r="55" s="79" customFormat="1" ht="16.5" customHeight="1" spans="1:22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</row>
    <row r="56" s="79" customFormat="1" ht="16.5" customHeight="1" spans="1:22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</row>
    <row r="57" s="79" customFormat="1" ht="16.5" customHeight="1" spans="1:22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</row>
    <row r="58" s="79" customFormat="1" ht="16.5" customHeight="1" spans="1:22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="79" customFormat="1" ht="16.5" customHeight="1" spans="1:22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="79" customFormat="1" ht="16.5" customHeight="1" spans="1:22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</row>
    <row r="61" s="79" customFormat="1" ht="16.5" customHeight="1" spans="1:22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</row>
    <row r="62" s="79" customFormat="1" ht="16.5" customHeight="1" spans="1:2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</row>
    <row r="63" s="79" customFormat="1" ht="16.5" customHeight="1" spans="1:22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</row>
    <row r="64" s="79" customFormat="1" ht="16.5" customHeight="1" spans="1:2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</row>
    <row r="65" s="79" customFormat="1" ht="16.5" customHeight="1" spans="1:2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</row>
    <row r="66" s="79" customFormat="1" ht="16.5" customHeight="1" spans="1:22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</row>
    <row r="67" s="79" customFormat="1" ht="16.5" customHeight="1" spans="1:22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</row>
    <row r="68" s="79" customFormat="1" ht="16.5" customHeight="1" spans="1:22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="79" customFormat="1" ht="16.5" customHeight="1" spans="1:22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</row>
    <row r="70" s="79" customFormat="1" ht="16.5" customHeight="1" spans="1:22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</row>
    <row r="71" s="79" customFormat="1" ht="16.5" customHeight="1" spans="1:22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</row>
    <row r="72" s="79" customFormat="1" ht="16.5" customHeight="1" spans="1:22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</row>
    <row r="73" s="79" customFormat="1" ht="16.5" customHeight="1" spans="1:22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</row>
    <row r="74" s="79" customFormat="1" ht="16.5" customHeight="1" spans="1:22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</row>
    <row r="75" s="79" customFormat="1" ht="16.5" customHeight="1" spans="1:2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</row>
    <row r="76" s="79" customFormat="1" ht="16.5" customHeight="1" spans="1:2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</row>
    <row r="77" s="79" customFormat="1" ht="16.5" customHeight="1" spans="1:2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</row>
    <row r="78" s="79" customFormat="1" ht="16.5" customHeight="1" spans="1:2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</row>
    <row r="79" s="79" customFormat="1" ht="16.5" customHeight="1" spans="1:2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</row>
    <row r="80" s="79" customFormat="1" ht="16.5" customHeight="1" spans="1:2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</row>
    <row r="81" s="79" customFormat="1" ht="16.5" customHeight="1" spans="1:2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</row>
    <row r="82" s="79" customFormat="1" ht="16.5" customHeight="1" spans="1:2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</row>
    <row r="83" s="79" customFormat="1" ht="16.5" customHeight="1" spans="1:2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</row>
    <row r="84" s="79" customFormat="1" ht="16.5" customHeight="1" spans="1:2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</row>
    <row r="85" s="79" customFormat="1" ht="16.5" customHeight="1" spans="1:2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</row>
    <row r="86" s="79" customFormat="1" ht="16.5" customHeight="1" spans="1:2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</row>
    <row r="87" s="79" customFormat="1" ht="16.5" customHeight="1" spans="1:2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</row>
    <row r="88" s="79" customFormat="1" ht="16.5" customHeight="1" spans="1:2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</row>
    <row r="89" s="79" customFormat="1" ht="16.5" customHeight="1" spans="1:2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</row>
    <row r="90" s="79" customFormat="1" ht="16.5" customHeight="1" spans="1:2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</row>
    <row r="91" s="79" customFormat="1" ht="16.5" customHeight="1" spans="1:2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="79" customFormat="1" ht="16.5" customHeight="1" spans="1:2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</row>
    <row r="93" s="79" customFormat="1" ht="16.5" customHeight="1" spans="1:2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</row>
    <row r="94" s="79" customFormat="1" ht="16.5" customHeight="1" spans="1:2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</row>
    <row r="95" s="79" customFormat="1" ht="16.5" customHeight="1" spans="1:2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</row>
    <row r="96" s="79" customFormat="1" ht="16.5" customHeight="1" spans="1:2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</row>
    <row r="97" s="79" customFormat="1" ht="16.5" customHeight="1" spans="1:2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="79" customFormat="1" ht="16.5" customHeight="1" spans="1:2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</row>
    <row r="99" s="79" customFormat="1" ht="16.5" customHeight="1" spans="1:2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</row>
    <row r="100" s="79" customFormat="1" ht="16.5" customHeight="1" spans="1:2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</row>
    <row r="101" s="79" customFormat="1" ht="16.5" customHeight="1" spans="1:2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</row>
    <row r="102" s="79" customFormat="1" ht="16.5" customHeight="1" spans="1:2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</row>
    <row r="103" s="79" customFormat="1" ht="16.5" customHeight="1" spans="1:2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</row>
    <row r="104" s="79" customFormat="1" ht="16.5" customHeight="1" spans="1:2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</row>
    <row r="105" s="79" customFormat="1" ht="16.5" customHeight="1" spans="1:2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</row>
    <row r="106" s="79" customFormat="1" ht="16.5" customHeight="1" spans="1:2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</row>
    <row r="107" s="79" customFormat="1" ht="16.5" customHeight="1" spans="1:2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</row>
    <row r="108" s="79" customFormat="1" ht="16.5" customHeight="1" spans="1:2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</row>
    <row r="109" s="79" customFormat="1" ht="16.5" customHeight="1" spans="1:2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</row>
    <row r="110" s="79" customFormat="1" ht="16.5" customHeight="1" spans="1:2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</row>
    <row r="111" s="79" customFormat="1" ht="16.5" customHeight="1" spans="1:2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</row>
    <row r="112" s="79" customFormat="1" ht="16.5" customHeight="1" spans="1:2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</row>
    <row r="113" s="79" customFormat="1" ht="16.5" customHeight="1" spans="1:2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</row>
    <row r="114" s="79" customFormat="1" ht="16.5" customHeight="1" spans="1:2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</row>
    <row r="115" s="79" customFormat="1" ht="16.5" customHeight="1" spans="1:2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</row>
    <row r="116" s="79" customFormat="1" ht="16.5" customHeight="1" spans="1:2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</row>
    <row r="117" s="79" customFormat="1" ht="16.5" customHeight="1" spans="1:2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</row>
    <row r="118" s="79" customFormat="1" ht="16.5" customHeight="1" spans="1:2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</row>
    <row r="119" s="79" customFormat="1" ht="16.5" customHeight="1" spans="1:2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</row>
    <row r="120" s="79" customFormat="1" ht="16.5" customHeight="1" spans="1:2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</row>
    <row r="121" s="79" customFormat="1" ht="16.5" customHeight="1" spans="1:2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</row>
    <row r="122" s="79" customFormat="1" ht="16.5" customHeight="1" spans="1:2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</row>
    <row r="123" s="79" customFormat="1" ht="16.5" customHeight="1" spans="1:2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</row>
    <row r="124" s="79" customFormat="1" ht="16.5" customHeight="1" spans="1:2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</row>
    <row r="125" s="79" customFormat="1" ht="16.5" customHeight="1" spans="1:2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</row>
    <row r="126" s="79" customFormat="1" ht="16.5" customHeight="1" spans="1:2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</row>
    <row r="127" s="79" customFormat="1" ht="16.5" customHeight="1" spans="1:2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</row>
    <row r="128" s="79" customFormat="1" ht="16.5" customHeight="1" spans="1:2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</row>
    <row r="129" s="79" customFormat="1" ht="16.5" customHeight="1" spans="1:2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</row>
    <row r="130" s="79" customFormat="1" ht="16.5" customHeight="1" spans="1:2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</row>
    <row r="131" s="79" customFormat="1" ht="16.5" customHeight="1" spans="1:2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</row>
    <row r="132" s="79" customFormat="1" ht="16.5" customHeight="1" spans="1:2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</row>
    <row r="133" s="79" customFormat="1" ht="16.5" customHeight="1" spans="1:2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</row>
    <row r="134" s="79" customFormat="1" ht="16.5" customHeight="1" spans="1:2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</row>
    <row r="135" s="79" customFormat="1" ht="16.5" customHeight="1" spans="1:2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</row>
    <row r="136" s="79" customFormat="1" ht="16.5" customHeight="1" spans="1:2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</row>
    <row r="137" s="79" customFormat="1" ht="16.5" customHeight="1" spans="1:2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</row>
    <row r="138" s="79" customFormat="1" ht="16.5" customHeight="1" spans="1:2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</row>
    <row r="139" s="79" customFormat="1" ht="16.5" customHeight="1" spans="1:2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</row>
    <row r="140" s="79" customFormat="1" ht="16.5" customHeight="1" spans="1:2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</row>
    <row r="141" s="79" customFormat="1" ht="16.5" customHeight="1" spans="1:2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</row>
    <row r="142" s="79" customFormat="1" ht="16.5" customHeight="1" spans="1:2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</row>
    <row r="143" s="79" customFormat="1" ht="16.5" customHeight="1" spans="1:2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</row>
    <row r="144" s="79" customFormat="1" ht="16.5" customHeight="1" spans="1:2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</row>
    <row r="145" s="79" customFormat="1" ht="16.5" customHeight="1" spans="1:2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</row>
    <row r="146" s="79" customFormat="1" ht="16.5" customHeight="1" spans="1:2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</row>
    <row r="147" s="79" customFormat="1" ht="16.5" customHeight="1" spans="1:2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</row>
    <row r="148" s="79" customFormat="1" ht="16.5" customHeight="1" spans="1:2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</row>
    <row r="149" s="79" customFormat="1" ht="16.5" customHeight="1" spans="1:2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</row>
    <row r="150" s="79" customFormat="1" ht="16.5" customHeight="1" spans="1:2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</row>
    <row r="151" s="79" customFormat="1" ht="16.5" customHeight="1" spans="1:2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</row>
    <row r="152" s="79" customFormat="1" ht="16.5" customHeight="1" spans="1:2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</row>
    <row r="153" s="79" customFormat="1" ht="16.5" customHeight="1" spans="1:2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</row>
    <row r="154" s="79" customFormat="1" ht="16.5" customHeight="1" spans="1:2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</row>
    <row r="155" s="79" customFormat="1" ht="16.5" customHeight="1" spans="1:2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</row>
    <row r="156" s="79" customFormat="1" ht="16.5" customHeight="1" spans="1:2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</row>
    <row r="157" s="79" customFormat="1" ht="16.5" customHeight="1" spans="1:2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</row>
    <row r="158" s="79" customFormat="1" ht="16.5" customHeight="1" spans="1:2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</row>
    <row r="159" s="79" customFormat="1" ht="16.5" customHeight="1" spans="1:2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</row>
    <row r="160" s="79" customFormat="1" ht="16.5" customHeight="1" spans="1:2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</row>
    <row r="161" s="79" customFormat="1" ht="16.5" customHeight="1" spans="1:2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</row>
    <row r="162" s="79" customFormat="1" ht="16.5" customHeight="1" spans="1:2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</row>
    <row r="163" s="79" customFormat="1" ht="16.5" customHeight="1" spans="1:2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</row>
    <row r="164" s="79" customFormat="1" ht="16.5" customHeight="1" spans="1:2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</row>
    <row r="165" s="79" customFormat="1" ht="16.5" customHeight="1" spans="1:2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</row>
    <row r="166" s="79" customFormat="1" ht="16.5" customHeight="1" spans="1:2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</row>
    <row r="167" s="79" customFormat="1" ht="16.5" customHeight="1" spans="1:2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</row>
    <row r="168" s="79" customFormat="1" ht="16.5" customHeight="1" spans="1:2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</row>
    <row r="169" s="79" customFormat="1" ht="16.5" customHeight="1" spans="1:2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</row>
    <row r="170" s="79" customFormat="1" ht="16.5" customHeight="1" spans="1:2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</row>
    <row r="171" s="79" customFormat="1" ht="16.5" customHeight="1" spans="1:2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</row>
    <row r="172" s="79" customFormat="1" ht="16.5" customHeight="1" spans="1:2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</row>
    <row r="173" s="79" customFormat="1" ht="16.5" customHeight="1" spans="1:2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</row>
    <row r="174" s="79" customFormat="1" ht="16.5" customHeight="1" spans="1:2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</row>
    <row r="175" s="79" customFormat="1" ht="16.5" customHeight="1" spans="1:2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</row>
    <row r="176" s="79" customFormat="1" ht="16.5" customHeight="1" spans="1:2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</row>
    <row r="177" s="79" customFormat="1" ht="16.5" customHeight="1" spans="1:2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</row>
    <row r="178" s="79" customFormat="1" ht="16.5" customHeight="1" spans="1:2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</row>
    <row r="179" s="79" customFormat="1" ht="16.5" customHeight="1" spans="1:2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</row>
    <row r="180" s="79" customFormat="1" ht="16.5" customHeight="1" spans="1:2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</row>
    <row r="181" s="79" customFormat="1" ht="16.5" customHeight="1" spans="1:2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</row>
    <row r="182" s="79" customFormat="1" ht="16.5" customHeight="1" spans="1:2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</row>
    <row r="183" s="79" customFormat="1" ht="16.5" customHeight="1" spans="1:2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</row>
    <row r="184" s="79" customFormat="1" ht="16.5" customHeight="1" spans="1:2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</row>
    <row r="185" s="79" customFormat="1" ht="16.5" customHeight="1" spans="1:2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</row>
    <row r="186" s="79" customFormat="1" ht="16.5" customHeight="1" spans="1:2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</row>
    <row r="187" s="79" customFormat="1" ht="16.5" customHeight="1" spans="1:2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</row>
    <row r="188" s="79" customFormat="1" ht="16.5" customHeight="1" spans="1:2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</row>
    <row r="189" s="79" customFormat="1" ht="16.5" customHeight="1" spans="1:2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</row>
    <row r="190" s="79" customFormat="1" ht="16.5" customHeight="1" spans="1:2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</row>
    <row r="191" s="79" customFormat="1" ht="16.5" customHeight="1" spans="1:2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</row>
    <row r="192" s="79" customFormat="1" ht="16.5" customHeight="1" spans="1:2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</row>
    <row r="193" s="79" customFormat="1" ht="16.5" customHeight="1" spans="1:2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</row>
    <row r="194" s="79" customFormat="1" ht="16.5" customHeight="1" spans="1:2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</row>
    <row r="195" s="79" customFormat="1" ht="16.5" customHeight="1" spans="1:2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</row>
    <row r="196" s="79" customFormat="1" ht="16.5" customHeight="1" spans="1:2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</row>
    <row r="197" s="79" customFormat="1" ht="16.5" customHeight="1" spans="1:2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</row>
    <row r="198" s="79" customFormat="1" ht="16.5" customHeight="1" spans="1:2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</row>
    <row r="199" s="79" customFormat="1" ht="16.5" customHeight="1" spans="1:2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</row>
    <row r="200" s="79" customFormat="1" ht="16.5" customHeight="1" spans="1:2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</row>
    <row r="201" s="79" customFormat="1" ht="16.5" customHeight="1" spans="1:2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</row>
    <row r="202" s="79" customFormat="1" ht="16.5" customHeight="1" spans="1:2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</row>
    <row r="203" s="79" customFormat="1" ht="16.5" customHeight="1" spans="1:2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</row>
    <row r="204" s="79" customFormat="1" ht="16.5" customHeight="1" spans="1:2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</row>
    <row r="205" s="79" customFormat="1" ht="16.5" customHeight="1" spans="1:2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</row>
    <row r="206" s="79" customFormat="1" ht="16.5" customHeight="1" spans="1:2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</row>
    <row r="207" s="79" customFormat="1" ht="16.5" customHeight="1" spans="1:2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</row>
    <row r="208" s="79" customFormat="1" ht="16.5" customHeight="1" spans="1:2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</row>
    <row r="209" s="79" customFormat="1" ht="16.5" customHeight="1" spans="1:2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</row>
    <row r="210" s="79" customFormat="1" ht="16.5" customHeight="1" spans="1:2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</row>
    <row r="211" s="79" customFormat="1" ht="16.5" customHeight="1" spans="1:2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</row>
    <row r="212" s="79" customFormat="1" ht="16.5" customHeight="1" spans="1:2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</row>
    <row r="213" s="79" customFormat="1" ht="16.5" customHeight="1" spans="1:2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</row>
    <row r="214" s="79" customFormat="1" ht="16.5" customHeight="1" spans="1:2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</row>
    <row r="215" s="79" customFormat="1" ht="16.5" customHeight="1" spans="1:2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</row>
    <row r="216" s="79" customFormat="1" ht="16.5" customHeight="1" spans="1:2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</row>
    <row r="217" s="79" customFormat="1" ht="16.5" customHeight="1" spans="1:2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</row>
    <row r="218" s="79" customFormat="1" ht="16.5" customHeight="1" spans="1:2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</row>
    <row r="219" s="79" customFormat="1" ht="16.5" customHeight="1" spans="1:2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</row>
    <row r="220" s="79" customFormat="1" ht="16.5" customHeight="1" spans="1:2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</row>
    <row r="221" s="79" customFormat="1" ht="16.5" customHeight="1" spans="1:2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</row>
    <row r="222" s="79" customFormat="1" ht="16.5" customHeight="1" spans="1:2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</row>
    <row r="223" s="79" customFormat="1" ht="16.5" customHeight="1" spans="1:2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</row>
    <row r="224" s="79" customFormat="1" ht="16.5" customHeight="1" spans="1:2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</row>
    <row r="225" s="79" customFormat="1" ht="16.5" customHeight="1" spans="1:2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</row>
    <row r="226" s="79" customFormat="1" ht="16.5" customHeight="1" spans="1:2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</row>
    <row r="227" s="79" customFormat="1" ht="16.5" customHeight="1" spans="1:2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</row>
    <row r="228" s="79" customFormat="1" ht="16.5" customHeight="1" spans="1:2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</row>
    <row r="229" s="79" customFormat="1" ht="16.5" customHeight="1" spans="1:2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</row>
    <row r="230" s="79" customFormat="1" ht="16.5" customHeight="1" spans="1:2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</row>
    <row r="231" s="79" customFormat="1" ht="16.5" customHeight="1" spans="1:2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</row>
    <row r="232" s="79" customFormat="1" ht="16.5" customHeight="1" spans="1:2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</row>
    <row r="233" s="79" customFormat="1" ht="16.5" customHeight="1" spans="1:2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</row>
    <row r="234" s="79" customFormat="1" ht="16.5" customHeight="1" spans="1:2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</row>
    <row r="235" s="79" customFormat="1" ht="16.5" customHeight="1" spans="1:2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</row>
    <row r="236" s="79" customFormat="1" ht="16.5" customHeight="1" spans="1:2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</row>
    <row r="237" s="79" customFormat="1" ht="16.5" customHeight="1" spans="1:2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</row>
    <row r="238" s="79" customFormat="1" ht="16.5" customHeight="1" spans="1:2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</row>
    <row r="239" s="79" customFormat="1" ht="16.5" customHeight="1" spans="1:2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</row>
    <row r="240" s="79" customFormat="1" ht="16.5" customHeight="1" spans="1:2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</row>
    <row r="241" s="79" customFormat="1" ht="16.5" customHeight="1" spans="1:2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</row>
    <row r="242" s="79" customFormat="1" ht="16.5" customHeight="1" spans="1:2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</row>
    <row r="243" s="79" customFormat="1" ht="16.5" customHeight="1" spans="1:2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</row>
    <row r="244" s="79" customFormat="1" ht="16.5" customHeight="1" spans="1:2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</row>
    <row r="245" s="79" customFormat="1" ht="16.5" customHeight="1" spans="1:2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</row>
    <row r="246" s="79" customFormat="1" ht="16.5" customHeight="1" spans="1:2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</row>
    <row r="247" s="79" customFormat="1" ht="16.5" customHeight="1" spans="1:2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</row>
    <row r="248" s="79" customFormat="1" ht="16.5" customHeight="1" spans="1:2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</row>
    <row r="249" s="79" customFormat="1" ht="16.5" customHeight="1" spans="1:2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</row>
    <row r="250" s="79" customFormat="1" ht="16.5" customHeight="1" spans="1:2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</row>
    <row r="251" s="79" customFormat="1" ht="16.5" customHeight="1" spans="1:2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</row>
    <row r="252" s="79" customFormat="1" ht="16.5" customHeight="1" spans="1:2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</row>
    <row r="253" s="79" customFormat="1" ht="16.5" customHeight="1" spans="1:2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</row>
    <row r="254" s="79" customFormat="1" ht="16.5" customHeight="1" spans="1:2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</row>
    <row r="255" s="79" customFormat="1" ht="16.5" customHeight="1" spans="1:2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</row>
    <row r="256" s="79" customFormat="1" ht="16.5" customHeight="1" spans="1:2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</row>
    <row r="257" s="79" customFormat="1" ht="16.5" customHeight="1" spans="1:2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</row>
    <row r="258" s="79" customFormat="1" ht="16.5" customHeight="1" spans="1:2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</row>
    <row r="259" s="79" customFormat="1" ht="16.5" customHeight="1" spans="1:2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</row>
    <row r="260" s="79" customFormat="1" ht="16.5" customHeight="1" spans="1:2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</row>
    <row r="261" s="79" customFormat="1" ht="16.5" customHeight="1" spans="1:2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</row>
    <row r="262" s="79" customFormat="1" ht="16.5" customHeight="1" spans="1:2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</row>
    <row r="263" s="79" customFormat="1" ht="16.5" customHeight="1" spans="1:2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</row>
    <row r="264" s="79" customFormat="1" ht="16.5" customHeight="1" spans="1:2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</row>
    <row r="265" s="79" customFormat="1" ht="16.5" customHeight="1" spans="1:2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</row>
    <row r="266" s="79" customFormat="1" ht="16.5" customHeight="1" spans="1:2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</row>
    <row r="267" s="79" customFormat="1" ht="16.5" customHeight="1" spans="1:2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</row>
    <row r="268" s="79" customFormat="1" ht="16.5" customHeight="1" spans="1:2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</row>
    <row r="269" s="79" customFormat="1" ht="16.5" customHeight="1" spans="1:2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</row>
    <row r="270" s="79" customFormat="1" ht="16.5" customHeight="1" spans="1:2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</row>
    <row r="271" s="79" customFormat="1" ht="16.5" customHeight="1" spans="1:2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</row>
    <row r="272" s="79" customFormat="1" ht="16.5" customHeight="1" spans="1:2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</row>
    <row r="273" s="79" customFormat="1" ht="16.5" customHeight="1" spans="1:2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</row>
    <row r="274" s="79" customFormat="1" ht="16.5" customHeight="1" spans="1:2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</row>
    <row r="275" s="79" customFormat="1" ht="16.5" customHeight="1" spans="1:2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</row>
    <row r="276" s="79" customFormat="1" ht="16.5" customHeight="1" spans="1:2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</row>
    <row r="277" s="79" customFormat="1" ht="16.5" customHeight="1" spans="1:2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</row>
    <row r="278" s="79" customFormat="1" ht="16.5" customHeight="1" spans="1:2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</row>
    <row r="279" s="79" customFormat="1" ht="16.5" customHeight="1" spans="1:2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</row>
    <row r="280" s="79" customFormat="1" ht="16.5" customHeight="1" spans="1:2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</row>
    <row r="281" s="79" customFormat="1" ht="16.5" customHeight="1" spans="1:2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</row>
    <row r="282" s="79" customFormat="1" ht="16.5" customHeight="1" spans="1:2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</row>
    <row r="283" s="79" customFormat="1" ht="16.5" customHeight="1" spans="1:2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</row>
    <row r="284" s="79" customFormat="1" ht="16.5" customHeight="1" spans="1:2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</row>
    <row r="285" s="79" customFormat="1" ht="16.5" customHeight="1" spans="1:2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</row>
    <row r="286" s="79" customFormat="1" ht="16.5" customHeight="1" spans="1:2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</row>
    <row r="287" s="79" customFormat="1" ht="16.5" customHeight="1" spans="1:2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</row>
    <row r="288" s="79" customFormat="1" ht="16.5" customHeight="1" spans="1:2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</row>
    <row r="289" s="79" customFormat="1" ht="16.5" customHeight="1" spans="1:2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</row>
    <row r="290" s="79" customFormat="1" ht="16.5" customHeight="1" spans="1:2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</row>
    <row r="291" s="79" customFormat="1" ht="16.5" customHeight="1" spans="1:2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</row>
    <row r="292" s="79" customFormat="1" ht="16.5" customHeight="1" spans="1:2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</row>
    <row r="293" s="79" customFormat="1" ht="16.5" customHeight="1" spans="1:2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</row>
    <row r="294" s="79" customFormat="1" ht="16.5" customHeight="1" spans="1:2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</row>
    <row r="295" s="79" customFormat="1" ht="16.5" customHeight="1" spans="1:2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</row>
    <row r="296" s="79" customFormat="1" ht="16.5" customHeight="1" spans="1:2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</row>
    <row r="297" s="79" customFormat="1" ht="16.5" customHeight="1" spans="1:2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</row>
    <row r="298" s="79" customFormat="1" ht="16.5" customHeight="1" spans="1:2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</row>
    <row r="299" s="79" customFormat="1" ht="16.5" customHeight="1" spans="1:2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</row>
    <row r="300" s="79" customFormat="1" ht="16.5" customHeight="1" spans="1:2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</row>
    <row r="301" s="79" customFormat="1" ht="16.5" customHeight="1" spans="1:2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</row>
    <row r="302" s="79" customFormat="1" ht="16.5" customHeight="1" spans="1:2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</row>
    <row r="303" s="79" customFormat="1" ht="16.5" customHeight="1" spans="1:2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</row>
    <row r="304" s="79" customFormat="1" ht="16.5" customHeight="1" spans="1:2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</row>
    <row r="305" s="79" customFormat="1" ht="16.5" customHeight="1" spans="1:2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</row>
    <row r="306" s="79" customFormat="1" ht="16.5" customHeight="1" spans="1:2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</row>
    <row r="307" s="79" customFormat="1" ht="16.5" customHeight="1" spans="1:2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</row>
    <row r="308" s="79" customFormat="1" ht="16.5" customHeight="1" spans="1:2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</row>
    <row r="309" s="79" customFormat="1" ht="16.5" customHeight="1" spans="1:2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</row>
    <row r="310" s="79" customFormat="1" ht="16.5" customHeight="1" spans="1:2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</row>
    <row r="311" s="79" customFormat="1" ht="16.5" customHeight="1" spans="1:2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</row>
    <row r="312" s="79" customFormat="1" ht="16.5" customHeight="1" spans="1:2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</row>
    <row r="313" s="79" customFormat="1" ht="16.5" customHeight="1" spans="1:2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</row>
    <row r="314" s="79" customFormat="1" ht="16.5" customHeight="1" spans="1:2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</row>
    <row r="315" s="79" customFormat="1" ht="16.5" customHeight="1" spans="1:2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</row>
    <row r="316" s="79" customFormat="1" ht="16.5" customHeight="1" spans="1:2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</row>
    <row r="317" s="79" customFormat="1" ht="16.5" customHeight="1" spans="1:2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</row>
    <row r="318" s="79" customFormat="1" ht="16.5" customHeight="1" spans="1:2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</row>
    <row r="319" s="79" customFormat="1" ht="16.5" customHeight="1" spans="1:2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</row>
    <row r="320" s="79" customFormat="1" ht="16.5" customHeight="1" spans="1:2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</row>
    <row r="321" s="79" customFormat="1" ht="16.5" customHeight="1" spans="1:2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</row>
    <row r="322" s="79" customFormat="1" ht="16.5" customHeight="1" spans="1:2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</row>
    <row r="323" s="79" customFormat="1" ht="16.5" customHeight="1" spans="1:2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</row>
    <row r="324" s="79" customFormat="1" ht="16.5" customHeight="1" spans="1:2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</row>
    <row r="325" s="79" customFormat="1" ht="16.5" customHeight="1" spans="1:2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</row>
    <row r="326" s="79" customFormat="1" ht="16.5" customHeight="1" spans="1:2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</row>
    <row r="327" s="79" customFormat="1" ht="16.5" customHeight="1" spans="1:2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</row>
    <row r="328" s="79" customFormat="1" ht="16.5" customHeight="1" spans="1:2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</row>
    <row r="329" s="79" customFormat="1" ht="16.5" customHeight="1" spans="1:2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</row>
    <row r="330" s="79" customFormat="1" ht="16.5" customHeight="1" spans="1:2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</row>
    <row r="331" s="79" customFormat="1" ht="16.5" customHeight="1" spans="1:2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</row>
    <row r="332" s="79" customFormat="1" ht="16.5" customHeight="1" spans="1:2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</row>
    <row r="333" s="79" customFormat="1" ht="16.5" customHeight="1" spans="1:2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</row>
    <row r="334" s="79" customFormat="1" ht="16.5" customHeight="1" spans="1:2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</row>
    <row r="335" s="79" customFormat="1" ht="16.5" customHeight="1" spans="1:2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</row>
    <row r="336" s="79" customFormat="1" ht="16.5" customHeight="1" spans="1:2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</row>
    <row r="337" s="79" customFormat="1" ht="16.5" customHeight="1" spans="1:2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</row>
    <row r="338" s="79" customFormat="1" ht="16.5" customHeight="1" spans="1:2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</row>
    <row r="339" s="79" customFormat="1" ht="16.5" customHeight="1" spans="1:2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</row>
    <row r="340" s="79" customFormat="1" ht="16.5" customHeight="1" spans="1:2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</row>
    <row r="341" s="79" customFormat="1" ht="16.5" customHeight="1" spans="1:2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</row>
    <row r="342" s="79" customFormat="1" ht="16.5" customHeight="1" spans="1:2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</row>
    <row r="343" s="79" customFormat="1" ht="16.5" customHeight="1" spans="1:2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</row>
    <row r="344" s="79" customFormat="1" ht="16.5" customHeight="1" spans="1:2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</row>
    <row r="345" s="79" customFormat="1" ht="16.5" customHeight="1" spans="1:2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</row>
    <row r="346" s="79" customFormat="1" ht="16.5" customHeight="1" spans="1:2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</row>
    <row r="347" s="79" customFormat="1" ht="16.5" customHeight="1" spans="1:2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</row>
    <row r="348" s="79" customFormat="1" ht="16.5" customHeight="1" spans="1:2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</row>
    <row r="349" s="79" customFormat="1" ht="16.5" customHeight="1" spans="1:2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</row>
    <row r="350" s="79" customFormat="1" ht="16.5" customHeight="1" spans="1:2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</row>
    <row r="351" s="79" customFormat="1" ht="16.5" customHeight="1" spans="1:2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</row>
    <row r="352" s="79" customFormat="1" ht="16.5" customHeight="1" spans="1:2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</row>
    <row r="353" s="79" customFormat="1" ht="16.5" customHeight="1" spans="1:2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</row>
    <row r="354" s="79" customFormat="1" ht="16.5" customHeight="1" spans="1:2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</row>
    <row r="355" s="79" customFormat="1" ht="16.5" customHeight="1" spans="1:2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</row>
    <row r="356" s="79" customFormat="1" ht="16.5" customHeight="1" spans="1:2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</row>
    <row r="357" s="79" customFormat="1" ht="16.5" customHeight="1" spans="1:2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</row>
    <row r="358" s="79" customFormat="1" ht="16.5" customHeight="1" spans="1:2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</row>
    <row r="359" s="79" customFormat="1" ht="16.5" customHeight="1" spans="1:2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</row>
    <row r="360" s="79" customFormat="1" ht="16.5" customHeight="1" spans="1:2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</row>
    <row r="361" s="79" customFormat="1" ht="16.5" customHeight="1" spans="1:2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</row>
    <row r="362" s="79" customFormat="1" ht="16.5" customHeight="1" spans="1:2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</row>
    <row r="363" s="79" customFormat="1" ht="16.5" customHeight="1" spans="1:2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</row>
    <row r="364" s="79" customFormat="1" ht="16.5" customHeight="1" spans="1:2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</row>
    <row r="365" s="79" customFormat="1" ht="16.5" customHeight="1" spans="1:2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</row>
    <row r="366" s="79" customFormat="1" ht="16.5" customHeight="1" spans="1:2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</row>
    <row r="367" s="79" customFormat="1" ht="16.5" customHeight="1" spans="1:2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</row>
    <row r="368" s="79" customFormat="1" ht="16.5" customHeight="1" spans="1:2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</row>
    <row r="369" s="79" customFormat="1" ht="16.5" customHeight="1" spans="1:2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</row>
    <row r="370" s="79" customFormat="1" ht="16.5" customHeight="1" spans="1:2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</row>
    <row r="371" s="79" customFormat="1" ht="16.5" customHeight="1" spans="1:2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</row>
    <row r="372" s="79" customFormat="1" ht="16.5" customHeight="1" spans="1:2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</row>
    <row r="373" s="79" customFormat="1" ht="16.5" customHeight="1" spans="1:2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</row>
    <row r="374" s="79" customFormat="1" ht="16.5" customHeight="1" spans="1:2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</row>
    <row r="375" s="79" customFormat="1" ht="16.5" customHeight="1" spans="1:2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</row>
    <row r="376" s="79" customFormat="1" ht="16.5" customHeight="1" spans="1:2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</row>
    <row r="377" s="79" customFormat="1" ht="16.5" customHeight="1" spans="1:2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</row>
    <row r="378" s="79" customFormat="1" ht="16.5" customHeight="1" spans="1:2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</row>
    <row r="379" s="79" customFormat="1" ht="16.5" customHeight="1" spans="1:2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</row>
    <row r="380" s="79" customFormat="1" ht="16.5" customHeight="1" spans="1:2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</row>
    <row r="381" s="79" customFormat="1" ht="16.5" customHeight="1" spans="1:2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</row>
    <row r="382" s="79" customFormat="1" ht="16.5" customHeight="1" spans="1:2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</row>
    <row r="383" s="79" customFormat="1" ht="16.5" customHeight="1" spans="1:2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</row>
    <row r="384" s="79" customFormat="1" ht="16.5" customHeight="1" spans="1:2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</row>
    <row r="385" s="79" customFormat="1" ht="16.5" customHeight="1" spans="1:2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</row>
    <row r="386" s="79" customFormat="1" ht="16.5" customHeight="1" spans="1:2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</row>
    <row r="387" s="79" customFormat="1" ht="16.5" customHeight="1" spans="1:2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</row>
    <row r="388" s="79" customFormat="1" ht="16.5" customHeight="1" spans="1:2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</row>
    <row r="389" s="79" customFormat="1" ht="16.5" customHeight="1" spans="1:2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</row>
    <row r="390" s="79" customFormat="1" ht="16.5" customHeight="1" spans="1:2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</row>
    <row r="391" s="79" customFormat="1" ht="16.5" customHeight="1" spans="1:2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</row>
    <row r="392" s="79" customFormat="1" ht="16.5" customHeight="1" spans="1:2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</row>
    <row r="393" s="79" customFormat="1" ht="16.5" customHeight="1" spans="1:2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</row>
    <row r="394" s="79" customFormat="1" ht="16.5" customHeight="1" spans="1:2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</row>
    <row r="395" s="79" customFormat="1" ht="16.5" customHeight="1" spans="1:2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</row>
    <row r="396" s="79" customFormat="1" ht="16.5" customHeight="1" spans="1:2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</row>
    <row r="397" s="79" customFormat="1" ht="16.5" customHeight="1" spans="1:2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</row>
    <row r="398" s="79" customFormat="1" ht="16.5" customHeight="1" spans="1:2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</row>
    <row r="399" s="79" customFormat="1" ht="16.5" customHeight="1" spans="1:2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</row>
    <row r="400" s="79" customFormat="1" ht="16.5" customHeight="1" spans="1:2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</row>
    <row r="401" s="79" customFormat="1" ht="16.5" customHeight="1" spans="1:2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</row>
    <row r="402" s="79" customFormat="1" ht="16.5" customHeight="1" spans="1:2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</row>
    <row r="403" s="79" customFormat="1" ht="16.5" customHeight="1" spans="1:2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</row>
    <row r="404" s="79" customFormat="1" ht="16.5" customHeight="1" spans="1:2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</row>
    <row r="405" s="79" customFormat="1" ht="16.5" customHeight="1" spans="1:2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</row>
    <row r="406" s="79" customFormat="1" ht="16.5" customHeight="1" spans="1:2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</row>
    <row r="407" s="79" customFormat="1" ht="16.5" customHeight="1" spans="1:2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</row>
    <row r="408" s="79" customFormat="1" ht="16.5" customHeight="1" spans="1:2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</row>
    <row r="409" s="79" customFormat="1" ht="16.5" customHeight="1" spans="1:2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</row>
    <row r="410" s="79" customFormat="1" ht="16.5" customHeight="1" spans="1:2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</row>
    <row r="411" s="79" customFormat="1" ht="16.5" customHeight="1" spans="1:2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</row>
    <row r="412" s="79" customFormat="1" ht="16.5" customHeight="1" spans="1:2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</row>
    <row r="413" s="79" customFormat="1" ht="16.5" customHeight="1" spans="1:2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</row>
    <row r="414" s="79" customFormat="1" ht="16.5" customHeight="1" spans="1:2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</row>
    <row r="415" s="79" customFormat="1" ht="16.5" customHeight="1" spans="1:2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</row>
    <row r="416" s="79" customFormat="1" ht="16.5" customHeight="1" spans="1:2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</row>
    <row r="417" s="79" customFormat="1" ht="16.5" customHeight="1" spans="1:2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</row>
    <row r="418" s="79" customFormat="1" ht="16.5" customHeight="1" spans="1:2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</row>
    <row r="419" s="79" customFormat="1" ht="16.5" customHeight="1" spans="1:2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</row>
    <row r="420" s="79" customFormat="1" ht="16.5" customHeight="1" spans="1:2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</row>
    <row r="421" s="79" customFormat="1" ht="16.5" customHeight="1" spans="1:2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</row>
    <row r="422" s="79" customFormat="1" ht="16.5" customHeight="1" spans="1:2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</row>
    <row r="423" s="79" customFormat="1" ht="16.5" customHeight="1" spans="1:2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</row>
    <row r="424" s="79" customFormat="1" ht="16.5" customHeight="1" spans="1:2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</row>
    <row r="425" s="79" customFormat="1" ht="16.5" customHeight="1" spans="1:2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</row>
    <row r="426" s="79" customFormat="1" ht="16.5" customHeight="1" spans="1:2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</row>
    <row r="427" s="79" customFormat="1" ht="16.5" customHeight="1" spans="1:2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</row>
    <row r="428" s="79" customFormat="1" ht="16.5" customHeight="1" spans="1:2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</row>
    <row r="429" s="79" customFormat="1" ht="16.5" customHeight="1" spans="1:2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</row>
    <row r="430" s="79" customFormat="1" ht="16.5" customHeight="1" spans="1:2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</row>
    <row r="431" s="79" customFormat="1" ht="16.5" customHeight="1" spans="1:2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</row>
    <row r="432" s="79" customFormat="1" ht="16.5" customHeight="1" spans="1:2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</row>
    <row r="433" s="79" customFormat="1" ht="16.5" customHeight="1" spans="1:2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</row>
    <row r="434" s="79" customFormat="1" ht="16.5" customHeight="1" spans="1:2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</row>
    <row r="435" s="79" customFormat="1" ht="16.5" customHeight="1" spans="1:2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</row>
    <row r="436" s="79" customFormat="1" ht="16.5" customHeight="1" spans="1:2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</row>
    <row r="437" s="79" customFormat="1" ht="16.5" customHeight="1" spans="1:2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</row>
    <row r="438" s="79" customFormat="1" ht="16.5" customHeight="1" spans="1:2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</row>
    <row r="439" s="79" customFormat="1" ht="16.5" customHeight="1" spans="1:2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</row>
    <row r="440" s="79" customFormat="1" ht="16.5" customHeight="1" spans="1:2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</row>
    <row r="441" s="79" customFormat="1" ht="16.5" customHeight="1" spans="1:2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</row>
    <row r="442" s="79" customFormat="1" ht="16.5" customHeight="1" spans="1:2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</row>
    <row r="443" s="79" customFormat="1" ht="16.5" customHeight="1" spans="1:2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</row>
    <row r="444" s="79" customFormat="1" ht="16.5" customHeight="1" spans="1:2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</row>
    <row r="445" s="79" customFormat="1" ht="16.5" customHeight="1" spans="1:2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</row>
    <row r="446" s="79" customFormat="1" ht="16.5" customHeight="1" spans="1:2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</row>
    <row r="447" s="79" customFormat="1" ht="16.5" customHeight="1" spans="1:2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</row>
    <row r="448" s="79" customFormat="1" ht="16.5" customHeight="1" spans="1:2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</row>
    <row r="449" s="79" customFormat="1" ht="16.5" customHeight="1" spans="1:2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</row>
    <row r="450" s="79" customFormat="1" ht="16.5" customHeight="1" spans="1:2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</row>
    <row r="451" s="79" customFormat="1" ht="16.5" customHeight="1" spans="1:2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</row>
    <row r="452" s="79" customFormat="1" ht="16.5" customHeight="1" spans="1:2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</row>
    <row r="453" s="79" customFormat="1" ht="16.5" customHeight="1" spans="1:2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</row>
    <row r="454" s="79" customFormat="1" ht="16.5" customHeight="1" spans="1:2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</row>
    <row r="455" s="79" customFormat="1" ht="16.5" customHeight="1" spans="1:2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</row>
    <row r="456" s="79" customFormat="1" ht="16.5" customHeight="1" spans="1:2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</row>
    <row r="457" s="79" customFormat="1" ht="16.5" customHeight="1" spans="1:2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</row>
    <row r="458" s="79" customFormat="1" ht="16.5" customHeight="1" spans="1:2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</row>
    <row r="459" s="79" customFormat="1" ht="16.5" customHeight="1" spans="1:2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</row>
    <row r="460" s="79" customFormat="1" ht="16.5" customHeight="1" spans="1:2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</row>
    <row r="461" s="79" customFormat="1" ht="16.5" customHeight="1" spans="1:2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</row>
    <row r="462" s="79" customFormat="1" ht="16.5" customHeight="1" spans="1:2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</row>
    <row r="463" s="79" customFormat="1" ht="16.5" customHeight="1" spans="1:2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</row>
    <row r="464" s="79" customFormat="1" ht="16.5" customHeight="1" spans="1:2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</row>
    <row r="465" s="79" customFormat="1" ht="16.5" customHeight="1" spans="1:2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</row>
    <row r="466" s="79" customFormat="1" ht="16.5" customHeight="1" spans="1:2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</row>
    <row r="467" s="79" customFormat="1" ht="16.5" customHeight="1" spans="1:2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</row>
    <row r="468" s="79" customFormat="1" ht="16.5" customHeight="1" spans="1:2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</row>
    <row r="469" s="79" customFormat="1" ht="16.5" customHeight="1" spans="1:2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</row>
    <row r="470" s="79" customFormat="1" ht="16.5" customHeight="1" spans="1:2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</row>
    <row r="471" s="79" customFormat="1" ht="16.5" customHeight="1" spans="1:2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</row>
    <row r="472" s="79" customFormat="1" ht="16.5" customHeight="1" spans="1:2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</row>
    <row r="473" s="79" customFormat="1" ht="16.5" customHeight="1" spans="1:2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</row>
    <row r="474" s="79" customFormat="1" ht="16.5" customHeight="1" spans="1:2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</row>
    <row r="475" s="79" customFormat="1" ht="16.5" customHeight="1" spans="1:2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</row>
    <row r="476" s="79" customFormat="1" ht="16.5" customHeight="1" spans="1:2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</row>
    <row r="477" s="79" customFormat="1" ht="16.5" customHeight="1" spans="1:2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</row>
    <row r="478" s="79" customFormat="1" ht="16.5" customHeight="1" spans="1:2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</row>
    <row r="479" s="79" customFormat="1" ht="16.5" customHeight="1" spans="1:2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</row>
    <row r="480" s="79" customFormat="1" ht="16.5" customHeight="1" spans="1:2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</row>
    <row r="481" s="79" customFormat="1" ht="16.5" customHeight="1" spans="1:2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</row>
    <row r="482" s="79" customFormat="1" ht="16.5" customHeight="1" spans="1:2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</row>
    <row r="483" s="79" customFormat="1" ht="16.5" customHeight="1" spans="1:2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</row>
    <row r="484" s="79" customFormat="1" ht="16.5" customHeight="1" spans="1:2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</row>
    <row r="485" s="79" customFormat="1" ht="16.5" customHeight="1" spans="1:2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</row>
    <row r="486" s="79" customFormat="1" ht="16.5" customHeight="1" spans="1:2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</row>
    <row r="487" s="79" customFormat="1" ht="16.5" customHeight="1" spans="1:2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</row>
    <row r="488" s="79" customFormat="1" ht="16.5" customHeight="1" spans="1:2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</row>
    <row r="489" s="79" customFormat="1" ht="16.5" customHeight="1" spans="1:2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</row>
    <row r="490" s="79" customFormat="1" ht="16.5" customHeight="1" spans="1:2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</row>
    <row r="491" s="79" customFormat="1" ht="16.5" customHeight="1" spans="1:2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</row>
    <row r="492" s="79" customFormat="1" ht="16.5" customHeight="1" spans="1:2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</row>
    <row r="493" s="79" customFormat="1" ht="16.5" customHeight="1" spans="1:2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</row>
    <row r="494" s="79" customFormat="1" ht="16.5" customHeight="1" spans="1:2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</row>
    <row r="495" s="79" customFormat="1" ht="16.5" customHeight="1" spans="1:2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</row>
    <row r="496" s="79" customFormat="1" ht="16.5" customHeight="1" spans="1:2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</row>
    <row r="497" s="79" customFormat="1" ht="16.5" customHeight="1" spans="1:2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</row>
    <row r="498" s="79" customFormat="1" ht="16.5" customHeight="1" spans="1:2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</row>
    <row r="499" s="79" customFormat="1" ht="16.5" customHeight="1" spans="1:2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</row>
    <row r="500" s="79" customFormat="1" ht="16.5" customHeight="1" spans="1:2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</row>
    <row r="501" s="79" customFormat="1" ht="16.5" customHeight="1" spans="1:2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</row>
    <row r="502" s="79" customFormat="1" ht="16.5" customHeight="1" spans="1:2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</row>
    <row r="503" s="79" customFormat="1" ht="16.5" customHeight="1" spans="1:2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</row>
    <row r="504" s="79" customFormat="1" ht="16.5" customHeight="1" spans="1:2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</row>
    <row r="505" s="79" customFormat="1" ht="16.5" customHeight="1" spans="1:2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</row>
    <row r="506" s="79" customFormat="1" ht="16.5" customHeight="1" spans="1:2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</row>
    <row r="507" s="79" customFormat="1" ht="16.5" customHeight="1" spans="1:2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</row>
    <row r="508" s="79" customFormat="1" ht="16.5" customHeight="1" spans="1:2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</row>
    <row r="509" s="79" customFormat="1" ht="16.5" customHeight="1" spans="1:2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</row>
    <row r="510" s="79" customFormat="1" ht="16.5" customHeight="1" spans="1:2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</row>
    <row r="511" s="79" customFormat="1" ht="16.5" customHeight="1" spans="1:2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</row>
    <row r="512" s="79" customFormat="1" ht="16.5" customHeight="1" spans="1:2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</row>
    <row r="513" s="79" customFormat="1" ht="16.5" customHeight="1" spans="1:2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</row>
    <row r="514" s="79" customFormat="1" ht="16.5" customHeight="1" spans="1:2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</row>
    <row r="515" s="79" customFormat="1" ht="16.5" customHeight="1" spans="1:2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</row>
    <row r="516" s="79" customFormat="1" ht="16.5" customHeight="1" spans="1:2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</row>
    <row r="517" s="79" customFormat="1" ht="16.5" customHeight="1" spans="1:2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</row>
    <row r="518" s="79" customFormat="1" ht="16.5" customHeight="1" spans="1:2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</row>
    <row r="519" s="79" customFormat="1" ht="16.5" customHeight="1" spans="1:2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</row>
    <row r="520" s="79" customFormat="1" ht="16.5" customHeight="1" spans="1:2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</row>
    <row r="521" s="79" customFormat="1" ht="16.5" customHeight="1" spans="1:2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</row>
    <row r="522" s="79" customFormat="1" ht="16.5" customHeight="1" spans="1:2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</row>
    <row r="523" s="79" customFormat="1" ht="16.5" customHeight="1" spans="1:2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</row>
    <row r="524" s="79" customFormat="1" ht="16.5" customHeight="1" spans="1:2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</row>
    <row r="525" s="79" customFormat="1" ht="16.5" customHeight="1" spans="1:2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</row>
    <row r="526" s="79" customFormat="1" ht="16.5" customHeight="1" spans="1:2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</row>
    <row r="527" s="79" customFormat="1" ht="16.5" customHeight="1" spans="1:2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</row>
    <row r="528" s="79" customFormat="1" ht="16.5" customHeight="1" spans="1:2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</row>
    <row r="529" s="79" customFormat="1" ht="16.5" customHeight="1" spans="1:2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</row>
    <row r="530" s="79" customFormat="1" ht="16.5" customHeight="1" spans="1:2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</row>
    <row r="531" s="79" customFormat="1" ht="16.5" customHeight="1" spans="1:2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</row>
    <row r="532" s="79" customFormat="1" ht="16.5" customHeight="1" spans="1:2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</row>
    <row r="533" s="79" customFormat="1" ht="16.5" customHeight="1" spans="1:2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</row>
    <row r="534" s="79" customFormat="1" ht="16.5" customHeight="1" spans="1:2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</row>
    <row r="535" s="79" customFormat="1" ht="16.5" customHeight="1" spans="1:2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</row>
    <row r="536" s="79" customFormat="1" ht="16.5" customHeight="1" spans="1:2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</row>
    <row r="537" s="79" customFormat="1" ht="16.5" customHeight="1" spans="1:2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</row>
    <row r="538" s="79" customFormat="1" ht="16.5" customHeight="1" spans="1:2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</row>
    <row r="539" s="79" customFormat="1" ht="16.5" customHeight="1" spans="1:2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</row>
    <row r="540" s="79" customFormat="1" ht="16.5" customHeight="1" spans="1:2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</row>
    <row r="541" s="79" customFormat="1" ht="16.5" customHeight="1" spans="1:2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</row>
    <row r="542" s="79" customFormat="1" ht="16.5" customHeight="1" spans="1:2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</row>
    <row r="543" s="79" customFormat="1" ht="16.5" customHeight="1" spans="1:2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</row>
    <row r="544" s="79" customFormat="1" ht="16.5" customHeight="1" spans="1:2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</row>
    <row r="545" s="79" customFormat="1" ht="16.5" customHeight="1" spans="1:2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</row>
    <row r="546" s="79" customFormat="1" ht="16.5" customHeight="1" spans="1:2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</row>
    <row r="547" s="79" customFormat="1" ht="16.5" customHeight="1" spans="1:2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</row>
    <row r="548" s="79" customFormat="1" ht="16.5" customHeight="1" spans="1:2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</row>
    <row r="549" s="79" customFormat="1" ht="16.5" customHeight="1" spans="1:2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</row>
    <row r="550" s="79" customFormat="1" ht="16.5" customHeight="1" spans="1:2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</row>
    <row r="551" s="79" customFormat="1" ht="16.5" customHeight="1" spans="1:2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</row>
    <row r="552" s="79" customFormat="1" ht="16.5" customHeight="1" spans="1:2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</row>
    <row r="553" s="79" customFormat="1" ht="16.5" customHeight="1" spans="1:2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</row>
    <row r="554" s="79" customFormat="1" ht="16.5" customHeight="1" spans="1:2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</row>
    <row r="555" s="79" customFormat="1" ht="16.5" customHeight="1" spans="1:2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</row>
    <row r="556" s="79" customFormat="1" ht="16.5" customHeight="1" spans="1:2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</row>
    <row r="557" s="79" customFormat="1" ht="16.5" customHeight="1" spans="1:2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</row>
    <row r="558" s="79" customFormat="1" ht="16.5" customHeight="1" spans="1:2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</row>
    <row r="559" s="79" customFormat="1" ht="16.5" customHeight="1" spans="1:2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</row>
    <row r="560" s="79" customFormat="1" ht="16.5" customHeight="1" spans="1:2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</row>
    <row r="561" s="79" customFormat="1" ht="16.5" customHeight="1" spans="1:2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</row>
    <row r="562" s="79" customFormat="1" ht="16.5" customHeight="1" spans="1:2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</row>
    <row r="563" s="79" customFormat="1" ht="16.5" customHeight="1" spans="1:2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</row>
    <row r="564" s="79" customFormat="1" ht="16.5" customHeight="1" spans="1:2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</row>
    <row r="565" s="79" customFormat="1" ht="16.5" customHeight="1" spans="1:2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</row>
    <row r="566" s="79" customFormat="1" ht="16.5" customHeight="1" spans="1:2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</row>
    <row r="567" s="79" customFormat="1" ht="16.5" customHeight="1" spans="1:2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</row>
    <row r="568" s="79" customFormat="1" ht="16.5" customHeight="1" spans="1:2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</row>
    <row r="569" s="79" customFormat="1" ht="16.5" customHeight="1" spans="1:2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</row>
    <row r="570" s="79" customFormat="1" ht="16.5" customHeight="1" spans="1:2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</row>
    <row r="571" s="79" customFormat="1" ht="16.5" customHeight="1" spans="1:2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</row>
    <row r="572" s="79" customFormat="1" ht="16.5" customHeight="1" spans="1:2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</row>
    <row r="573" s="79" customFormat="1" ht="16.5" customHeight="1" spans="1:2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</row>
    <row r="574" s="79" customFormat="1" ht="16.5" customHeight="1" spans="1:2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</row>
    <row r="575" s="79" customFormat="1" ht="16.5" customHeight="1" spans="1:2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</row>
    <row r="576" s="79" customFormat="1" ht="16.5" customHeight="1" spans="1:2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</row>
    <row r="577" s="79" customFormat="1" ht="16.5" customHeight="1" spans="1:2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</row>
    <row r="578" s="79" customFormat="1" ht="16.5" customHeight="1" spans="1:2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</row>
    <row r="579" s="79" customFormat="1" ht="16.5" customHeight="1" spans="1:2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</row>
    <row r="580" s="79" customFormat="1" ht="16.5" customHeight="1" spans="1:2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</row>
    <row r="581" s="79" customFormat="1" ht="16.5" customHeight="1" spans="1:2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</row>
    <row r="582" s="79" customFormat="1" ht="16.5" customHeight="1" spans="1:2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</row>
    <row r="583" s="79" customFormat="1" ht="16.5" customHeight="1" spans="1:2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</row>
    <row r="584" s="79" customFormat="1" ht="16.5" customHeight="1" spans="1:2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</row>
    <row r="585" s="79" customFormat="1" ht="16.5" customHeight="1" spans="1:2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</row>
    <row r="586" s="79" customFormat="1" ht="16.5" customHeight="1" spans="1:2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</row>
    <row r="587" s="79" customFormat="1" ht="16.5" customHeight="1" spans="1:2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</row>
    <row r="588" s="79" customFormat="1" ht="16.5" customHeight="1" spans="1:2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</row>
    <row r="589" s="79" customFormat="1" ht="16.5" customHeight="1" spans="1:2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</row>
    <row r="590" s="79" customFormat="1" ht="16.5" customHeight="1" spans="1:2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</row>
    <row r="591" s="79" customFormat="1" ht="16.5" customHeight="1" spans="1:2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</row>
    <row r="592" s="79" customFormat="1" ht="16.5" customHeight="1" spans="1:2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</row>
    <row r="593" s="79" customFormat="1" ht="16.5" customHeight="1" spans="1:2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</row>
    <row r="594" s="79" customFormat="1" ht="16.5" customHeight="1" spans="1:2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</row>
    <row r="595" s="79" customFormat="1" ht="16.5" customHeight="1" spans="1:2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</row>
    <row r="596" s="79" customFormat="1" ht="16.5" customHeight="1" spans="1:2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</row>
    <row r="597" s="79" customFormat="1" ht="16.5" customHeight="1" spans="1:2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</row>
    <row r="598" s="79" customFormat="1" ht="16.5" customHeight="1" spans="1:2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</row>
    <row r="599" s="79" customFormat="1" ht="16.5" customHeight="1" spans="1:2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</row>
    <row r="600" s="79" customFormat="1" ht="16.5" customHeight="1" spans="1:2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</row>
    <row r="601" s="79" customFormat="1" ht="16.5" customHeight="1" spans="1:2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</row>
    <row r="602" s="79" customFormat="1" ht="16.5" customHeight="1" spans="1:2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</row>
    <row r="603" s="79" customFormat="1" ht="16.5" customHeight="1" spans="1:2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</row>
    <row r="604" s="79" customFormat="1" ht="16.5" customHeight="1" spans="1:2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</row>
    <row r="605" s="79" customFormat="1" ht="16.5" customHeight="1" spans="1:2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</row>
    <row r="606" s="79" customFormat="1" ht="16.5" customHeight="1" spans="1:2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</row>
    <row r="607" s="79" customFormat="1" ht="16.5" customHeight="1" spans="1:2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</row>
    <row r="608" s="79" customFormat="1" ht="16.5" customHeight="1" spans="1:2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</row>
    <row r="609" s="79" customFormat="1" ht="16.5" customHeight="1" spans="1:2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</row>
    <row r="610" s="79" customFormat="1" ht="16.5" customHeight="1" spans="1:2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</row>
    <row r="611" s="79" customFormat="1" ht="16.5" customHeight="1" spans="1:2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</row>
    <row r="612" s="79" customFormat="1" ht="16.5" customHeight="1" spans="1:2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</row>
    <row r="613" s="79" customFormat="1" ht="16.5" customHeight="1" spans="1:2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</row>
    <row r="614" s="79" customFormat="1" ht="16.5" customHeight="1" spans="1:2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</row>
    <row r="615" s="79" customFormat="1" ht="16.5" customHeight="1" spans="1:2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</row>
    <row r="616" s="79" customFormat="1" ht="16.5" customHeight="1" spans="1:2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</row>
    <row r="617" s="79" customFormat="1" ht="16.5" customHeight="1" spans="1:2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</row>
    <row r="618" s="79" customFormat="1" ht="16.5" customHeight="1" spans="1:2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</row>
    <row r="619" s="79" customFormat="1" ht="16.5" customHeight="1" spans="1:2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</row>
    <row r="620" s="79" customFormat="1" ht="16.5" customHeight="1" spans="1:2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</row>
    <row r="621" s="79" customFormat="1" ht="16.5" customHeight="1" spans="1:2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</row>
    <row r="622" s="79" customFormat="1" ht="16.5" customHeight="1" spans="1:2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</row>
    <row r="623" s="79" customFormat="1" ht="16.5" customHeight="1" spans="1:2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</row>
    <row r="624" s="79" customFormat="1" ht="16.5" customHeight="1" spans="1:2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</row>
    <row r="625" s="79" customFormat="1" ht="16.5" customHeight="1" spans="1:2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</row>
    <row r="626" s="79" customFormat="1" ht="16.5" customHeight="1" spans="1:2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</row>
    <row r="627" s="79" customFormat="1" ht="16.5" customHeight="1" spans="1:2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</row>
    <row r="628" s="79" customFormat="1" ht="16.5" customHeight="1" spans="1:2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</row>
    <row r="629" s="79" customFormat="1" ht="16.5" customHeight="1" spans="1:2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</row>
    <row r="630" s="79" customFormat="1" ht="16.5" customHeight="1" spans="1:2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</row>
    <row r="631" s="79" customFormat="1" ht="16.5" customHeight="1" spans="1:2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</row>
    <row r="632" s="79" customFormat="1" ht="16.5" customHeight="1" spans="1:2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</row>
    <row r="633" s="79" customFormat="1" ht="16.5" customHeight="1" spans="1:2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</row>
    <row r="634" s="79" customFormat="1" ht="16.5" customHeight="1" spans="1:2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</row>
    <row r="635" s="79" customFormat="1" ht="16.5" customHeight="1" spans="1:2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</row>
    <row r="636" s="79" customFormat="1" ht="16.5" customHeight="1" spans="1:2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</row>
    <row r="637" s="79" customFormat="1" ht="16.5" customHeight="1" spans="1:2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</row>
    <row r="638" s="79" customFormat="1" ht="16.5" customHeight="1" spans="1:2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</row>
    <row r="639" s="79" customFormat="1" ht="16.5" customHeight="1" spans="1:2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</row>
    <row r="640" s="79" customFormat="1" ht="16.5" customHeight="1" spans="1:2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</row>
    <row r="641" s="79" customFormat="1" ht="16.5" customHeight="1" spans="1:2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</row>
    <row r="642" s="79" customFormat="1" ht="16.5" customHeight="1" spans="1:2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</row>
    <row r="643" s="79" customFormat="1" ht="16.5" customHeight="1" spans="1:2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</row>
    <row r="644" s="79" customFormat="1" ht="16.5" customHeight="1" spans="1:2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</row>
    <row r="645" s="79" customFormat="1" ht="16.5" customHeight="1" spans="1:2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</row>
    <row r="646" s="79" customFormat="1" ht="16.5" customHeight="1" spans="1:2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</row>
    <row r="647" s="79" customFormat="1" ht="16.5" customHeight="1" spans="1:2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</row>
    <row r="648" s="79" customFormat="1" ht="16.5" customHeight="1" spans="1:2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</row>
    <row r="649" s="79" customFormat="1" ht="16.5" customHeight="1" spans="1:2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</row>
    <row r="650" s="79" customFormat="1" ht="16.5" customHeight="1" spans="1:2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</row>
    <row r="651" s="79" customFormat="1" ht="16.5" customHeight="1" spans="1:2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</row>
    <row r="652" s="79" customFormat="1" ht="16.5" customHeight="1" spans="1:2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</row>
    <row r="653" s="79" customFormat="1" ht="16.5" customHeight="1" spans="1:2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</row>
    <row r="654" s="79" customFormat="1" ht="16.5" customHeight="1" spans="1:2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</row>
    <row r="655" s="79" customFormat="1" ht="16.5" customHeight="1" spans="1:2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</row>
    <row r="656" s="79" customFormat="1" ht="16.5" customHeight="1" spans="1:2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</row>
    <row r="657" s="79" customFormat="1" ht="16.5" customHeight="1" spans="1:2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</row>
    <row r="658" s="79" customFormat="1" ht="16.5" customHeight="1" spans="1:2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</row>
    <row r="659" s="79" customFormat="1" ht="16.5" customHeight="1" spans="1:2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</row>
    <row r="660" s="79" customFormat="1" ht="16.5" customHeight="1" spans="1:2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</row>
    <row r="661" s="79" customFormat="1" ht="16.5" customHeight="1" spans="1:2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</row>
    <row r="662" s="79" customFormat="1" ht="16.5" customHeight="1" spans="1:2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</row>
    <row r="663" s="79" customFormat="1" ht="16.5" customHeight="1" spans="1:2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</row>
    <row r="664" s="79" customFormat="1" ht="16.5" customHeight="1" spans="1:2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</row>
    <row r="665" s="79" customFormat="1" ht="16.5" customHeight="1" spans="1:2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</row>
    <row r="666" s="79" customFormat="1" ht="16.5" customHeight="1" spans="1:2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</row>
    <row r="667" s="79" customFormat="1" ht="16.5" customHeight="1" spans="1:2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</row>
    <row r="668" s="79" customFormat="1" ht="16.5" customHeight="1" spans="1:2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</row>
    <row r="669" s="79" customFormat="1" ht="16.5" customHeight="1" spans="1:2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</row>
    <row r="670" s="79" customFormat="1" ht="16.5" customHeight="1" spans="1:2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</row>
    <row r="671" s="79" customFormat="1" ht="16.5" customHeight="1" spans="1:2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</row>
    <row r="672" s="79" customFormat="1" ht="16.5" customHeight="1" spans="1:2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</row>
    <row r="673" s="79" customFormat="1" ht="16.5" customHeight="1" spans="1:2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</row>
    <row r="674" s="79" customFormat="1" ht="16.5" customHeight="1" spans="1:2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</row>
    <row r="675" s="79" customFormat="1" ht="16.5" customHeight="1" spans="1:2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</row>
    <row r="676" s="79" customFormat="1" ht="16.5" customHeight="1" spans="1:2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</row>
    <row r="677" s="79" customFormat="1" ht="16.5" customHeight="1" spans="1:2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</row>
    <row r="678" s="79" customFormat="1" ht="16.5" customHeight="1" spans="1:2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</row>
    <row r="679" s="79" customFormat="1" ht="16.5" customHeight="1" spans="1:2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</row>
    <row r="680" s="79" customFormat="1" ht="16.5" customHeight="1" spans="1:2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</row>
    <row r="681" s="79" customFormat="1" ht="16.5" customHeight="1" spans="1:2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</row>
    <row r="682" s="79" customFormat="1" ht="16.5" customHeight="1" spans="1:2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</row>
    <row r="683" s="79" customFormat="1" ht="16.5" customHeight="1" spans="1:2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</row>
    <row r="684" s="79" customFormat="1" ht="16.5" customHeight="1" spans="1:2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</row>
    <row r="685" s="79" customFormat="1" ht="16.5" customHeight="1" spans="1:2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</row>
    <row r="686" s="79" customFormat="1" ht="16.5" customHeight="1" spans="1:2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</row>
    <row r="687" s="79" customFormat="1" ht="16.5" customHeight="1" spans="1:2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</row>
    <row r="688" s="79" customFormat="1" ht="16.5" customHeight="1" spans="1:2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</row>
    <row r="689" s="79" customFormat="1" ht="16.5" customHeight="1" spans="1:2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</row>
    <row r="690" s="79" customFormat="1" ht="16.5" customHeight="1" spans="1:2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</row>
    <row r="691" s="79" customFormat="1" ht="16.5" customHeight="1" spans="1:2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</row>
    <row r="692" s="79" customFormat="1" ht="16.5" customHeight="1" spans="1:2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</row>
    <row r="693" s="79" customFormat="1" ht="16.5" customHeight="1" spans="1:2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</row>
    <row r="694" s="79" customFormat="1" ht="16.5" customHeight="1" spans="1:2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</row>
    <row r="695" s="79" customFormat="1" ht="16.5" customHeight="1" spans="1:2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</row>
    <row r="696" s="79" customFormat="1" ht="16.5" customHeight="1" spans="1:2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</row>
    <row r="697" s="79" customFormat="1" ht="16.5" customHeight="1" spans="1:2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</row>
    <row r="698" s="79" customFormat="1" ht="16.5" customHeight="1" spans="1:2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</row>
    <row r="699" s="79" customFormat="1" ht="16.5" customHeight="1" spans="1:2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</row>
    <row r="700" s="79" customFormat="1" ht="16.5" customHeight="1" spans="1:2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</row>
    <row r="701" s="79" customFormat="1" ht="16.5" customHeight="1" spans="1:2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</row>
    <row r="702" s="79" customFormat="1" ht="16.5" customHeight="1" spans="1:2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</row>
    <row r="703" s="79" customFormat="1" ht="16.5" customHeight="1" spans="1:2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</row>
    <row r="704" s="79" customFormat="1" ht="16.5" customHeight="1" spans="1:2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</row>
    <row r="705" s="79" customFormat="1" ht="16.5" customHeight="1" spans="1:2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</row>
    <row r="706" s="79" customFormat="1" ht="16.5" customHeight="1" spans="1:2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</row>
    <row r="707" s="79" customFormat="1" ht="16.5" customHeight="1" spans="1:2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</row>
    <row r="708" s="79" customFormat="1" ht="16.5" customHeight="1" spans="1:2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</row>
    <row r="709" s="79" customFormat="1" ht="16.5" customHeight="1" spans="1:2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</row>
    <row r="710" s="79" customFormat="1" ht="16.5" customHeight="1" spans="1:2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</row>
    <row r="711" s="79" customFormat="1" ht="16.5" customHeight="1" spans="1:2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</row>
    <row r="712" s="79" customFormat="1" ht="16.5" customHeight="1" spans="1:2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</row>
    <row r="713" s="79" customFormat="1" ht="16.5" customHeight="1" spans="1:2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</row>
    <row r="714" s="79" customFormat="1" ht="16.5" customHeight="1" spans="1:2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</row>
    <row r="715" s="79" customFormat="1" ht="16.5" customHeight="1" spans="1:2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</row>
    <row r="716" s="79" customFormat="1" ht="16.5" customHeight="1" spans="1:2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</row>
    <row r="717" s="79" customFormat="1" ht="16.5" customHeight="1" spans="1:2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</row>
    <row r="718" s="79" customFormat="1" ht="16.5" customHeight="1" spans="1:2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</row>
    <row r="719" s="79" customFormat="1" ht="16.5" customHeight="1" spans="1:2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</row>
    <row r="720" s="79" customFormat="1" ht="16.5" customHeight="1" spans="1:2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</row>
    <row r="721" s="79" customFormat="1" ht="16.5" customHeight="1" spans="1:2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</row>
    <row r="722" s="79" customFormat="1" ht="16.5" customHeight="1" spans="1:2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</row>
    <row r="723" s="79" customFormat="1" ht="16.5" customHeight="1" spans="1:2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</row>
    <row r="724" s="79" customFormat="1" ht="16.5" customHeight="1" spans="1:2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</row>
    <row r="725" s="79" customFormat="1" ht="16.5" customHeight="1" spans="1:2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</row>
    <row r="726" s="79" customFormat="1" ht="16.5" customHeight="1" spans="1:2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</row>
    <row r="727" s="79" customFormat="1" ht="16.5" customHeight="1" spans="1:2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</row>
    <row r="728" s="79" customFormat="1" ht="16.5" customHeight="1" spans="1:2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</row>
    <row r="729" s="79" customFormat="1" ht="16.5" customHeight="1" spans="1:2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</row>
    <row r="730" s="79" customFormat="1" ht="16.5" customHeight="1" spans="1:2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</row>
    <row r="731" s="79" customFormat="1" ht="16.5" customHeight="1" spans="1:2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</row>
    <row r="732" s="79" customFormat="1" ht="16.5" customHeight="1" spans="1:2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</row>
    <row r="733" s="79" customFormat="1" ht="16.5" customHeight="1" spans="1:2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</row>
    <row r="734" s="79" customFormat="1" ht="16.5" customHeight="1" spans="1:2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</row>
    <row r="735" s="79" customFormat="1" ht="16.5" customHeight="1" spans="1:2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</row>
    <row r="736" s="79" customFormat="1" ht="16.5" customHeight="1" spans="1:2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</row>
    <row r="737" s="79" customFormat="1" ht="16.5" customHeight="1" spans="1:2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</row>
    <row r="738" s="79" customFormat="1" ht="16.5" customHeight="1" spans="1:2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</row>
    <row r="739" s="79" customFormat="1" ht="16.5" customHeight="1" spans="1:2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</row>
    <row r="740" s="79" customFormat="1" ht="16.5" customHeight="1" spans="1:2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</row>
    <row r="741" s="79" customFormat="1" ht="16.5" customHeight="1" spans="1:2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</row>
    <row r="742" s="79" customFormat="1" ht="16.5" customHeight="1" spans="1:2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</row>
    <row r="743" s="79" customFormat="1" ht="16.5" customHeight="1" spans="1:2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</row>
    <row r="744" s="79" customFormat="1" ht="16.5" customHeight="1" spans="1:2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</row>
    <row r="745" s="79" customFormat="1" ht="16.5" customHeight="1" spans="1:2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</row>
    <row r="746" s="79" customFormat="1" ht="16.5" customHeight="1" spans="1:2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</row>
    <row r="747" s="79" customFormat="1" ht="16.5" customHeight="1" spans="1:2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</row>
    <row r="748" s="79" customFormat="1" ht="16.5" customHeight="1" spans="1:2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</row>
    <row r="749" s="79" customFormat="1" ht="16.5" customHeight="1" spans="1:2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</row>
    <row r="750" s="79" customFormat="1" ht="16.5" customHeight="1" spans="1:2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</row>
    <row r="751" s="79" customFormat="1" ht="16.5" customHeight="1" spans="1:2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</row>
    <row r="752" s="79" customFormat="1" ht="16.5" customHeight="1" spans="1:2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</row>
    <row r="753" s="79" customFormat="1" ht="16.5" customHeight="1" spans="1:2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</row>
    <row r="754" s="79" customFormat="1" ht="16.5" customHeight="1" spans="1:2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</row>
    <row r="755" s="79" customFormat="1" ht="16.5" customHeight="1" spans="1:2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</row>
    <row r="756" s="79" customFormat="1" ht="16.5" customHeight="1" spans="1:2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</row>
    <row r="757" s="79" customFormat="1" ht="16.5" customHeight="1" spans="1:2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</row>
    <row r="758" s="79" customFormat="1" ht="16.5" customHeight="1" spans="1:2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</row>
    <row r="759" s="79" customFormat="1" ht="16.5" customHeight="1" spans="1:2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</row>
    <row r="760" s="79" customFormat="1" ht="16.5" customHeight="1" spans="1:2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</row>
    <row r="761" s="79" customFormat="1" ht="16.5" customHeight="1" spans="1:2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</row>
    <row r="762" s="79" customFormat="1" ht="16.5" customHeight="1" spans="1:2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</row>
    <row r="763" s="79" customFormat="1" ht="16.5" customHeight="1" spans="1:2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</row>
    <row r="764" s="79" customFormat="1" ht="16.5" customHeight="1" spans="1:2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</row>
    <row r="765" s="79" customFormat="1" ht="16.5" customHeight="1" spans="1:2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</row>
    <row r="766" s="79" customFormat="1" ht="16.5" customHeight="1" spans="1:2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</row>
    <row r="767" s="79" customFormat="1" ht="16.5" customHeight="1" spans="1:2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</row>
    <row r="768" s="79" customFormat="1" ht="16.5" customHeight="1" spans="1:2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</row>
    <row r="769" s="79" customFormat="1" ht="16.5" customHeight="1" spans="1:2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</row>
    <row r="770" s="79" customFormat="1" ht="16.5" customHeight="1" spans="1:2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</row>
    <row r="771" s="79" customFormat="1" ht="16.5" customHeight="1" spans="1:2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</row>
    <row r="772" s="79" customFormat="1" ht="16.5" customHeight="1" spans="1:2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</row>
    <row r="773" s="79" customFormat="1" ht="16.5" customHeight="1" spans="1:2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</row>
    <row r="774" s="79" customFormat="1" ht="16.5" customHeight="1" spans="1:2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</row>
    <row r="775" s="79" customFormat="1" ht="16.5" customHeight="1" spans="1:2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</row>
    <row r="776" s="79" customFormat="1" ht="16.5" customHeight="1" spans="1:2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</row>
    <row r="777" s="79" customFormat="1" ht="16.5" customHeight="1" spans="1:2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</row>
    <row r="778" s="79" customFormat="1" ht="16.5" customHeight="1" spans="1:2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</row>
    <row r="779" s="79" customFormat="1" ht="16.5" customHeight="1" spans="1:2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</row>
    <row r="780" s="79" customFormat="1" ht="16.5" customHeight="1" spans="1:2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</row>
    <row r="781" s="79" customFormat="1" ht="16.5" customHeight="1" spans="1:2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</row>
    <row r="782" s="79" customFormat="1" ht="16.5" customHeight="1" spans="1:2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</row>
    <row r="783" s="79" customFormat="1" ht="16.5" customHeight="1" spans="1:2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</row>
    <row r="784" s="79" customFormat="1" ht="16.5" customHeight="1" spans="1:2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</row>
    <row r="785" s="79" customFormat="1" ht="16.5" customHeight="1" spans="1:2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</row>
    <row r="786" s="79" customFormat="1" ht="16.5" customHeight="1" spans="1:2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</row>
    <row r="787" s="79" customFormat="1" ht="16.5" customHeight="1" spans="1:2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</row>
    <row r="788" s="79" customFormat="1" ht="16.5" customHeight="1" spans="1:2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</row>
    <row r="789" s="79" customFormat="1" ht="16.5" customHeight="1" spans="1:2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</row>
    <row r="790" s="79" customFormat="1" ht="16.5" customHeight="1" spans="1:2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</row>
    <row r="791" s="79" customFormat="1" ht="16.5" customHeight="1" spans="1:2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</row>
    <row r="792" s="79" customFormat="1" ht="16.5" customHeight="1" spans="1:2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</row>
    <row r="793" s="79" customFormat="1" ht="16.5" customHeight="1" spans="1:2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</row>
    <row r="794" s="79" customFormat="1" ht="16.5" customHeight="1" spans="1:2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</row>
    <row r="795" s="79" customFormat="1" ht="16.5" customHeight="1" spans="1:2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</row>
    <row r="796" s="79" customFormat="1" ht="16.5" customHeight="1" spans="1:2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</row>
    <row r="797" s="79" customFormat="1" ht="16.5" customHeight="1" spans="1:2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</row>
    <row r="798" s="79" customFormat="1" ht="16.5" customHeight="1" spans="1:2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</row>
    <row r="799" s="79" customFormat="1" ht="16.5" customHeight="1" spans="1:2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</row>
    <row r="800" s="79" customFormat="1" ht="16.5" customHeight="1" spans="1:2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</row>
    <row r="801" s="79" customFormat="1" ht="16.5" customHeight="1" spans="1:2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</row>
    <row r="802" s="79" customFormat="1" ht="16.5" customHeight="1" spans="1:2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</row>
    <row r="803" s="79" customFormat="1" ht="16.5" customHeight="1" spans="1:2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</row>
    <row r="804" s="79" customFormat="1" ht="16.5" customHeight="1" spans="1:2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</row>
    <row r="805" s="79" customFormat="1" ht="16.5" customHeight="1" spans="1:2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</row>
    <row r="806" s="79" customFormat="1" ht="16.5" customHeight="1" spans="1:2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</row>
    <row r="807" s="79" customFormat="1" ht="16.5" customHeight="1" spans="1:2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</row>
    <row r="808" s="79" customFormat="1" ht="16.5" customHeight="1" spans="1:2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</row>
    <row r="809" s="79" customFormat="1" ht="16.5" customHeight="1" spans="1:2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</row>
    <row r="810" s="79" customFormat="1" ht="16.5" customHeight="1" spans="1:2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</row>
    <row r="811" s="79" customFormat="1" ht="16.5" customHeight="1" spans="1:2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</row>
    <row r="812" s="79" customFormat="1" ht="16.5" customHeight="1" spans="1:2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</row>
    <row r="813" s="79" customFormat="1" ht="16.5" customHeight="1" spans="1:2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</row>
    <row r="814" s="79" customFormat="1" ht="16.5" customHeight="1" spans="1:2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</row>
    <row r="815" s="79" customFormat="1" ht="16.5" customHeight="1" spans="1:2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</row>
    <row r="816" s="79" customFormat="1" ht="16.5" customHeight="1" spans="1:2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</row>
    <row r="817" s="79" customFormat="1" ht="16.5" customHeight="1" spans="1:2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</row>
    <row r="818" s="79" customFormat="1" ht="16.5" customHeight="1" spans="1:2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</row>
    <row r="819" s="79" customFormat="1" ht="16.5" customHeight="1" spans="1:2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</row>
    <row r="820" s="79" customFormat="1" ht="16.5" customHeight="1" spans="1:2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</row>
    <row r="821" s="79" customFormat="1" ht="16.5" customHeight="1" spans="1:2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</row>
    <row r="822" s="79" customFormat="1" ht="16.5" customHeight="1" spans="1:2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</row>
    <row r="823" s="79" customFormat="1" ht="16.5" customHeight="1" spans="1:2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</row>
    <row r="824" s="79" customFormat="1" ht="16.5" customHeight="1" spans="1:2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</row>
    <row r="825" s="79" customFormat="1" ht="16.5" customHeight="1" spans="1:2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</row>
    <row r="826" s="79" customFormat="1" ht="16.5" customHeight="1" spans="1:2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</row>
    <row r="827" s="79" customFormat="1" ht="16.5" customHeight="1" spans="1:2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</row>
    <row r="828" s="79" customFormat="1" ht="16.5" customHeight="1" spans="1:2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</row>
    <row r="829" s="79" customFormat="1" ht="16.5" customHeight="1" spans="1:2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</row>
    <row r="830" s="79" customFormat="1" ht="16.5" customHeight="1" spans="1:2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</row>
    <row r="831" s="79" customFormat="1" ht="16.5" customHeight="1" spans="1:2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</row>
    <row r="832" s="79" customFormat="1" ht="16.5" customHeight="1" spans="1:2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</row>
    <row r="833" s="79" customFormat="1" ht="16.5" customHeight="1" spans="1:2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</row>
    <row r="834" s="79" customFormat="1" ht="16.5" customHeight="1" spans="1:2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</row>
    <row r="835" s="79" customFormat="1" ht="16.5" customHeight="1" spans="1:2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</row>
    <row r="836" s="79" customFormat="1" ht="16.5" customHeight="1" spans="1:2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</row>
    <row r="837" s="79" customFormat="1" ht="16.5" customHeight="1" spans="1:2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</row>
    <row r="838" s="79" customFormat="1" ht="16.5" customHeight="1" spans="1:2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</row>
    <row r="839" s="79" customFormat="1" ht="16.5" customHeight="1" spans="1:2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</row>
    <row r="840" s="79" customFormat="1" ht="16.5" customHeight="1" spans="1:2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</row>
    <row r="841" s="79" customFormat="1" ht="16.5" customHeight="1" spans="1:2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</row>
    <row r="842" s="79" customFormat="1" ht="16.5" customHeight="1" spans="1:2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</row>
    <row r="843" s="79" customFormat="1" ht="16.5" customHeight="1" spans="1:2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</row>
    <row r="844" s="79" customFormat="1" ht="16.5" customHeight="1" spans="1:2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</row>
    <row r="845" s="79" customFormat="1" ht="16.5" customHeight="1" spans="1:2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</row>
    <row r="846" s="79" customFormat="1" ht="16.5" customHeight="1" spans="1:2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</row>
    <row r="847" s="79" customFormat="1" ht="16.5" customHeight="1" spans="1:2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</row>
    <row r="848" s="79" customFormat="1" ht="16.5" customHeight="1" spans="1:2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</row>
    <row r="849" s="79" customFormat="1" ht="16.5" customHeight="1" spans="1:2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</row>
    <row r="850" s="79" customFormat="1" ht="16.5" customHeight="1" spans="1:2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</row>
    <row r="851" s="79" customFormat="1" ht="16.5" customHeight="1" spans="1:2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</row>
    <row r="852" s="79" customFormat="1" ht="16.5" customHeight="1" spans="1:2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</row>
    <row r="853" s="79" customFormat="1" ht="16.5" customHeight="1" spans="1:2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</row>
    <row r="854" s="79" customFormat="1" ht="16.5" customHeight="1" spans="1:2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</row>
    <row r="855" s="79" customFormat="1" ht="16.5" customHeight="1" spans="1:2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</row>
    <row r="856" s="79" customFormat="1" ht="16.5" customHeight="1" spans="1:2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</row>
    <row r="857" s="79" customFormat="1" ht="16.5" customHeight="1" spans="1:2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</row>
    <row r="858" s="79" customFormat="1" ht="16.5" customHeight="1" spans="1:2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</row>
    <row r="859" s="79" customFormat="1" ht="16.5" customHeight="1" spans="1:2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</row>
    <row r="860" s="79" customFormat="1" ht="16.5" customHeight="1" spans="1:2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</row>
    <row r="861" s="79" customFormat="1" ht="16.5" customHeight="1" spans="1:2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</row>
    <row r="862" s="79" customFormat="1" ht="16.5" customHeight="1" spans="1:2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</row>
    <row r="863" s="79" customFormat="1" ht="16.5" customHeight="1" spans="1:2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</row>
    <row r="864" s="79" customFormat="1" ht="16.5" customHeight="1" spans="1:2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</row>
    <row r="865" s="79" customFormat="1" ht="16.5" customHeight="1" spans="1:2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</row>
    <row r="866" s="79" customFormat="1" ht="16.5" customHeight="1" spans="1:2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</row>
    <row r="867" s="79" customFormat="1" ht="16.5" customHeight="1" spans="1:2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</row>
    <row r="868" s="79" customFormat="1" ht="16.5" customHeight="1" spans="1:2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</row>
    <row r="869" s="79" customFormat="1" ht="16.5" customHeight="1" spans="1:2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</row>
    <row r="870" s="79" customFormat="1" ht="16.5" customHeight="1" spans="1:2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</row>
    <row r="871" s="79" customFormat="1" ht="16.5" customHeight="1" spans="1:2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</row>
    <row r="872" s="79" customFormat="1" ht="16.5" customHeight="1" spans="1:2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</row>
    <row r="873" s="79" customFormat="1" ht="16.5" customHeight="1" spans="1:2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</row>
    <row r="874" s="79" customFormat="1" ht="16.5" customHeight="1" spans="1:2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</row>
    <row r="875" s="79" customFormat="1" ht="16.5" customHeight="1" spans="1:2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</row>
    <row r="876" s="79" customFormat="1" ht="16.5" customHeight="1" spans="1:2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</row>
    <row r="877" s="79" customFormat="1" ht="16.5" customHeight="1" spans="1:2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</row>
    <row r="878" s="79" customFormat="1" ht="16.5" customHeight="1" spans="1:2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</row>
    <row r="879" s="79" customFormat="1" ht="16.5" customHeight="1" spans="1:2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</row>
    <row r="880" s="79" customFormat="1" ht="16.5" customHeight="1" spans="1:2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</row>
    <row r="881" s="79" customFormat="1" ht="16.5" customHeight="1" spans="1:2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</row>
    <row r="882" s="79" customFormat="1" ht="16.5" customHeight="1" spans="1:2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</row>
    <row r="883" s="79" customFormat="1" ht="16.5" customHeight="1" spans="1:2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</row>
    <row r="884" s="79" customFormat="1" ht="16.5" customHeight="1" spans="1:2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</row>
    <row r="885" s="79" customFormat="1" ht="16.5" customHeight="1" spans="1:2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</row>
    <row r="886" s="79" customFormat="1" ht="16.5" customHeight="1" spans="1:2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</row>
    <row r="887" s="79" customFormat="1" ht="16.5" customHeight="1" spans="1:2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</row>
    <row r="888" s="79" customFormat="1" ht="16.5" customHeight="1" spans="1:2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</row>
    <row r="889" s="79" customFormat="1" ht="16.5" customHeight="1" spans="1:2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</row>
    <row r="890" s="79" customFormat="1" ht="16.5" customHeight="1" spans="1:2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</row>
    <row r="891" s="79" customFormat="1" ht="16.5" customHeight="1" spans="1:2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</row>
    <row r="892" s="79" customFormat="1" ht="16.5" customHeight="1" spans="1:2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</row>
    <row r="893" s="79" customFormat="1" ht="16.5" customHeight="1" spans="1:2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</row>
    <row r="894" s="79" customFormat="1" ht="16.5" customHeight="1" spans="1:2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</row>
    <row r="895" s="79" customFormat="1" ht="16.5" customHeight="1" spans="1:2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</row>
    <row r="896" s="79" customFormat="1" ht="16.5" customHeight="1" spans="1:2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</row>
    <row r="897" s="79" customFormat="1" ht="16.5" customHeight="1" spans="1:2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</row>
    <row r="898" s="79" customFormat="1" ht="16.5" customHeight="1" spans="1:2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</row>
    <row r="899" s="79" customFormat="1" ht="16.5" customHeight="1" spans="1:2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</row>
    <row r="900" s="79" customFormat="1" ht="16.5" customHeight="1" spans="1:2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</row>
    <row r="901" s="79" customFormat="1" ht="16.5" customHeight="1" spans="1:2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</row>
    <row r="902" s="79" customFormat="1" ht="16.5" customHeight="1" spans="1:2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</row>
    <row r="903" s="79" customFormat="1" ht="16.5" customHeight="1" spans="1:2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</row>
    <row r="904" s="79" customFormat="1" ht="16.5" customHeight="1" spans="1:2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</row>
    <row r="905" s="79" customFormat="1" ht="16.5" customHeight="1" spans="1:2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</row>
    <row r="906" s="79" customFormat="1" ht="16.5" customHeight="1" spans="1:2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</row>
    <row r="907" s="79" customFormat="1" ht="16.5" customHeight="1" spans="1:2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</row>
    <row r="908" s="79" customFormat="1" ht="16.5" customHeight="1" spans="1:2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</row>
    <row r="909" s="79" customFormat="1" ht="16.5" customHeight="1" spans="1:2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</row>
    <row r="910" s="79" customFormat="1" ht="16.5" customHeight="1" spans="1:2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</row>
    <row r="911" s="79" customFormat="1" ht="16.5" customHeight="1" spans="1:2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</row>
    <row r="912" s="79" customFormat="1" ht="16.5" customHeight="1" spans="1:2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</row>
    <row r="913" s="79" customFormat="1" ht="16.5" customHeight="1" spans="1:2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</row>
    <row r="914" s="79" customFormat="1" ht="16.5" customHeight="1" spans="1:2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</row>
    <row r="915" s="79" customFormat="1" ht="16.5" customHeight="1" spans="1:2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</row>
    <row r="916" s="79" customFormat="1" ht="16.5" customHeight="1" spans="15:22">
      <c r="O916" s="133"/>
      <c r="P916" s="133"/>
      <c r="Q916" s="133"/>
      <c r="R916" s="133"/>
      <c r="S916" s="133"/>
      <c r="T916" s="133"/>
      <c r="U916" s="133"/>
      <c r="V916" s="133"/>
    </row>
    <row r="917" s="79" customFormat="1" ht="16.5" customHeight="1" spans="15:22">
      <c r="O917" s="133"/>
      <c r="P917" s="133"/>
      <c r="Q917" s="133"/>
      <c r="R917" s="133"/>
      <c r="S917" s="133"/>
      <c r="T917" s="133"/>
      <c r="U917" s="133"/>
      <c r="V917" s="133"/>
    </row>
    <row r="918" s="79" customFormat="1" ht="16.5" customHeight="1" spans="15:22">
      <c r="O918" s="133"/>
      <c r="P918" s="133"/>
      <c r="Q918" s="133"/>
      <c r="R918" s="133"/>
      <c r="S918" s="133"/>
      <c r="T918" s="133"/>
      <c r="U918" s="133"/>
      <c r="V918" s="133"/>
    </row>
    <row r="919" s="79" customFormat="1" ht="16.5" customHeight="1" spans="15:22">
      <c r="O919" s="133"/>
      <c r="P919" s="133"/>
      <c r="Q919" s="133"/>
      <c r="R919" s="133"/>
      <c r="S919" s="133"/>
      <c r="T919" s="133"/>
      <c r="U919" s="133"/>
      <c r="V919" s="133"/>
    </row>
  </sheetData>
  <mergeCells count="42">
    <mergeCell ref="A1:H1"/>
    <mergeCell ref="I1:N1"/>
    <mergeCell ref="A2:B2"/>
    <mergeCell ref="A3:B3"/>
    <mergeCell ref="A4:B4"/>
    <mergeCell ref="A5:B5"/>
    <mergeCell ref="A6:B6"/>
    <mergeCell ref="B10:E10"/>
    <mergeCell ref="B11:E11"/>
    <mergeCell ref="B12:E12"/>
    <mergeCell ref="B13:E13"/>
    <mergeCell ref="B14:D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conditionalFormatting sqref="C14">
    <cfRule type="notContainsBlanks" dxfId="0" priority="1">
      <formula>LEN(TRIM(C14))&gt;0</formula>
    </cfRule>
  </conditionalFormatting>
  <conditionalFormatting sqref="K9:R34">
    <cfRule type="notContainsBlanks" dxfId="0" priority="2">
      <formula>LEN(TRIM(K9))&gt;0</formula>
    </cfRule>
  </conditionalFormatting>
  <pageMargins left="0.700694444444445" right="0.700694444444445" top="0.357638888888889" bottom="0.357638888888889" header="0.298611111111111" footer="0.298611111111111"/>
  <pageSetup paperSize="9" scale="87" fitToHeight="0" orientation="landscape" horizontalDpi="600"/>
  <headerFooter/>
  <colBreaks count="1" manualBreakCount="1">
    <brk id="14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view="pageBreakPreview" zoomScaleNormal="100" workbookViewId="0">
      <selection activeCell="E33" sqref="E33"/>
    </sheetView>
  </sheetViews>
  <sheetFormatPr defaultColWidth="8.8141592920354" defaultRowHeight="12.75"/>
  <cols>
    <col min="1" max="1" width="26.1504424778761" style="2" customWidth="1"/>
    <col min="2" max="2" width="30.8053097345133" style="2" customWidth="1"/>
    <col min="3" max="3" width="31.5309734513274" style="2" customWidth="1"/>
    <col min="4" max="4" width="10.1769911504425" style="2" customWidth="1"/>
    <col min="5" max="5" width="8.8141592920354" style="2"/>
    <col min="6" max="6" width="10.6194690265487" style="2" customWidth="1"/>
    <col min="7" max="16384" width="8.8141592920354" style="2"/>
  </cols>
  <sheetData>
    <row r="1" s="1" customFormat="1" ht="30" customHeight="1" spans="1:11">
      <c r="A1" s="3"/>
      <c r="B1" s="4"/>
      <c r="C1" s="4"/>
      <c r="D1" s="4"/>
      <c r="E1" s="5"/>
      <c r="F1" s="6"/>
      <c r="G1" s="7"/>
      <c r="H1" s="8"/>
      <c r="I1" s="2"/>
      <c r="J1" s="61"/>
      <c r="K1" s="61"/>
    </row>
    <row r="2" s="1" customFormat="1" ht="15.75" customHeight="1" spans="1:11">
      <c r="A2" s="9" t="s">
        <v>1</v>
      </c>
      <c r="B2" s="10" t="s">
        <v>75</v>
      </c>
      <c r="C2" s="9" t="s">
        <v>7</v>
      </c>
      <c r="D2" s="11" t="s">
        <v>76</v>
      </c>
      <c r="E2" s="12"/>
      <c r="F2" s="13"/>
      <c r="G2" s="14"/>
      <c r="H2" s="15"/>
      <c r="I2" s="2"/>
      <c r="J2" s="61"/>
      <c r="K2" s="61"/>
    </row>
    <row r="3" s="1" customFormat="1" ht="15.75" customHeight="1" spans="1:11">
      <c r="A3" s="9" t="s">
        <v>6</v>
      </c>
      <c r="B3" s="10" t="s">
        <v>77</v>
      </c>
      <c r="C3" s="9" t="s">
        <v>9</v>
      </c>
      <c r="D3" s="11" t="s">
        <v>10</v>
      </c>
      <c r="E3" s="12"/>
      <c r="F3" s="13"/>
      <c r="G3" s="14"/>
      <c r="H3" s="15"/>
      <c r="I3" s="2"/>
      <c r="J3" s="61"/>
      <c r="K3" s="61"/>
    </row>
    <row r="4" s="1" customFormat="1" ht="15.75" customHeight="1" spans="1:11">
      <c r="A4" s="9" t="s">
        <v>8</v>
      </c>
      <c r="B4" s="16" t="s">
        <v>78</v>
      </c>
      <c r="C4" s="9" t="s">
        <v>13</v>
      </c>
      <c r="D4" s="11" t="s">
        <v>79</v>
      </c>
      <c r="E4" s="12"/>
      <c r="F4" s="17"/>
      <c r="G4" s="18"/>
      <c r="H4" s="19"/>
      <c r="I4" s="2"/>
      <c r="J4" s="61"/>
      <c r="K4" s="61"/>
    </row>
    <row r="5" s="2" customFormat="1" spans="1:8">
      <c r="A5" s="20" t="s">
        <v>80</v>
      </c>
      <c r="B5" s="21"/>
      <c r="C5" s="22"/>
      <c r="D5" s="23" t="s">
        <v>16</v>
      </c>
      <c r="E5" s="24" t="s">
        <v>81</v>
      </c>
      <c r="F5" s="25" t="s">
        <v>79</v>
      </c>
      <c r="G5" s="26" t="s">
        <v>82</v>
      </c>
      <c r="H5" s="24" t="s">
        <v>83</v>
      </c>
    </row>
    <row r="6" s="2" customFormat="1" ht="13.25" customHeight="1" spans="1:8">
      <c r="A6" s="27"/>
      <c r="B6" s="28"/>
      <c r="C6" s="29"/>
      <c r="D6" s="30"/>
      <c r="E6" s="31"/>
      <c r="F6" s="32"/>
      <c r="G6" s="33"/>
      <c r="H6" s="31"/>
    </row>
    <row r="7" s="2" customFormat="1" ht="15" customHeight="1" spans="1:8">
      <c r="A7" s="34" t="s">
        <v>33</v>
      </c>
      <c r="B7" s="35"/>
      <c r="C7" s="36" t="s">
        <v>34</v>
      </c>
      <c r="D7" s="37">
        <v>0.125</v>
      </c>
      <c r="E7" s="62">
        <f>F7</f>
        <v>0.625</v>
      </c>
      <c r="F7" s="63">
        <v>0.625</v>
      </c>
      <c r="G7" s="64">
        <f>F7</f>
        <v>0.625</v>
      </c>
      <c r="H7" s="65">
        <f>G7</f>
        <v>0.625</v>
      </c>
    </row>
    <row r="8" s="2" customFormat="1" ht="15" customHeight="1" spans="1:8">
      <c r="A8" s="39" t="s">
        <v>84</v>
      </c>
      <c r="B8" s="39"/>
      <c r="C8" s="36" t="s">
        <v>85</v>
      </c>
      <c r="D8" s="40">
        <v>0.25</v>
      </c>
      <c r="E8" s="66">
        <f t="shared" ref="E8:E11" si="0">SUM(F8-1/4)</f>
        <v>15.75</v>
      </c>
      <c r="F8" s="63">
        <v>16</v>
      </c>
      <c r="G8" s="67">
        <f t="shared" ref="G8:G11" si="1">SUM(F8+0.25)</f>
        <v>16.25</v>
      </c>
      <c r="H8" s="67">
        <f t="shared" ref="H8:H11" si="2">SUM(G8+0.25)</f>
        <v>16.5</v>
      </c>
    </row>
    <row r="9" s="2" customFormat="1" ht="15" customHeight="1" spans="1:8">
      <c r="A9" s="39" t="s">
        <v>86</v>
      </c>
      <c r="B9" s="39"/>
      <c r="C9" s="36" t="s">
        <v>87</v>
      </c>
      <c r="D9" s="40">
        <v>0.25</v>
      </c>
      <c r="E9" s="66">
        <f>SUM(F9-1/8)</f>
        <v>5.125</v>
      </c>
      <c r="F9" s="63">
        <v>5.25</v>
      </c>
      <c r="G9" s="67">
        <f>SUM(F9+0.125)</f>
        <v>5.375</v>
      </c>
      <c r="H9" s="67">
        <f>SUM(G9+0.125)</f>
        <v>5.5</v>
      </c>
    </row>
    <row r="10" s="2" customFormat="1" ht="15" customHeight="1" spans="1:8">
      <c r="A10" s="41" t="s">
        <v>88</v>
      </c>
      <c r="B10" s="41"/>
      <c r="C10" s="36" t="s">
        <v>89</v>
      </c>
      <c r="D10" s="40">
        <v>0.5</v>
      </c>
      <c r="E10" s="66">
        <f t="shared" si="0"/>
        <v>44.75</v>
      </c>
      <c r="F10" s="63">
        <v>45</v>
      </c>
      <c r="G10" s="67">
        <f t="shared" si="1"/>
        <v>45.25</v>
      </c>
      <c r="H10" s="67">
        <f t="shared" si="2"/>
        <v>45.5</v>
      </c>
    </row>
    <row r="11" s="2" customFormat="1" ht="15" customHeight="1" spans="1:8">
      <c r="A11" s="42" t="s">
        <v>90</v>
      </c>
      <c r="B11" s="42"/>
      <c r="C11" s="36" t="s">
        <v>91</v>
      </c>
      <c r="D11" s="40">
        <v>0.5</v>
      </c>
      <c r="E11" s="66">
        <f t="shared" si="0"/>
        <v>45.25</v>
      </c>
      <c r="F11" s="63">
        <v>45.5</v>
      </c>
      <c r="G11" s="67">
        <f t="shared" si="1"/>
        <v>45.75</v>
      </c>
      <c r="H11" s="67">
        <f t="shared" si="2"/>
        <v>46</v>
      </c>
    </row>
    <row r="12" s="2" customFormat="1" ht="15" customHeight="1" spans="1:8">
      <c r="A12" s="42" t="s">
        <v>92</v>
      </c>
      <c r="B12" s="42"/>
      <c r="C12" s="43" t="s">
        <v>93</v>
      </c>
      <c r="D12" s="40">
        <v>0.375</v>
      </c>
      <c r="E12" s="68">
        <f t="shared" ref="E12:E16" si="3">SUM(F12-2)</f>
        <v>44</v>
      </c>
      <c r="F12" s="63">
        <v>46</v>
      </c>
      <c r="G12" s="69">
        <f t="shared" ref="G12:G16" si="4">SUM(F12+2.5)</f>
        <v>48.5</v>
      </c>
      <c r="H12" s="69">
        <f t="shared" ref="H12:H16" si="5">SUM(G12+2.5)</f>
        <v>51</v>
      </c>
    </row>
    <row r="13" s="2" customFormat="1" ht="15" customHeight="1" spans="1:8">
      <c r="A13" s="42" t="s">
        <v>94</v>
      </c>
      <c r="B13" s="42"/>
      <c r="C13" s="43" t="s">
        <v>46</v>
      </c>
      <c r="D13" s="40">
        <v>0.25</v>
      </c>
      <c r="E13" s="68">
        <f t="shared" si="3"/>
        <v>39</v>
      </c>
      <c r="F13" s="63">
        <v>41</v>
      </c>
      <c r="G13" s="69">
        <f t="shared" si="4"/>
        <v>43.5</v>
      </c>
      <c r="H13" s="69">
        <f t="shared" si="5"/>
        <v>46</v>
      </c>
    </row>
    <row r="14" s="2" customFormat="1" ht="15" customHeight="1" spans="1:8">
      <c r="A14" s="42" t="s">
        <v>95</v>
      </c>
      <c r="B14" s="42"/>
      <c r="C14" s="43" t="s">
        <v>96</v>
      </c>
      <c r="D14" s="40">
        <v>0.25</v>
      </c>
      <c r="E14" s="68">
        <f t="shared" si="3"/>
        <v>50</v>
      </c>
      <c r="F14" s="63">
        <v>52</v>
      </c>
      <c r="G14" s="69">
        <f t="shared" si="4"/>
        <v>54.5</v>
      </c>
      <c r="H14" s="69">
        <f t="shared" si="5"/>
        <v>57</v>
      </c>
    </row>
    <row r="15" s="2" customFormat="1" ht="15" customHeight="1" spans="1:8">
      <c r="A15" s="42" t="s">
        <v>97</v>
      </c>
      <c r="B15" s="42"/>
      <c r="C15" s="44" t="s">
        <v>50</v>
      </c>
      <c r="D15" s="40">
        <v>0.25</v>
      </c>
      <c r="E15" s="68">
        <f t="shared" si="3"/>
        <v>110</v>
      </c>
      <c r="F15" s="63">
        <v>112</v>
      </c>
      <c r="G15" s="69">
        <f t="shared" si="4"/>
        <v>114.5</v>
      </c>
      <c r="H15" s="69">
        <f t="shared" si="5"/>
        <v>117</v>
      </c>
    </row>
    <row r="16" s="2" customFormat="1" ht="15" customHeight="1" spans="1:8">
      <c r="A16" s="42" t="s">
        <v>98</v>
      </c>
      <c r="B16" s="42"/>
      <c r="C16" s="44" t="s">
        <v>52</v>
      </c>
      <c r="D16" s="40">
        <v>0.25</v>
      </c>
      <c r="E16" s="68">
        <f t="shared" si="3"/>
        <v>107</v>
      </c>
      <c r="F16" s="63">
        <v>109</v>
      </c>
      <c r="G16" s="69">
        <f t="shared" si="4"/>
        <v>111.5</v>
      </c>
      <c r="H16" s="69">
        <f t="shared" si="5"/>
        <v>114</v>
      </c>
    </row>
    <row r="17" s="2" customFormat="1" ht="15" customHeight="1" spans="1:8">
      <c r="A17" s="42" t="s">
        <v>99</v>
      </c>
      <c r="B17" s="42"/>
      <c r="C17" s="45" t="s">
        <v>100</v>
      </c>
      <c r="D17" s="46">
        <v>0.125</v>
      </c>
      <c r="E17" s="66">
        <f>SUM(F17-0)</f>
        <v>1</v>
      </c>
      <c r="F17" s="63">
        <v>1</v>
      </c>
      <c r="G17" s="67">
        <f>SUM(F17+0)</f>
        <v>1</v>
      </c>
      <c r="H17" s="67">
        <f>SUM(G17+0)</f>
        <v>1</v>
      </c>
    </row>
    <row r="18" s="2" customFormat="1" ht="15" customHeight="1" spans="1:8">
      <c r="A18" s="47" t="s">
        <v>101</v>
      </c>
      <c r="B18" s="42"/>
      <c r="C18" s="45" t="s">
        <v>102</v>
      </c>
      <c r="D18" s="40">
        <v>0.25</v>
      </c>
      <c r="E18" s="66">
        <f>F18-0.125</f>
        <v>9.625</v>
      </c>
      <c r="F18" s="63">
        <v>9.75</v>
      </c>
      <c r="G18" s="67">
        <f>F18+0.125</f>
        <v>9.875</v>
      </c>
      <c r="H18" s="67">
        <f>G18+0.125</f>
        <v>10</v>
      </c>
    </row>
    <row r="19" s="2" customFormat="1" ht="15" customHeight="1" spans="1:8">
      <c r="A19" s="48" t="s">
        <v>73</v>
      </c>
      <c r="B19" s="42"/>
      <c r="C19" s="45" t="s">
        <v>103</v>
      </c>
      <c r="D19" s="40">
        <v>0.25</v>
      </c>
      <c r="E19" s="66">
        <f>F19</f>
        <v>31</v>
      </c>
      <c r="F19" s="63">
        <v>31</v>
      </c>
      <c r="G19" s="67">
        <f>F19</f>
        <v>31</v>
      </c>
      <c r="H19" s="67">
        <f>G19</f>
        <v>31</v>
      </c>
    </row>
    <row r="20" s="2" customFormat="1" ht="15" customHeight="1" spans="1:8">
      <c r="A20" s="49" t="s">
        <v>104</v>
      </c>
      <c r="B20" s="50"/>
      <c r="C20" s="45" t="s">
        <v>105</v>
      </c>
      <c r="D20" s="40">
        <v>0.125</v>
      </c>
      <c r="E20" s="66">
        <f>F20-0.25</f>
        <v>7.75</v>
      </c>
      <c r="F20" s="70">
        <v>8</v>
      </c>
      <c r="G20" s="71">
        <f>F20+0.25</f>
        <v>8.25</v>
      </c>
      <c r="H20" s="71">
        <f>G20+0.25</f>
        <v>8.5</v>
      </c>
    </row>
    <row r="21" s="2" customFormat="1" ht="15" customHeight="1" spans="1:8">
      <c r="A21" s="51" t="s">
        <v>106</v>
      </c>
      <c r="B21" s="52"/>
      <c r="C21" s="53" t="s">
        <v>107</v>
      </c>
      <c r="D21" s="40">
        <v>0.125</v>
      </c>
      <c r="E21" s="66">
        <f>F21-0.375</f>
        <v>10.375</v>
      </c>
      <c r="F21" s="63">
        <v>10.75</v>
      </c>
      <c r="G21" s="69">
        <f>F21+0.375</f>
        <v>11.125</v>
      </c>
      <c r="H21" s="69">
        <f>G21+0.375</f>
        <v>11.5</v>
      </c>
    </row>
    <row r="22" s="2" customFormat="1" ht="15" customHeight="1" spans="1:8">
      <c r="A22" s="51" t="s">
        <v>108</v>
      </c>
      <c r="B22" s="52"/>
      <c r="C22" s="53" t="s">
        <v>109</v>
      </c>
      <c r="D22" s="40">
        <v>0.125</v>
      </c>
      <c r="E22" s="66">
        <f>F22-0.375</f>
        <v>11.625</v>
      </c>
      <c r="F22" s="72">
        <v>12</v>
      </c>
      <c r="G22" s="69">
        <f>F22+0.375</f>
        <v>12.375</v>
      </c>
      <c r="H22" s="69">
        <f>G22+0.375</f>
        <v>12.75</v>
      </c>
    </row>
    <row r="23" s="2" customFormat="1" ht="15" customHeight="1" spans="1:8">
      <c r="A23" s="49" t="s">
        <v>110</v>
      </c>
      <c r="B23" s="50"/>
      <c r="C23" s="45" t="s">
        <v>111</v>
      </c>
      <c r="D23" s="40">
        <v>0</v>
      </c>
      <c r="E23" s="73">
        <f>-F23</f>
        <v>-1.5</v>
      </c>
      <c r="F23" s="72">
        <v>1.5</v>
      </c>
      <c r="G23" s="73">
        <f>-F23</f>
        <v>-1.5</v>
      </c>
      <c r="H23" s="73">
        <f>-G23</f>
        <v>1.5</v>
      </c>
    </row>
    <row r="24" s="2" customFormat="1" ht="15" customHeight="1" spans="1:8">
      <c r="A24" s="49" t="s">
        <v>112</v>
      </c>
      <c r="B24" s="50"/>
      <c r="C24" s="45" t="s">
        <v>113</v>
      </c>
      <c r="D24" s="40">
        <v>0.25</v>
      </c>
      <c r="E24" s="73">
        <f>F24-0.125</f>
        <v>12.375</v>
      </c>
      <c r="F24" s="72">
        <v>12.5</v>
      </c>
      <c r="G24" s="73">
        <f>F24+0.125</f>
        <v>12.625</v>
      </c>
      <c r="H24" s="73">
        <f>G24+0.125</f>
        <v>12.75</v>
      </c>
    </row>
    <row r="25" s="2" customFormat="1" ht="15" customHeight="1" spans="1:8">
      <c r="A25" s="54" t="s">
        <v>114</v>
      </c>
      <c r="B25" s="55"/>
      <c r="C25" s="45" t="s">
        <v>115</v>
      </c>
      <c r="D25" s="40">
        <v>0.25</v>
      </c>
      <c r="E25" s="73">
        <f>F25-0.25</f>
        <v>15.75</v>
      </c>
      <c r="F25" s="72">
        <v>16</v>
      </c>
      <c r="G25" s="73">
        <f>F25+0.25</f>
        <v>16.25</v>
      </c>
      <c r="H25" s="73">
        <f>G25+0.25</f>
        <v>16.5</v>
      </c>
    </row>
    <row r="26" s="2" customFormat="1" ht="15" customHeight="1" spans="1:8">
      <c r="A26" s="54" t="s">
        <v>116</v>
      </c>
      <c r="B26" s="55"/>
      <c r="C26" s="45" t="s">
        <v>117</v>
      </c>
      <c r="D26" s="40">
        <v>0.25</v>
      </c>
      <c r="E26" s="73">
        <f>F26-0.25</f>
        <v>22.25</v>
      </c>
      <c r="F26" s="72">
        <v>22.5</v>
      </c>
      <c r="G26" s="73">
        <f>F26+0.25</f>
        <v>22.75</v>
      </c>
      <c r="H26" s="73">
        <f>G26+0.25</f>
        <v>23</v>
      </c>
    </row>
    <row r="27" s="2" customFormat="1" ht="15" customHeight="1" spans="1:8">
      <c r="A27" s="49" t="s">
        <v>118</v>
      </c>
      <c r="B27" s="50"/>
      <c r="C27" s="45" t="s">
        <v>119</v>
      </c>
      <c r="D27" s="40">
        <v>0.25</v>
      </c>
      <c r="E27" s="73">
        <f>F27</f>
        <v>27</v>
      </c>
      <c r="F27" s="72">
        <v>27</v>
      </c>
      <c r="G27" s="73">
        <f>F27</f>
        <v>27</v>
      </c>
      <c r="H27" s="73">
        <f>G27</f>
        <v>27</v>
      </c>
    </row>
    <row r="28" s="2" customFormat="1" ht="15" customHeight="1" spans="1:8">
      <c r="A28" s="42" t="s">
        <v>69</v>
      </c>
      <c r="B28" s="56"/>
      <c r="C28" s="45" t="s">
        <v>70</v>
      </c>
      <c r="D28" s="57">
        <v>0.25</v>
      </c>
      <c r="E28" s="74">
        <f>SUM(F28-1/2)</f>
        <v>12.5</v>
      </c>
      <c r="F28" s="75">
        <v>13</v>
      </c>
      <c r="G28" s="76">
        <f>SUM(F28+0.5)</f>
        <v>13.5</v>
      </c>
      <c r="H28" s="77">
        <f>SUM(G28+0)</f>
        <v>13.5</v>
      </c>
    </row>
    <row r="29" s="2" customFormat="1" ht="15" customHeight="1" spans="1:8">
      <c r="A29" s="58" t="s">
        <v>120</v>
      </c>
      <c r="B29" s="59"/>
      <c r="C29" s="53" t="s">
        <v>121</v>
      </c>
      <c r="D29" s="60">
        <v>0.125</v>
      </c>
      <c r="E29" s="74">
        <f>SUM(F29-0)</f>
        <v>0.125</v>
      </c>
      <c r="F29" s="75">
        <v>0.125</v>
      </c>
      <c r="G29" s="78">
        <f>SUM(F29+0)</f>
        <v>0.125</v>
      </c>
      <c r="H29" s="78">
        <f>SUM(G29+0)</f>
        <v>0.125</v>
      </c>
    </row>
    <row r="30" s="2" customFormat="1" ht="15" customHeight="1" spans="1:8">
      <c r="A30" s="58" t="s">
        <v>122</v>
      </c>
      <c r="B30" s="59"/>
      <c r="C30" s="53" t="s">
        <v>123</v>
      </c>
      <c r="D30" s="60">
        <v>0.125</v>
      </c>
      <c r="E30" s="74">
        <f>SUM(F30-0.125)</f>
        <v>5.625</v>
      </c>
      <c r="F30" s="75">
        <v>5.75</v>
      </c>
      <c r="G30" s="78">
        <f>SUM(F30+0.125)</f>
        <v>5.875</v>
      </c>
      <c r="H30" s="78">
        <f>SUM(G30+0.125)</f>
        <v>6</v>
      </c>
    </row>
  </sheetData>
  <mergeCells count="25">
    <mergeCell ref="A1:E1"/>
    <mergeCell ref="D2:E2"/>
    <mergeCell ref="D3:E3"/>
    <mergeCell ref="D4:E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8:B28"/>
    <mergeCell ref="A29:B29"/>
    <mergeCell ref="A30:B30"/>
    <mergeCell ref="D5:D6"/>
    <mergeCell ref="E5:E6"/>
    <mergeCell ref="F5:F6"/>
    <mergeCell ref="G5:G6"/>
    <mergeCell ref="H5:H6"/>
    <mergeCell ref="F1:H4"/>
    <mergeCell ref="A5:C6"/>
  </mergeCells>
  <conditionalFormatting sqref="H28">
    <cfRule type="notContainsBlanks" dxfId="0" priority="1">
      <formula>LEN(TRIM(H28))&gt;0</formula>
    </cfRule>
  </conditionalFormatting>
  <pageMargins left="0.7" right="0.7" top="0.75" bottom="0.75" header="0.3" footer="0.3"/>
  <pageSetup paperSize="9" scale="98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view="pageBreakPreview" zoomScaleNormal="100" workbookViewId="0">
      <selection activeCell="L23" sqref="L23"/>
    </sheetView>
  </sheetViews>
  <sheetFormatPr defaultColWidth="8.8141592920354" defaultRowHeight="12.75"/>
  <cols>
    <col min="1" max="1" width="26.1504424778761" style="2" customWidth="1"/>
    <col min="2" max="2" width="30.8053097345133" style="2" customWidth="1"/>
    <col min="3" max="3" width="31.5309734513274" style="2" customWidth="1"/>
    <col min="4" max="4" width="10.1769911504425" style="2" customWidth="1"/>
    <col min="5" max="5" width="8.8141592920354" style="2"/>
    <col min="6" max="6" width="10.6194690265487" style="2" customWidth="1"/>
    <col min="7" max="16384" width="8.8141592920354" style="2"/>
  </cols>
  <sheetData>
    <row r="1" s="1" customFormat="1" ht="30" customHeight="1" spans="1:11">
      <c r="A1" s="3"/>
      <c r="B1" s="4"/>
      <c r="C1" s="4"/>
      <c r="D1" s="4"/>
      <c r="E1" s="5"/>
      <c r="F1" s="6"/>
      <c r="G1" s="7"/>
      <c r="H1" s="8"/>
      <c r="I1" s="2"/>
      <c r="J1" s="61"/>
      <c r="K1" s="61"/>
    </row>
    <row r="2" s="1" customFormat="1" ht="15.75" customHeight="1" spans="1:11">
      <c r="A2" s="9" t="s">
        <v>1</v>
      </c>
      <c r="B2" s="10" t="s">
        <v>75</v>
      </c>
      <c r="C2" s="9" t="s">
        <v>7</v>
      </c>
      <c r="D2" s="11" t="s">
        <v>76</v>
      </c>
      <c r="E2" s="12"/>
      <c r="F2" s="13"/>
      <c r="G2" s="14"/>
      <c r="H2" s="15"/>
      <c r="I2" s="2"/>
      <c r="J2" s="61"/>
      <c r="K2" s="61"/>
    </row>
    <row r="3" s="1" customFormat="1" ht="15.75" customHeight="1" spans="1:11">
      <c r="A3" s="9" t="s">
        <v>6</v>
      </c>
      <c r="B3" s="10" t="s">
        <v>77</v>
      </c>
      <c r="C3" s="9" t="s">
        <v>9</v>
      </c>
      <c r="D3" s="11" t="s">
        <v>10</v>
      </c>
      <c r="E3" s="12"/>
      <c r="F3" s="13"/>
      <c r="G3" s="14"/>
      <c r="H3" s="15"/>
      <c r="I3" s="2"/>
      <c r="J3" s="61"/>
      <c r="K3" s="61"/>
    </row>
    <row r="4" s="1" customFormat="1" ht="15.75" customHeight="1" spans="1:11">
      <c r="A4" s="9" t="s">
        <v>8</v>
      </c>
      <c r="B4" s="16" t="s">
        <v>78</v>
      </c>
      <c r="C4" s="9" t="s">
        <v>13</v>
      </c>
      <c r="D4" s="11" t="s">
        <v>79</v>
      </c>
      <c r="E4" s="12"/>
      <c r="F4" s="17"/>
      <c r="G4" s="18"/>
      <c r="H4" s="19"/>
      <c r="I4" s="2"/>
      <c r="J4" s="61"/>
      <c r="K4" s="61"/>
    </row>
    <row r="5" s="2" customFormat="1" spans="1:8">
      <c r="A5" s="20" t="s">
        <v>80</v>
      </c>
      <c r="B5" s="21"/>
      <c r="C5" s="22"/>
      <c r="D5" s="23" t="s">
        <v>16</v>
      </c>
      <c r="E5" s="24" t="s">
        <v>81</v>
      </c>
      <c r="F5" s="25" t="s">
        <v>79</v>
      </c>
      <c r="G5" s="26" t="s">
        <v>82</v>
      </c>
      <c r="H5" s="24" t="s">
        <v>83</v>
      </c>
    </row>
    <row r="6" s="2" customFormat="1" ht="13.25" customHeight="1" spans="1:8">
      <c r="A6" s="27"/>
      <c r="B6" s="28"/>
      <c r="C6" s="29"/>
      <c r="D6" s="30"/>
      <c r="E6" s="31"/>
      <c r="F6" s="32"/>
      <c r="G6" s="33"/>
      <c r="H6" s="31"/>
    </row>
    <row r="7" s="2" customFormat="1" ht="15" customHeight="1" spans="1:8">
      <c r="A7" s="34" t="s">
        <v>33</v>
      </c>
      <c r="B7" s="35"/>
      <c r="C7" s="36" t="s">
        <v>34</v>
      </c>
      <c r="D7" s="37">
        <v>0.125</v>
      </c>
      <c r="E7" s="38">
        <f>'1X-3X'!E7*2.54</f>
        <v>1.5875</v>
      </c>
      <c r="F7" s="38">
        <f>'1X-3X'!F7*2.54</f>
        <v>1.5875</v>
      </c>
      <c r="G7" s="38">
        <f>'1X-3X'!G7*2.54</f>
        <v>1.5875</v>
      </c>
      <c r="H7" s="38">
        <f>'1X-3X'!H7*2.54</f>
        <v>1.5875</v>
      </c>
    </row>
    <row r="8" s="2" customFormat="1" ht="15" customHeight="1" spans="1:8">
      <c r="A8" s="39" t="s">
        <v>84</v>
      </c>
      <c r="B8" s="39"/>
      <c r="C8" s="36" t="s">
        <v>85</v>
      </c>
      <c r="D8" s="40">
        <v>0.25</v>
      </c>
      <c r="E8" s="38">
        <f>'1X-3X'!E8*2.54</f>
        <v>40.005</v>
      </c>
      <c r="F8" s="38">
        <f>'1X-3X'!F8*2.54</f>
        <v>40.64</v>
      </c>
      <c r="G8" s="38">
        <f>'1X-3X'!G8*2.54</f>
        <v>41.275</v>
      </c>
      <c r="H8" s="38">
        <f>'1X-3X'!H8*2.54</f>
        <v>41.91</v>
      </c>
    </row>
    <row r="9" s="2" customFormat="1" ht="15" customHeight="1" spans="1:8">
      <c r="A9" s="39" t="s">
        <v>86</v>
      </c>
      <c r="B9" s="39"/>
      <c r="C9" s="36" t="s">
        <v>87</v>
      </c>
      <c r="D9" s="40">
        <v>0.25</v>
      </c>
      <c r="E9" s="38">
        <f>'1X-3X'!E9*2.54</f>
        <v>13.0175</v>
      </c>
      <c r="F9" s="38">
        <f>'1X-3X'!F9*2.54</f>
        <v>13.335</v>
      </c>
      <c r="G9" s="38">
        <f>'1X-3X'!G9*2.54</f>
        <v>13.6525</v>
      </c>
      <c r="H9" s="38">
        <f>'1X-3X'!H9*2.54</f>
        <v>13.97</v>
      </c>
    </row>
    <row r="10" s="2" customFormat="1" ht="15" customHeight="1" spans="1:8">
      <c r="A10" s="41" t="s">
        <v>88</v>
      </c>
      <c r="B10" s="41"/>
      <c r="C10" s="36" t="s">
        <v>89</v>
      </c>
      <c r="D10" s="40">
        <v>0.5</v>
      </c>
      <c r="E10" s="38">
        <f>'1X-3X'!E10*2.54</f>
        <v>113.665</v>
      </c>
      <c r="F10" s="38">
        <f>'1X-3X'!F10*2.54</f>
        <v>114.3</v>
      </c>
      <c r="G10" s="38">
        <f>'1X-3X'!G10*2.54</f>
        <v>114.935</v>
      </c>
      <c r="H10" s="38">
        <f>'1X-3X'!H10*2.54</f>
        <v>115.57</v>
      </c>
    </row>
    <row r="11" s="2" customFormat="1" ht="15" customHeight="1" spans="1:8">
      <c r="A11" s="42" t="s">
        <v>90</v>
      </c>
      <c r="B11" s="42"/>
      <c r="C11" s="36" t="s">
        <v>91</v>
      </c>
      <c r="D11" s="40">
        <v>0.5</v>
      </c>
      <c r="E11" s="38">
        <f>'1X-3X'!E11*2.54</f>
        <v>114.935</v>
      </c>
      <c r="F11" s="38">
        <f>'1X-3X'!F11*2.54</f>
        <v>115.57</v>
      </c>
      <c r="G11" s="38">
        <f>'1X-3X'!G11*2.54</f>
        <v>116.205</v>
      </c>
      <c r="H11" s="38">
        <f>'1X-3X'!H11*2.54</f>
        <v>116.84</v>
      </c>
    </row>
    <row r="12" s="2" customFormat="1" ht="15" customHeight="1" spans="1:8">
      <c r="A12" s="42" t="s">
        <v>92</v>
      </c>
      <c r="B12" s="42"/>
      <c r="C12" s="43" t="s">
        <v>93</v>
      </c>
      <c r="D12" s="40">
        <v>0.375</v>
      </c>
      <c r="E12" s="38">
        <f>'1X-3X'!E12*2.54</f>
        <v>111.76</v>
      </c>
      <c r="F12" s="38">
        <f>'1X-3X'!F12*2.54</f>
        <v>116.84</v>
      </c>
      <c r="G12" s="38">
        <f>'1X-3X'!G12*2.54</f>
        <v>123.19</v>
      </c>
      <c r="H12" s="38">
        <f>'1X-3X'!H12*2.54</f>
        <v>129.54</v>
      </c>
    </row>
    <row r="13" s="2" customFormat="1" ht="15" customHeight="1" spans="1:8">
      <c r="A13" s="42" t="s">
        <v>94</v>
      </c>
      <c r="B13" s="42"/>
      <c r="C13" s="43" t="s">
        <v>46</v>
      </c>
      <c r="D13" s="40">
        <v>0.25</v>
      </c>
      <c r="E13" s="38">
        <f>'1X-3X'!E13*2.54</f>
        <v>99.06</v>
      </c>
      <c r="F13" s="38">
        <f>'1X-3X'!F13*2.54</f>
        <v>104.14</v>
      </c>
      <c r="G13" s="38">
        <f>'1X-3X'!G13*2.54</f>
        <v>110.49</v>
      </c>
      <c r="H13" s="38">
        <f>'1X-3X'!H13*2.54</f>
        <v>116.84</v>
      </c>
    </row>
    <row r="14" s="2" customFormat="1" ht="15" customHeight="1" spans="1:8">
      <c r="A14" s="42" t="s">
        <v>95</v>
      </c>
      <c r="B14" s="42"/>
      <c r="C14" s="43" t="s">
        <v>96</v>
      </c>
      <c r="D14" s="40">
        <v>0.25</v>
      </c>
      <c r="E14" s="38">
        <f>'1X-3X'!E14*2.54</f>
        <v>127</v>
      </c>
      <c r="F14" s="38">
        <f>'1X-3X'!F14*2.54</f>
        <v>132.08</v>
      </c>
      <c r="G14" s="38">
        <f>'1X-3X'!G14*2.54</f>
        <v>138.43</v>
      </c>
      <c r="H14" s="38">
        <f>'1X-3X'!H14*2.54</f>
        <v>144.78</v>
      </c>
    </row>
    <row r="15" s="2" customFormat="1" ht="15" customHeight="1" spans="1:8">
      <c r="A15" s="42" t="s">
        <v>97</v>
      </c>
      <c r="B15" s="42"/>
      <c r="C15" s="44" t="s">
        <v>50</v>
      </c>
      <c r="D15" s="40">
        <v>0.25</v>
      </c>
      <c r="E15" s="38">
        <f>'1X-3X'!E15*2.54</f>
        <v>279.4</v>
      </c>
      <c r="F15" s="38">
        <f>'1X-3X'!F15*2.54</f>
        <v>284.48</v>
      </c>
      <c r="G15" s="38">
        <f>'1X-3X'!G15*2.54</f>
        <v>290.83</v>
      </c>
      <c r="H15" s="38">
        <f>'1X-3X'!H15*2.54</f>
        <v>297.18</v>
      </c>
    </row>
    <row r="16" s="2" customFormat="1" ht="15" customHeight="1" spans="1:8">
      <c r="A16" s="42" t="s">
        <v>98</v>
      </c>
      <c r="B16" s="42"/>
      <c r="C16" s="44" t="s">
        <v>52</v>
      </c>
      <c r="D16" s="40">
        <v>0.25</v>
      </c>
      <c r="E16" s="38">
        <f>'1X-3X'!E16*2.54</f>
        <v>271.78</v>
      </c>
      <c r="F16" s="38">
        <f>'1X-3X'!F16*2.54</f>
        <v>276.86</v>
      </c>
      <c r="G16" s="38">
        <f>'1X-3X'!G16*2.54</f>
        <v>283.21</v>
      </c>
      <c r="H16" s="38">
        <f>'1X-3X'!H16*2.54</f>
        <v>289.56</v>
      </c>
    </row>
    <row r="17" s="2" customFormat="1" ht="15" customHeight="1" spans="1:8">
      <c r="A17" s="42" t="s">
        <v>99</v>
      </c>
      <c r="B17" s="42"/>
      <c r="C17" s="45" t="s">
        <v>100</v>
      </c>
      <c r="D17" s="46">
        <v>0.125</v>
      </c>
      <c r="E17" s="38">
        <f>'1X-3X'!E17*2.54</f>
        <v>2.54</v>
      </c>
      <c r="F17" s="38">
        <f>'1X-3X'!F17*2.54</f>
        <v>2.54</v>
      </c>
      <c r="G17" s="38">
        <f>'1X-3X'!G17*2.54</f>
        <v>2.54</v>
      </c>
      <c r="H17" s="38">
        <f>'1X-3X'!H17*2.54</f>
        <v>2.54</v>
      </c>
    </row>
    <row r="18" s="2" customFormat="1" ht="15" customHeight="1" spans="1:8">
      <c r="A18" s="47" t="s">
        <v>101</v>
      </c>
      <c r="B18" s="42"/>
      <c r="C18" s="45" t="s">
        <v>102</v>
      </c>
      <c r="D18" s="40">
        <v>0.25</v>
      </c>
      <c r="E18" s="38">
        <f>'1X-3X'!E18*2.54</f>
        <v>24.4475</v>
      </c>
      <c r="F18" s="38">
        <f>'1X-3X'!F18*2.54</f>
        <v>24.765</v>
      </c>
      <c r="G18" s="38">
        <f>'1X-3X'!G18*2.54</f>
        <v>25.0825</v>
      </c>
      <c r="H18" s="38">
        <f>'1X-3X'!H18*2.54</f>
        <v>25.4</v>
      </c>
    </row>
    <row r="19" s="2" customFormat="1" ht="15" customHeight="1" spans="1:8">
      <c r="A19" s="48" t="s">
        <v>73</v>
      </c>
      <c r="B19" s="42"/>
      <c r="C19" s="45" t="s">
        <v>103</v>
      </c>
      <c r="D19" s="40">
        <v>0.25</v>
      </c>
      <c r="E19" s="38">
        <f>'1X-3X'!E19*2.54</f>
        <v>78.74</v>
      </c>
      <c r="F19" s="38">
        <f>'1X-3X'!F19*2.54</f>
        <v>78.74</v>
      </c>
      <c r="G19" s="38">
        <f>'1X-3X'!G19*2.54</f>
        <v>78.74</v>
      </c>
      <c r="H19" s="38">
        <f>'1X-3X'!H19*2.54</f>
        <v>78.74</v>
      </c>
    </row>
    <row r="20" s="2" customFormat="1" ht="15" customHeight="1" spans="1:8">
      <c r="A20" s="49" t="s">
        <v>104</v>
      </c>
      <c r="B20" s="50"/>
      <c r="C20" s="45" t="s">
        <v>105</v>
      </c>
      <c r="D20" s="40">
        <v>0.125</v>
      </c>
      <c r="E20" s="38">
        <f>'1X-3X'!E20*2.54</f>
        <v>19.685</v>
      </c>
      <c r="F20" s="38">
        <f>'1X-3X'!F20*2.54</f>
        <v>20.32</v>
      </c>
      <c r="G20" s="38">
        <f>'1X-3X'!G20*2.54</f>
        <v>20.955</v>
      </c>
      <c r="H20" s="38">
        <f>'1X-3X'!H20*2.54</f>
        <v>21.59</v>
      </c>
    </row>
    <row r="21" s="2" customFormat="1" ht="15" customHeight="1" spans="1:8">
      <c r="A21" s="51" t="s">
        <v>106</v>
      </c>
      <c r="B21" s="52"/>
      <c r="C21" s="53" t="s">
        <v>107</v>
      </c>
      <c r="D21" s="40">
        <v>0.125</v>
      </c>
      <c r="E21" s="38">
        <f>'1X-3X'!E21*2.54</f>
        <v>26.3525</v>
      </c>
      <c r="F21" s="38">
        <f>'1X-3X'!F21*2.54</f>
        <v>27.305</v>
      </c>
      <c r="G21" s="38">
        <f>'1X-3X'!G21*2.54</f>
        <v>28.2575</v>
      </c>
      <c r="H21" s="38">
        <f>'1X-3X'!H21*2.54</f>
        <v>29.21</v>
      </c>
    </row>
    <row r="22" s="2" customFormat="1" ht="15" customHeight="1" spans="1:8">
      <c r="A22" s="51" t="s">
        <v>108</v>
      </c>
      <c r="B22" s="52"/>
      <c r="C22" s="53" t="s">
        <v>109</v>
      </c>
      <c r="D22" s="40">
        <v>0.125</v>
      </c>
      <c r="E22" s="38">
        <f>'1X-3X'!E22*2.54</f>
        <v>29.5275</v>
      </c>
      <c r="F22" s="38">
        <f>'1X-3X'!F22*2.54</f>
        <v>30.48</v>
      </c>
      <c r="G22" s="38">
        <f>'1X-3X'!G22*2.54</f>
        <v>31.4325</v>
      </c>
      <c r="H22" s="38">
        <f>'1X-3X'!H22*2.54</f>
        <v>32.385</v>
      </c>
    </row>
    <row r="23" s="2" customFormat="1" ht="15" customHeight="1" spans="1:8">
      <c r="A23" s="49" t="s">
        <v>110</v>
      </c>
      <c r="B23" s="50"/>
      <c r="C23" s="45" t="s">
        <v>111</v>
      </c>
      <c r="D23" s="40">
        <v>0</v>
      </c>
      <c r="E23" s="38">
        <f>'1X-3X'!E23*2.54</f>
        <v>-3.81</v>
      </c>
      <c r="F23" s="38">
        <f>'1X-3X'!F23*2.54</f>
        <v>3.81</v>
      </c>
      <c r="G23" s="38">
        <f>'1X-3X'!G23*2.54</f>
        <v>-3.81</v>
      </c>
      <c r="H23" s="38">
        <f>'1X-3X'!H23*2.54</f>
        <v>3.81</v>
      </c>
    </row>
    <row r="24" s="2" customFormat="1" ht="15" customHeight="1" spans="1:8">
      <c r="A24" s="49" t="s">
        <v>112</v>
      </c>
      <c r="B24" s="50"/>
      <c r="C24" s="45" t="s">
        <v>113</v>
      </c>
      <c r="D24" s="40">
        <v>0.25</v>
      </c>
      <c r="E24" s="38">
        <f>'1X-3X'!E24*2.54</f>
        <v>31.4325</v>
      </c>
      <c r="F24" s="38">
        <f>'1X-3X'!F24*2.54</f>
        <v>31.75</v>
      </c>
      <c r="G24" s="38">
        <f>'1X-3X'!G24*2.54</f>
        <v>32.0675</v>
      </c>
      <c r="H24" s="38">
        <f>'1X-3X'!H24*2.54</f>
        <v>32.385</v>
      </c>
    </row>
    <row r="25" s="2" customFormat="1" ht="15" customHeight="1" spans="1:8">
      <c r="A25" s="54" t="s">
        <v>114</v>
      </c>
      <c r="B25" s="55"/>
      <c r="C25" s="45" t="s">
        <v>115</v>
      </c>
      <c r="D25" s="40">
        <v>0.25</v>
      </c>
      <c r="E25" s="38">
        <f>'1X-3X'!E25*2.54</f>
        <v>40.005</v>
      </c>
      <c r="F25" s="38">
        <f>'1X-3X'!F25*2.54</f>
        <v>40.64</v>
      </c>
      <c r="G25" s="38">
        <f>'1X-3X'!G25*2.54</f>
        <v>41.275</v>
      </c>
      <c r="H25" s="38">
        <f>'1X-3X'!H25*2.54</f>
        <v>41.91</v>
      </c>
    </row>
    <row r="26" s="2" customFormat="1" ht="15" customHeight="1" spans="1:8">
      <c r="A26" s="54" t="s">
        <v>116</v>
      </c>
      <c r="B26" s="55"/>
      <c r="C26" s="45" t="s">
        <v>117</v>
      </c>
      <c r="D26" s="40">
        <v>0.25</v>
      </c>
      <c r="E26" s="38">
        <f>'1X-3X'!E26*2.54</f>
        <v>56.515</v>
      </c>
      <c r="F26" s="38">
        <f>'1X-3X'!F26*2.54</f>
        <v>57.15</v>
      </c>
      <c r="G26" s="38">
        <f>'1X-3X'!G26*2.54</f>
        <v>57.785</v>
      </c>
      <c r="H26" s="38">
        <f>'1X-3X'!H26*2.54</f>
        <v>58.42</v>
      </c>
    </row>
    <row r="27" s="2" customFormat="1" ht="15" customHeight="1" spans="1:8">
      <c r="A27" s="49" t="s">
        <v>118</v>
      </c>
      <c r="B27" s="50"/>
      <c r="C27" s="45" t="s">
        <v>119</v>
      </c>
      <c r="D27" s="40">
        <v>0.25</v>
      </c>
      <c r="E27" s="38">
        <f>'1X-3X'!E27*2.54</f>
        <v>68.58</v>
      </c>
      <c r="F27" s="38">
        <f>'1X-3X'!F27*2.54</f>
        <v>68.58</v>
      </c>
      <c r="G27" s="38">
        <f>'1X-3X'!G27*2.54</f>
        <v>68.58</v>
      </c>
      <c r="H27" s="38">
        <f>'1X-3X'!H27*2.54</f>
        <v>68.58</v>
      </c>
    </row>
    <row r="28" s="2" customFormat="1" ht="15" customHeight="1" spans="1:8">
      <c r="A28" s="42" t="s">
        <v>69</v>
      </c>
      <c r="B28" s="56"/>
      <c r="C28" s="45" t="s">
        <v>70</v>
      </c>
      <c r="D28" s="57">
        <v>0.25</v>
      </c>
      <c r="E28" s="38">
        <f>'1X-3X'!E28*2.54</f>
        <v>31.75</v>
      </c>
      <c r="F28" s="38">
        <f>'1X-3X'!F28*2.54</f>
        <v>33.02</v>
      </c>
      <c r="G28" s="38">
        <f>'1X-3X'!G28*2.54</f>
        <v>34.29</v>
      </c>
      <c r="H28" s="38">
        <f>'1X-3X'!H28*2.54</f>
        <v>34.29</v>
      </c>
    </row>
    <row r="29" s="2" customFormat="1" ht="15" customHeight="1" spans="1:8">
      <c r="A29" s="58" t="s">
        <v>120</v>
      </c>
      <c r="B29" s="59"/>
      <c r="C29" s="53" t="s">
        <v>121</v>
      </c>
      <c r="D29" s="60">
        <v>0.125</v>
      </c>
      <c r="E29" s="38">
        <f>'1X-3X'!E29*2.54</f>
        <v>0.3175</v>
      </c>
      <c r="F29" s="38">
        <f>'1X-3X'!F29*2.54</f>
        <v>0.3175</v>
      </c>
      <c r="G29" s="38">
        <f>'1X-3X'!G29*2.54</f>
        <v>0.3175</v>
      </c>
      <c r="H29" s="38">
        <f>'1X-3X'!H29*2.54</f>
        <v>0.3175</v>
      </c>
    </row>
    <row r="30" s="2" customFormat="1" ht="15" customHeight="1" spans="1:8">
      <c r="A30" s="58" t="s">
        <v>122</v>
      </c>
      <c r="B30" s="59"/>
      <c r="C30" s="53" t="s">
        <v>123</v>
      </c>
      <c r="D30" s="60">
        <v>0.125</v>
      </c>
      <c r="E30" s="38">
        <f>'1X-3X'!E30*2.54</f>
        <v>14.2875</v>
      </c>
      <c r="F30" s="38">
        <f>'1X-3X'!F30*2.54</f>
        <v>14.605</v>
      </c>
      <c r="G30" s="38">
        <f>'1X-3X'!G30*2.54</f>
        <v>14.9225</v>
      </c>
      <c r="H30" s="38">
        <f>'1X-3X'!H30*2.54</f>
        <v>15.24</v>
      </c>
    </row>
  </sheetData>
  <mergeCells count="25">
    <mergeCell ref="A1:E1"/>
    <mergeCell ref="D2:E2"/>
    <mergeCell ref="D3:E3"/>
    <mergeCell ref="D4:E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8:B28"/>
    <mergeCell ref="A29:B29"/>
    <mergeCell ref="A30:B30"/>
    <mergeCell ref="D5:D6"/>
    <mergeCell ref="E5:E6"/>
    <mergeCell ref="F5:F6"/>
    <mergeCell ref="G5:G6"/>
    <mergeCell ref="H5:H6"/>
    <mergeCell ref="F1:H4"/>
    <mergeCell ref="A5:C6"/>
  </mergeCells>
  <conditionalFormatting sqref="H28">
    <cfRule type="notContainsBlanks" dxfId="0" priority="1">
      <formula>LEN(TRIM(H28))&gt;0</formula>
    </cfRule>
  </conditionalFormatting>
  <pageMargins left="0.7" right="0.7" top="0.75" bottom="0.75" header="0.3" footer="0.3"/>
  <pageSetup paperSize="9" scale="9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2024-11-21T01:47:41Z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2AA89B1AFCAE42D781C6A1EAC0B36F39_12</vt:lpwstr>
  </property>
</Properties>
</file>