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activeTab="3"/>
  </bookViews>
  <sheets>
    <sheet name="XS-XXL" sheetId="1" r:id="rId1"/>
    <sheet name="XS-XXL (cm)" sheetId="4" r:id="rId2"/>
    <sheet name="1X-3X" sheetId="2" r:id="rId3"/>
    <sheet name="1X-3X (CM)" sheetId="5" r:id="rId4"/>
  </sheets>
  <externalReferences>
    <externalReference r:id="rId5"/>
    <externalReference r:id="rId6"/>
  </externalReferences>
  <definedNames>
    <definedName name="_xlnm.Print_Area" localSheetId="0">'XS-XXL'!$A$1:$O$28</definedName>
    <definedName name="_xlnm.Print_Area" localSheetId="1">'XS-XXL (cm)'!$A$1:$O$28</definedName>
    <definedName name="_xlnm.Print_Area" localSheetId="2">'1X-3X'!$A$1:$K$24</definedName>
    <definedName name="_xlnm.Print_Area" localSheetId="3">'1X-3X (CM)'!$A$1:$K$24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<sst xmlns="http://schemas.openxmlformats.org/spreadsheetml/2006/main" count="198" uniqueCount="88">
  <si>
    <t>GRADED SPEC PAGE</t>
  </si>
  <si>
    <t>STYLE #:</t>
  </si>
  <si>
    <t>BRAND:</t>
  </si>
  <si>
    <t>STYLE NAME:</t>
  </si>
  <si>
    <t>LEAD DESIGNER:</t>
  </si>
  <si>
    <t>CALENDAR:</t>
  </si>
  <si>
    <t>STYLE NUMBER:</t>
  </si>
  <si>
    <t>TP COMPLETED BY:</t>
  </si>
  <si>
    <t>SEASON:</t>
  </si>
  <si>
    <t>TECH DESIGNER/PM:</t>
  </si>
  <si>
    <t>HANNAH / SEAN</t>
  </si>
  <si>
    <t>DELIVERY:</t>
  </si>
  <si>
    <t>VENDOR:</t>
  </si>
  <si>
    <t>MILLY</t>
  </si>
  <si>
    <t>REF PATTERN SENT:</t>
  </si>
  <si>
    <t>SIZE RANGE:</t>
  </si>
  <si>
    <t>COLORWAY:</t>
  </si>
  <si>
    <t>PO #: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</si>
  <si>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</si>
  <si>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</si>
  <si>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</si>
  <si>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</si>
  <si>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</si>
  <si>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</si>
  <si>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</si>
  <si>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</si>
  <si>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</si>
  <si>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r>
      <rPr>
        <sz val="11"/>
        <color theme="1"/>
        <rFont val="宋体"/>
        <charset val="134"/>
      </rPr>
      <t>全身长，前中领底</t>
    </r>
    <r>
      <rPr>
        <sz val="11"/>
        <color theme="1"/>
        <rFont val="Arial"/>
        <charset val="134"/>
      </rPr>
      <t xml:space="preserve"> </t>
    </r>
    <r>
      <rPr>
        <sz val="11"/>
        <color theme="1"/>
        <rFont val="宋体"/>
        <charset val="134"/>
      </rPr>
      <t>到底边</t>
    </r>
  </si>
  <si>
    <t>侧缝长，袖笼到底边直量</t>
  </si>
  <si>
    <t>后中长，后领边到底边</t>
  </si>
  <si>
    <t>里布比面布短</t>
  </si>
  <si>
    <t>前领长，沿顶边量（一半）</t>
  </si>
  <si>
    <t>胸部抽褶到前中领的距离</t>
  </si>
  <si>
    <t>胸部抽褶长</t>
  </si>
  <si>
    <t>前袖笼顶边沿缝量（一半）沿肩带接缝到侧缝</t>
  </si>
  <si>
    <t>后领顶边沿缝量，全部</t>
  </si>
  <si>
    <t>胸围，胸高点量，前中和后中对折，侧缝对齐量</t>
  </si>
  <si>
    <r>
      <rPr>
        <sz val="11"/>
        <color theme="1"/>
        <rFont val="宋体"/>
        <charset val="134"/>
      </rPr>
      <t>腰围，腋下</t>
    </r>
    <r>
      <rPr>
        <sz val="11"/>
        <color theme="1"/>
        <rFont val="Arial"/>
        <charset val="134"/>
      </rPr>
      <t xml:space="preserve">6” </t>
    </r>
    <r>
      <rPr>
        <sz val="11"/>
        <color theme="1"/>
        <rFont val="宋体"/>
        <charset val="134"/>
      </rPr>
      <t>量</t>
    </r>
  </si>
  <si>
    <r>
      <rPr>
        <sz val="11"/>
        <color theme="1"/>
        <rFont val="宋体"/>
        <charset val="134"/>
      </rPr>
      <t>下臀围，腋下</t>
    </r>
    <r>
      <rPr>
        <sz val="11"/>
        <color theme="1"/>
        <rFont val="Arial"/>
        <charset val="134"/>
      </rPr>
      <t>15“</t>
    </r>
    <r>
      <rPr>
        <sz val="11"/>
        <color theme="1"/>
        <rFont val="宋体"/>
        <charset val="134"/>
      </rPr>
      <t>量，直量</t>
    </r>
  </si>
  <si>
    <t>面布摆围，底边直量</t>
  </si>
  <si>
    <t>里布摆围，底边直量</t>
  </si>
  <si>
    <t>肩带长，前外肩带，接缝到接缝</t>
  </si>
  <si>
    <t>肩带长，前内肩带，接缝到接缝</t>
  </si>
  <si>
    <t>肩带宽</t>
  </si>
  <si>
    <t>底边高</t>
  </si>
  <si>
    <t>SPEC PAGE</t>
  </si>
  <si>
    <t>SAMPLE LEVEL</t>
  </si>
  <si>
    <t>2ND FIT</t>
  </si>
  <si>
    <t>DATE CREATED:</t>
  </si>
  <si>
    <t>TECH DESIGNER:</t>
  </si>
  <si>
    <t>SAMPLE SIZE:</t>
  </si>
  <si>
    <t>NEXT SAMPLE LEVEL</t>
  </si>
  <si>
    <t>PP</t>
  </si>
  <si>
    <t>0X</t>
  </si>
  <si>
    <t>1X</t>
  </si>
  <si>
    <t>2X</t>
  </si>
  <si>
    <t>3X</t>
  </si>
  <si>
    <t xml:space="preserve">TOTAL BODY LENGTH (CF NECKDROP TO HEM) </t>
  </si>
  <si>
    <t>前中领滴到底摆</t>
  </si>
  <si>
    <t>SIDE SEAM DRESS LENGTH STRAIGHT FROM ARMH EDGE TO HEM EDGE</t>
  </si>
  <si>
    <r>
      <rPr>
        <sz val="14"/>
        <color theme="1"/>
        <rFont val="宋体"/>
        <charset val="134"/>
      </rPr>
      <t>侧缝长</t>
    </r>
    <r>
      <rPr>
        <sz val="14"/>
        <color theme="1"/>
        <rFont val="Arial"/>
        <charset val="134"/>
      </rPr>
      <t>-</t>
    </r>
    <r>
      <rPr>
        <sz val="14"/>
        <color theme="1"/>
        <rFont val="宋体"/>
        <charset val="134"/>
      </rPr>
      <t>腋下到底摆</t>
    </r>
  </si>
  <si>
    <t>BACK DRESS LENGTH AT CB FROM NECK EGDE TO HEM EDGE</t>
  </si>
  <si>
    <r>
      <rPr>
        <sz val="14"/>
        <color theme="1"/>
        <rFont val="宋体"/>
        <charset val="134"/>
      </rPr>
      <t>后中长</t>
    </r>
    <r>
      <rPr>
        <sz val="14"/>
        <color theme="1"/>
        <rFont val="Arial"/>
        <charset val="134"/>
      </rPr>
      <t>-</t>
    </r>
    <r>
      <rPr>
        <sz val="14"/>
        <color theme="1"/>
        <rFont val="宋体"/>
        <charset val="134"/>
      </rPr>
      <t>后领上口到底摆</t>
    </r>
  </si>
  <si>
    <t>LINING DIFFERENCE FROM SELF</t>
  </si>
  <si>
    <t>FRONT NECK LENGTH ALONG TOP EDGE (HALF/ SINGLE SIDE)</t>
  </si>
  <si>
    <t>单边前领长</t>
  </si>
  <si>
    <t>FRONT ARMHOLE  TOP EDGE ALONG SEAM (HALF) FROM STRAP JOIN SEAM TO SS</t>
  </si>
  <si>
    <t>前袖笼长</t>
  </si>
  <si>
    <t>BACK TOP EDGE ALONG SEAM (FULL)</t>
  </si>
  <si>
    <t>后领上口长</t>
  </si>
  <si>
    <t>CHEST CIRC AT A-PEX FROM CF TO CB ALONG NATURAL CURVES</t>
  </si>
  <si>
    <r>
      <rPr>
        <sz val="14"/>
        <color theme="1"/>
        <rFont val="宋体"/>
        <charset val="134"/>
      </rPr>
      <t>胸围</t>
    </r>
    <r>
      <rPr>
        <sz val="14"/>
        <color theme="1"/>
        <rFont val="Arial"/>
        <charset val="134"/>
      </rPr>
      <t>-</t>
    </r>
    <r>
      <rPr>
        <sz val="14"/>
        <color theme="1"/>
        <rFont val="宋体"/>
        <charset val="134"/>
      </rPr>
      <t>前中到后中过</t>
    </r>
    <r>
      <rPr>
        <sz val="14"/>
        <color theme="1"/>
        <rFont val="Arial"/>
        <charset val="134"/>
      </rPr>
      <t>BP</t>
    </r>
    <r>
      <rPr>
        <sz val="14"/>
        <color theme="1"/>
        <rFont val="宋体"/>
        <charset val="134"/>
      </rPr>
      <t>点自然弧量</t>
    </r>
  </si>
  <si>
    <t>WAIST CIRC (6" BELOW AH)</t>
  </si>
  <si>
    <r>
      <rPr>
        <sz val="14"/>
        <color theme="1"/>
        <rFont val="宋体"/>
        <charset val="134"/>
      </rPr>
      <t>腰围</t>
    </r>
    <r>
      <rPr>
        <sz val="14"/>
        <color theme="1"/>
        <rFont val="Arial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Arial"/>
        <charset val="134"/>
      </rPr>
      <t>6‘’</t>
    </r>
  </si>
  <si>
    <t>HIP CIRC (15" BELOW AH) - STRAIGHT</t>
  </si>
  <si>
    <r>
      <rPr>
        <sz val="14"/>
        <color theme="1"/>
        <rFont val="宋体"/>
        <charset val="134"/>
      </rPr>
      <t>臀围直量</t>
    </r>
    <r>
      <rPr>
        <sz val="14"/>
        <color theme="1"/>
        <rFont val="Arial"/>
        <charset val="134"/>
      </rPr>
      <t>-</t>
    </r>
    <r>
      <rPr>
        <sz val="14"/>
        <color theme="1"/>
        <rFont val="宋体"/>
        <charset val="134"/>
      </rPr>
      <t>腋下</t>
    </r>
    <r>
      <rPr>
        <sz val="14"/>
        <color theme="1"/>
        <rFont val="Arial"/>
        <charset val="134"/>
      </rPr>
      <t>15‘’</t>
    </r>
  </si>
  <si>
    <r>
      <rPr>
        <sz val="10"/>
        <color theme="1"/>
        <rFont val="Arial"/>
        <charset val="134"/>
      </rPr>
      <t>SWEEP SKIRT STRAIGHT - EDGE TO EDGE (</t>
    </r>
    <r>
      <rPr>
        <b/>
        <sz val="10"/>
        <color theme="1"/>
        <rFont val="Arial"/>
        <charset val="134"/>
      </rPr>
      <t>SELF</t>
    </r>
    <r>
      <rPr>
        <sz val="10"/>
        <color theme="1"/>
        <rFont val="Arial"/>
        <charset val="134"/>
      </rPr>
      <t>)</t>
    </r>
  </si>
  <si>
    <t>面布摆围</t>
  </si>
  <si>
    <r>
      <rPr>
        <sz val="10"/>
        <color theme="1"/>
        <rFont val="Arial"/>
        <charset val="134"/>
      </rPr>
      <t>SWEEP SKIRT STRAIGHT - EDGE TO EDGE (</t>
    </r>
    <r>
      <rPr>
        <b/>
        <sz val="10"/>
        <color theme="1"/>
        <rFont val="Arial"/>
        <charset val="134"/>
      </rPr>
      <t>LINING</t>
    </r>
    <r>
      <rPr>
        <sz val="10"/>
        <color theme="1"/>
        <rFont val="Arial"/>
        <charset val="134"/>
      </rPr>
      <t>)</t>
    </r>
  </si>
  <si>
    <t>里布摆围</t>
  </si>
  <si>
    <r>
      <rPr>
        <sz val="10"/>
        <color theme="1"/>
        <rFont val="Arial"/>
        <charset val="134"/>
      </rPr>
      <t>SHOULDER STRAP LENGTH -</t>
    </r>
    <r>
      <rPr>
        <b/>
        <sz val="10"/>
        <color theme="1"/>
        <rFont val="Arial"/>
        <charset val="134"/>
      </rPr>
      <t xml:space="preserve"> FRONT OUTER EDGE JOINT SEAM TO SEAM</t>
    </r>
  </si>
  <si>
    <t>外肩带长</t>
  </si>
  <si>
    <r>
      <rPr>
        <sz val="10"/>
        <color theme="1"/>
        <rFont val="Arial"/>
        <charset val="134"/>
      </rPr>
      <t>SHOULDER STRAP LENGTH -</t>
    </r>
    <r>
      <rPr>
        <b/>
        <sz val="10"/>
        <color theme="1"/>
        <rFont val="Arial"/>
        <charset val="134"/>
      </rPr>
      <t xml:space="preserve"> FRONT INNER EDGE JOINT SEAM TO SEAM</t>
    </r>
  </si>
  <si>
    <t>内肩带长</t>
  </si>
  <si>
    <t>SHOULDER STRAP WIDTH</t>
  </si>
  <si>
    <t>肩带款</t>
  </si>
  <si>
    <t>HEM HEIGHT</t>
  </si>
  <si>
    <t>底摆宽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</si>
</sst>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/d"/>
    <numFmt numFmtId="177" formatCode="0.00_ "/>
    <numFmt numFmtId="178" formatCode="#\ ??/??"/>
    <numFmt numFmtId="179" formatCode="#\ ?/?"/>
    <numFmt numFmtId="180" formatCode="mm/dd/yy"/>
    <numFmt numFmtId="181" formatCode="#\ ?/?;\-?/?;0"/>
  </numFmts>
  <fonts count="80">
    <font>
      <sz val="11"/>
      <color theme="1"/>
      <name val="宋体"/>
      <charset val="134"/>
      <scheme val="minor"/>
    </font>
    <font>
      <sz val="12"/>
      <color theme="1"/>
      <name val="Arial"/>
      <charset val="134"/>
    </font>
    <font>
      <b/>
      <sz val="12"/>
      <color rgb="FF000000"/>
      <name val="Arial"/>
      <charset val="134"/>
    </font>
    <font>
      <sz val="12"/>
      <color rgb="FF000000"/>
      <name val="Arial"/>
      <charset val="134"/>
    </font>
    <font>
      <b/>
      <sz val="11"/>
      <color rgb="FF000000"/>
      <name val="宋体"/>
      <charset val="134"/>
      <scheme val="major"/>
    </font>
    <font>
      <sz val="11"/>
      <color rgb="FF000000"/>
      <name val="宋体"/>
      <charset val="134"/>
      <scheme val="major"/>
    </font>
    <font>
      <b/>
      <sz val="10"/>
      <color theme="1"/>
      <name val="Arial"/>
      <charset val="134"/>
    </font>
    <font>
      <sz val="12"/>
      <name val="Arial"/>
      <charset val="134"/>
    </font>
    <font>
      <sz val="10"/>
      <color theme="1"/>
      <name val="Arial"/>
      <charset val="134"/>
    </font>
    <font>
      <sz val="14"/>
      <color theme="1"/>
      <name val="宋体"/>
      <charset val="134"/>
    </font>
    <font>
      <sz val="12"/>
      <color rgb="FFFF0000"/>
      <name val="Arial"/>
      <charset val="134"/>
    </font>
    <font>
      <sz val="12"/>
      <color theme="1"/>
      <name val="Arial (Body)"/>
      <charset val="134"/>
    </font>
    <font>
      <sz val="12"/>
      <color rgb="FFFF0000"/>
      <name val="宋体"/>
      <charset val="134"/>
      <scheme val="major"/>
    </font>
    <font>
      <sz val="10"/>
      <color rgb="FF000000"/>
      <name val="Arial"/>
      <charset val="134"/>
    </font>
    <font>
      <b/>
      <sz val="16"/>
      <color theme="1"/>
      <name val="Arial"/>
      <charset val="134"/>
    </font>
    <font>
      <b/>
      <sz val="12"/>
      <color rgb="FFFF0000"/>
      <name val="Arial"/>
      <charset val="134"/>
    </font>
    <font>
      <b/>
      <sz val="12"/>
      <color theme="1"/>
      <name val="Arial"/>
      <charset val="134"/>
    </font>
    <font>
      <b/>
      <sz val="10"/>
      <color rgb="FF000000"/>
      <name val="Arial"/>
      <charset val="134"/>
    </font>
    <font>
      <b/>
      <sz val="9"/>
      <color rgb="FF000000"/>
      <name val="Arial"/>
      <charset val="134"/>
    </font>
    <font>
      <b/>
      <sz val="7"/>
      <color rgb="FF000000"/>
      <name val="Arial"/>
      <charset val="134"/>
    </font>
    <font>
      <b/>
      <i/>
      <sz val="10"/>
      <color theme="1"/>
      <name val="Arial"/>
      <charset val="134"/>
    </font>
    <font>
      <sz val="11"/>
      <color rgb="FF000000"/>
      <name val="Arial"/>
      <charset val="134"/>
    </font>
    <font>
      <sz val="12"/>
      <name val="Arial (Body)"/>
      <charset val="134"/>
    </font>
    <font>
      <sz val="12"/>
      <name val="宋体"/>
      <charset val="134"/>
      <scheme val="major"/>
    </font>
    <font>
      <sz val="10"/>
      <color rgb="FF000000"/>
      <name val="宋体"/>
      <charset val="134"/>
      <scheme val="minor"/>
    </font>
    <font>
      <b/>
      <sz val="18"/>
      <color rgb="FF000000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sz val="14"/>
      <color rgb="FF000000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0"/>
      <color rgb="FF000000"/>
      <name val="宋体"/>
      <charset val="134"/>
      <scheme val="major"/>
    </font>
    <font>
      <b/>
      <sz val="10"/>
      <color theme="1"/>
      <name val="Calibri"/>
      <charset val="134"/>
    </font>
    <font>
      <b/>
      <sz val="14"/>
      <color rgb="FF000000"/>
      <name val="Calibri"/>
      <charset val="134"/>
    </font>
    <font>
      <sz val="14"/>
      <name val="Calibri"/>
      <charset val="134"/>
    </font>
    <font>
      <sz val="9"/>
      <color rgb="FF7F7F7F"/>
      <name val="宋体"/>
      <charset val="134"/>
      <scheme val="minor"/>
    </font>
    <font>
      <sz val="11"/>
      <color theme="1"/>
      <name val="宋体"/>
      <charset val="134"/>
    </font>
    <font>
      <sz val="14"/>
      <color rgb="FFFF0000"/>
      <name val="Calibri"/>
      <charset val="134"/>
    </font>
    <font>
      <sz val="10"/>
      <color rgb="FFFF0000"/>
      <name val="Calibri"/>
      <charset val="134"/>
    </font>
    <font>
      <sz val="9"/>
      <color rgb="FF7F7F7F"/>
      <name val="Calibri"/>
      <charset val="134"/>
    </font>
    <font>
      <b/>
      <sz val="15"/>
      <color rgb="FF000000"/>
      <name val="宋体"/>
      <charset val="134"/>
      <scheme val="minor"/>
    </font>
    <font>
      <b/>
      <sz val="10"/>
      <color rgb="FFFF0000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b/>
      <sz val="14"/>
      <color rgb="FFFF0000"/>
      <name val="Calibri"/>
      <charset val="134"/>
    </font>
    <font>
      <b/>
      <sz val="14"/>
      <color theme="1"/>
      <name val="Calibri"/>
      <charset val="134"/>
    </font>
    <font>
      <sz val="10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14"/>
      <color theme="1"/>
      <name val="Calibri"/>
      <charset val="134"/>
    </font>
    <font>
      <sz val="14"/>
      <color rgb="FF000000"/>
      <name val="Calibri"/>
      <charset val="134"/>
    </font>
    <font>
      <sz val="10"/>
      <color rgb="FF000000"/>
      <name val="Calibri"/>
      <charset val="134"/>
    </font>
    <font>
      <sz val="10"/>
      <color theme="1"/>
      <name val="Calibri"/>
      <charset val="134"/>
    </font>
    <font>
      <sz val="11"/>
      <color rgb="FFFF0000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b/>
      <sz val="7"/>
      <color rgb="FF000000"/>
      <name val="宋体"/>
      <charset val="134"/>
      <scheme val="minor"/>
    </font>
    <font>
      <sz val="10"/>
      <color rgb="FFFF0000"/>
      <name val="Arial"/>
      <charset val="134"/>
    </font>
    <font>
      <sz val="10"/>
      <color rgb="FFDD0806"/>
      <name val="Arial"/>
      <charset val="134"/>
    </font>
    <font>
      <sz val="11"/>
      <color rgb="FF9C6500"/>
      <name val="宋体"/>
      <charset val="134"/>
      <scheme val="minor"/>
    </font>
    <font>
      <sz val="14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theme="1"/>
      <name val="Arial"/>
      <charset val="134"/>
    </font>
    <font>
      <sz val="14"/>
      <color theme="1"/>
      <name val="Arial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E3D6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8" borderId="4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43" applyNumberFormat="0" applyFill="0" applyAlignment="0" applyProtection="0">
      <alignment vertical="center"/>
    </xf>
    <xf numFmtId="0" fontId="64" fillId="0" borderId="43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9" borderId="45" applyNumberFormat="0" applyAlignment="0" applyProtection="0">
      <alignment vertical="center"/>
    </xf>
    <xf numFmtId="0" fontId="67" fillId="10" borderId="46" applyNumberFormat="0" applyAlignment="0" applyProtection="0">
      <alignment vertical="center"/>
    </xf>
    <xf numFmtId="0" fontId="68" fillId="10" borderId="45" applyNumberFormat="0" applyAlignment="0" applyProtection="0">
      <alignment vertical="center"/>
    </xf>
    <xf numFmtId="0" fontId="69" fillId="11" borderId="47" applyNumberFormat="0" applyAlignment="0" applyProtection="0">
      <alignment vertical="center"/>
    </xf>
    <xf numFmtId="0" fontId="70" fillId="0" borderId="48" applyNumberFormat="0" applyFill="0" applyAlignment="0" applyProtection="0">
      <alignment vertical="center"/>
    </xf>
    <xf numFmtId="0" fontId="71" fillId="0" borderId="49" applyNumberFormat="0" applyFill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4" fillId="14" borderId="0" applyNumberFormat="0" applyBorder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17" borderId="0" applyNumberFormat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76" fillId="20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3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5" borderId="0" applyNumberFormat="0" applyBorder="0" applyAlignment="0" applyProtection="0">
      <alignment vertical="center"/>
    </xf>
    <xf numFmtId="0" fontId="75" fillId="26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5" fillId="30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6" fillId="32" borderId="0" applyNumberFormat="0" applyBorder="0" applyAlignment="0" applyProtection="0">
      <alignment vertical="center"/>
    </xf>
    <xf numFmtId="0" fontId="76" fillId="33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6" fillId="36" borderId="0" applyNumberFormat="0" applyBorder="0" applyAlignment="0" applyProtection="0">
      <alignment vertical="center"/>
    </xf>
    <xf numFmtId="0" fontId="76" fillId="37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0" fillId="0" borderId="0"/>
    <xf numFmtId="0" fontId="24" fillId="0" borderId="0"/>
    <xf numFmtId="0" fontId="24" fillId="0" borderId="0"/>
    <xf numFmtId="0" fontId="77" fillId="0" borderId="0"/>
    <xf numFmtId="0" fontId="24" fillId="0" borderId="0"/>
  </cellStyleXfs>
  <cellXfs count="181">
    <xf numFmtId="0" fontId="0" fillId="0" borderId="0" xfId="0">
      <alignment vertical="center"/>
    </xf>
    <xf numFmtId="0" fontId="1" fillId="0" borderId="0" xfId="52" applyFont="1" applyFill="1" applyAlignment="1"/>
    <xf numFmtId="0" fontId="2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shrinkToFit="1"/>
    </xf>
    <xf numFmtId="0" fontId="3" fillId="0" borderId="1" xfId="0" applyFont="1" applyFill="1" applyBorder="1" applyAlignment="1">
      <alignment horizontal="left" vertical="center" shrinkToFit="1"/>
    </xf>
    <xf numFmtId="0" fontId="4" fillId="3" borderId="2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center" vertical="center" shrinkToFit="1"/>
    </xf>
    <xf numFmtId="14" fontId="5" fillId="0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 shrinkToFit="1"/>
    </xf>
    <xf numFmtId="0" fontId="4" fillId="3" borderId="3" xfId="0" applyFont="1" applyFill="1" applyBorder="1" applyAlignment="1"/>
    <xf numFmtId="0" fontId="6" fillId="5" borderId="4" xfId="52" applyFont="1" applyFill="1" applyBorder="1" applyAlignment="1">
      <alignment horizontal="center" vertical="center" wrapText="1"/>
    </xf>
    <xf numFmtId="0" fontId="6" fillId="5" borderId="5" xfId="52" applyFont="1" applyFill="1" applyBorder="1" applyAlignment="1">
      <alignment horizontal="center" vertical="center" wrapText="1"/>
    </xf>
    <xf numFmtId="0" fontId="6" fillId="5" borderId="6" xfId="52" applyFont="1" applyFill="1" applyBorder="1" applyAlignment="1">
      <alignment horizontal="center" vertical="center" wrapText="1"/>
    </xf>
    <xf numFmtId="0" fontId="2" fillId="5" borderId="7" xfId="52" applyFont="1" applyFill="1" applyBorder="1" applyAlignment="1">
      <alignment horizontal="center" vertical="center" wrapText="1"/>
    </xf>
    <xf numFmtId="0" fontId="6" fillId="5" borderId="0" xfId="52" applyFont="1" applyFill="1" applyAlignment="1">
      <alignment horizontal="center" vertical="center" wrapText="1"/>
    </xf>
    <xf numFmtId="0" fontId="7" fillId="0" borderId="7" xfId="52" applyFont="1" applyFill="1" applyBorder="1" applyAlignment="1"/>
    <xf numFmtId="0" fontId="2" fillId="5" borderId="8" xfId="52" applyFont="1" applyFill="1" applyBorder="1" applyAlignment="1">
      <alignment horizontal="center" vertical="center" wrapText="1"/>
    </xf>
    <xf numFmtId="0" fontId="8" fillId="0" borderId="1" xfId="53" applyFont="1" applyFill="1" applyBorder="1" applyAlignment="1">
      <alignment horizontal="left" vertical="center"/>
    </xf>
    <xf numFmtId="0" fontId="9" fillId="0" borderId="9" xfId="53" applyFont="1" applyFill="1" applyBorder="1" applyAlignment="1">
      <alignment horizontal="left" vertical="center" wrapText="1"/>
    </xf>
    <xf numFmtId="176" fontId="10" fillId="0" borderId="1" xfId="53" applyNumberFormat="1" applyFont="1" applyFill="1" applyBorder="1" applyAlignment="1">
      <alignment horizontal="center"/>
    </xf>
    <xf numFmtId="177" fontId="11" fillId="0" borderId="10" xfId="49" applyNumberFormat="1" applyFont="1" applyFill="1" applyBorder="1" applyAlignment="1" applyProtection="1">
      <alignment horizontal="center" vertical="center" wrapText="1"/>
      <protection locked="0"/>
    </xf>
    <xf numFmtId="178" fontId="10" fillId="0" borderId="11" xfId="52" applyNumberFormat="1" applyFont="1" applyFill="1" applyBorder="1" applyAlignment="1">
      <alignment horizontal="center" vertical="center" wrapText="1"/>
    </xf>
    <xf numFmtId="0" fontId="9" fillId="0" borderId="12" xfId="53" applyFont="1" applyFill="1" applyBorder="1" applyAlignment="1">
      <alignment horizontal="left" vertical="center" wrapText="1"/>
    </xf>
    <xf numFmtId="178" fontId="12" fillId="6" borderId="1" xfId="53" applyNumberFormat="1" applyFont="1" applyFill="1" applyBorder="1" applyAlignment="1" applyProtection="1">
      <alignment horizontal="center" vertical="center" wrapText="1"/>
      <protection locked="0"/>
    </xf>
    <xf numFmtId="0" fontId="9" fillId="0" borderId="12" xfId="53" applyFont="1" applyFill="1" applyBorder="1" applyAlignment="1">
      <alignment horizontal="left" vertical="center"/>
    </xf>
    <xf numFmtId="176" fontId="10" fillId="6" borderId="11" xfId="53" applyNumberFormat="1" applyFont="1" applyFill="1" applyBorder="1" applyAlignment="1">
      <alignment horizontal="center"/>
    </xf>
    <xf numFmtId="178" fontId="12" fillId="0" borderId="13" xfId="4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1" applyFont="1" applyFill="1" applyBorder="1" applyAlignment="1">
      <alignment horizontal="left" vertical="center"/>
    </xf>
    <xf numFmtId="0" fontId="9" fillId="0" borderId="12" xfId="51" applyFont="1" applyFill="1" applyBorder="1" applyAlignment="1">
      <alignment horizontal="left" vertical="center" wrapText="1"/>
    </xf>
    <xf numFmtId="0" fontId="9" fillId="0" borderId="14" xfId="53" applyFont="1" applyFill="1" applyBorder="1" applyAlignment="1">
      <alignment horizontal="left" vertical="center" wrapText="1"/>
    </xf>
    <xf numFmtId="178" fontId="12" fillId="6" borderId="11" xfId="53" applyNumberFormat="1" applyFont="1" applyFill="1" applyBorder="1" applyAlignment="1" applyProtection="1">
      <alignment horizontal="center" vertical="center" wrapText="1"/>
      <protection locked="0"/>
    </xf>
    <xf numFmtId="179" fontId="10" fillId="6" borderId="11" xfId="52" applyNumberFormat="1" applyFont="1" applyFill="1" applyBorder="1" applyAlignment="1">
      <alignment horizontal="center" vertical="center" wrapText="1"/>
    </xf>
    <xf numFmtId="0" fontId="13" fillId="0" borderId="0" xfId="52" applyFont="1" applyFill="1" applyAlignment="1"/>
    <xf numFmtId="0" fontId="2" fillId="0" borderId="0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vertical="center" shrinkToFit="1"/>
    </xf>
    <xf numFmtId="0" fontId="15" fillId="5" borderId="7" xfId="52" applyFont="1" applyFill="1" applyBorder="1" applyAlignment="1">
      <alignment horizontal="center" vertical="center" wrapText="1"/>
    </xf>
    <xf numFmtId="0" fontId="2" fillId="5" borderId="15" xfId="52" applyFont="1" applyFill="1" applyBorder="1" applyAlignment="1">
      <alignment horizontal="center" vertical="center" wrapText="1"/>
    </xf>
    <xf numFmtId="0" fontId="16" fillId="5" borderId="1" xfId="52" applyFont="1" applyFill="1" applyBorder="1" applyAlignment="1">
      <alignment horizontal="center" vertical="center" wrapText="1"/>
    </xf>
    <xf numFmtId="0" fontId="8" fillId="0" borderId="0" xfId="52" applyFont="1" applyFill="1" applyAlignment="1">
      <alignment vertical="center"/>
    </xf>
    <xf numFmtId="0" fontId="17" fillId="0" borderId="0" xfId="52" applyFont="1" applyFill="1" applyAlignment="1">
      <alignment horizontal="center" vertical="center"/>
    </xf>
    <xf numFmtId="0" fontId="7" fillId="0" borderId="8" xfId="52" applyFont="1" applyFill="1" applyBorder="1" applyAlignment="1"/>
    <xf numFmtId="0" fontId="7" fillId="0" borderId="16" xfId="52" applyFont="1" applyFill="1" applyBorder="1" applyAlignment="1"/>
    <xf numFmtId="0" fontId="7" fillId="0" borderId="1" xfId="52" applyFont="1" applyFill="1" applyBorder="1" applyAlignment="1"/>
    <xf numFmtId="0" fontId="18" fillId="0" borderId="0" xfId="52" applyFont="1" applyFill="1" applyAlignment="1">
      <alignment horizontal="center" vertical="center" wrapText="1"/>
    </xf>
    <xf numFmtId="0" fontId="19" fillId="0" borderId="0" xfId="52" applyFont="1" applyFill="1" applyAlignment="1">
      <alignment horizontal="center" vertical="center"/>
    </xf>
    <xf numFmtId="179" fontId="8" fillId="0" borderId="0" xfId="52" applyNumberFormat="1" applyFont="1" applyFill="1" applyAlignment="1">
      <alignment horizontal="center" vertical="center" wrapText="1"/>
    </xf>
    <xf numFmtId="0" fontId="20" fillId="0" borderId="0" xfId="53" applyFont="1" applyFill="1" applyAlignment="1">
      <alignment horizontal="left" vertical="center"/>
    </xf>
    <xf numFmtId="0" fontId="8" fillId="0" borderId="0" xfId="53" applyFont="1" applyFill="1" applyAlignment="1">
      <alignment horizontal="left" vertical="center"/>
    </xf>
    <xf numFmtId="0" fontId="8" fillId="0" borderId="0" xfId="51" applyFont="1" applyFill="1" applyAlignment="1">
      <alignment horizontal="left" vertical="center"/>
    </xf>
    <xf numFmtId="179" fontId="21" fillId="0" borderId="0" xfId="52" applyNumberFormat="1" applyFont="1" applyFill="1" applyAlignment="1">
      <alignment horizontal="center" vertical="center" wrapText="1"/>
    </xf>
    <xf numFmtId="0" fontId="8" fillId="0" borderId="0" xfId="52" applyFont="1" applyFill="1" applyAlignment="1">
      <alignment horizontal="center" vertical="center"/>
    </xf>
    <xf numFmtId="178" fontId="22" fillId="0" borderId="10" xfId="49" applyNumberFormat="1" applyFont="1" applyFill="1" applyBorder="1" applyAlignment="1" applyProtection="1">
      <alignment horizontal="center" vertical="center" wrapText="1"/>
      <protection locked="0"/>
    </xf>
    <xf numFmtId="179" fontId="22" fillId="0" borderId="10" xfId="53" applyNumberFormat="1" applyFont="1" applyFill="1" applyBorder="1" applyAlignment="1">
      <alignment horizontal="center" wrapText="1"/>
    </xf>
    <xf numFmtId="178" fontId="22" fillId="0" borderId="1" xfId="53" applyNumberFormat="1" applyFont="1" applyFill="1" applyBorder="1" applyAlignment="1" applyProtection="1">
      <alignment horizontal="center" vertical="center" wrapText="1"/>
      <protection locked="0"/>
    </xf>
    <xf numFmtId="178" fontId="22" fillId="0" borderId="11" xfId="53" applyNumberFormat="1" applyFont="1" applyFill="1" applyBorder="1" applyAlignment="1" applyProtection="1">
      <alignment horizontal="center" vertical="center" wrapText="1"/>
      <protection locked="0"/>
    </xf>
    <xf numFmtId="178" fontId="22" fillId="0" borderId="13" xfId="49" applyNumberFormat="1" applyFont="1" applyFill="1" applyBorder="1" applyAlignment="1" applyProtection="1">
      <alignment horizontal="center" vertical="center" wrapText="1"/>
      <protection locked="0"/>
    </xf>
    <xf numFmtId="178" fontId="22" fillId="0" borderId="13" xfId="52" applyNumberFormat="1" applyFont="1" applyFill="1" applyBorder="1" applyAlignment="1">
      <alignment horizontal="center" wrapText="1"/>
    </xf>
    <xf numFmtId="178" fontId="7" fillId="0" borderId="13" xfId="53" applyNumberFormat="1" applyFont="1" applyFill="1" applyBorder="1" applyAlignment="1">
      <alignment horizontal="center" wrapText="1"/>
    </xf>
    <xf numFmtId="178" fontId="23" fillId="0" borderId="13" xfId="53" applyNumberFormat="1" applyFont="1" applyFill="1" applyBorder="1" applyAlignment="1" applyProtection="1">
      <alignment horizontal="center" vertical="center" wrapText="1"/>
      <protection locked="0"/>
    </xf>
    <xf numFmtId="178" fontId="23" fillId="0" borderId="8" xfId="53" applyNumberFormat="1" applyFont="1" applyFill="1" applyBorder="1" applyAlignment="1" applyProtection="1">
      <alignment horizontal="center" vertical="center" wrapText="1"/>
      <protection locked="0"/>
    </xf>
    <xf numFmtId="179" fontId="7" fillId="0" borderId="10" xfId="53" applyNumberFormat="1" applyFont="1" applyFill="1" applyBorder="1" applyAlignment="1">
      <alignment horizontal="center" wrapText="1"/>
    </xf>
    <xf numFmtId="178" fontId="23" fillId="0" borderId="1" xfId="53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53" applyNumberFormat="1" applyFont="1" applyFill="1" applyBorder="1" applyAlignment="1" applyProtection="1">
      <alignment horizontal="center" vertical="center" wrapText="1"/>
      <protection locked="0"/>
    </xf>
    <xf numFmtId="178" fontId="23" fillId="0" borderId="10" xfId="53" applyNumberFormat="1" applyFont="1" applyFill="1" applyBorder="1" applyAlignment="1" applyProtection="1">
      <alignment horizontal="center" vertical="center" wrapText="1"/>
      <protection locked="0"/>
    </xf>
    <xf numFmtId="178" fontId="7" fillId="0" borderId="13" xfId="52" applyNumberFormat="1" applyFont="1" applyFill="1" applyBorder="1" applyAlignment="1">
      <alignment horizontal="center" wrapText="1"/>
    </xf>
    <xf numFmtId="0" fontId="24" fillId="0" borderId="0" xfId="0" applyFont="1" applyFill="1" applyAlignment="1"/>
    <xf numFmtId="0" fontId="25" fillId="0" borderId="17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0" borderId="19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/>
    </xf>
    <xf numFmtId="0" fontId="28" fillId="3" borderId="2" xfId="0" applyFont="1" applyFill="1" applyBorder="1" applyAlignment="1">
      <alignment horizontal="left" vertical="center"/>
    </xf>
    <xf numFmtId="180" fontId="29" fillId="0" borderId="24" xfId="0" applyNumberFormat="1" applyFont="1" applyFill="1" applyBorder="1" applyAlignment="1">
      <alignment horizontal="left" vertical="center"/>
    </xf>
    <xf numFmtId="180" fontId="29" fillId="0" borderId="25" xfId="0" applyNumberFormat="1" applyFont="1" applyFill="1" applyBorder="1" applyAlignment="1">
      <alignment horizontal="left" vertical="center"/>
    </xf>
    <xf numFmtId="180" fontId="29" fillId="0" borderId="1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180" fontId="29" fillId="0" borderId="27" xfId="0" applyNumberFormat="1" applyFont="1" applyFill="1" applyBorder="1" applyAlignment="1">
      <alignment horizontal="left" vertical="center"/>
    </xf>
    <xf numFmtId="180" fontId="29" fillId="0" borderId="10" xfId="0" applyNumberFormat="1" applyFont="1" applyFill="1" applyBorder="1" applyAlignment="1">
      <alignment horizontal="left" vertical="center"/>
    </xf>
    <xf numFmtId="180" fontId="29" fillId="0" borderId="9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180" fontId="29" fillId="0" borderId="28" xfId="0" applyNumberFormat="1" applyFont="1" applyFill="1" applyBorder="1" applyAlignment="1">
      <alignment horizontal="left" vertical="center"/>
    </xf>
    <xf numFmtId="180" fontId="29" fillId="0" borderId="29" xfId="0" applyNumberFormat="1" applyFont="1" applyFill="1" applyBorder="1" applyAlignment="1">
      <alignment horizontal="left" vertical="center"/>
    </xf>
    <xf numFmtId="0" fontId="30" fillId="0" borderId="30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/>
    </xf>
    <xf numFmtId="0" fontId="28" fillId="3" borderId="3" xfId="0" applyFont="1" applyFill="1" applyBorder="1" applyAlignment="1">
      <alignment horizontal="left" vertical="center"/>
    </xf>
    <xf numFmtId="180" fontId="21" fillId="0" borderId="32" xfId="0" applyNumberFormat="1" applyFont="1" applyFill="1" applyBorder="1" applyAlignment="1">
      <alignment horizontal="left" vertical="center"/>
    </xf>
    <xf numFmtId="180" fontId="21" fillId="0" borderId="33" xfId="0" applyNumberFormat="1" applyFont="1" applyFill="1" applyBorder="1" applyAlignment="1">
      <alignment horizontal="left" vertical="center"/>
    </xf>
    <xf numFmtId="180" fontId="21" fillId="0" borderId="34" xfId="0" applyNumberFormat="1" applyFont="1" applyFill="1" applyBorder="1" applyAlignment="1">
      <alignment horizontal="left" vertical="center"/>
    </xf>
    <xf numFmtId="0" fontId="30" fillId="0" borderId="35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/>
    </xf>
    <xf numFmtId="0" fontId="31" fillId="5" borderId="4" xfId="49" applyFont="1" applyFill="1" applyBorder="1" applyAlignment="1">
      <alignment horizontal="center" vertical="center" wrapText="1"/>
    </xf>
    <xf numFmtId="0" fontId="31" fillId="5" borderId="5" xfId="49" applyFont="1" applyFill="1" applyBorder="1" applyAlignment="1">
      <alignment horizontal="center" vertical="center" wrapText="1"/>
    </xf>
    <xf numFmtId="0" fontId="31" fillId="5" borderId="6" xfId="49" applyFont="1" applyFill="1" applyBorder="1" applyAlignment="1">
      <alignment horizontal="center" vertical="center" wrapText="1"/>
    </xf>
    <xf numFmtId="0" fontId="32" fillId="5" borderId="7" xfId="49" applyFont="1" applyFill="1" applyBorder="1" applyAlignment="1">
      <alignment horizontal="center" vertical="center" wrapText="1"/>
    </xf>
    <xf numFmtId="0" fontId="26" fillId="0" borderId="36" xfId="0" applyFont="1" applyFill="1" applyBorder="1" applyAlignment="1">
      <alignment vertical="center"/>
    </xf>
    <xf numFmtId="0" fontId="31" fillId="5" borderId="36" xfId="49" applyFont="1" applyFill="1" applyBorder="1" applyAlignment="1">
      <alignment horizontal="center" vertical="center" wrapText="1"/>
    </xf>
    <xf numFmtId="0" fontId="31" fillId="5" borderId="11" xfId="49" applyFont="1" applyFill="1" applyBorder="1" applyAlignment="1">
      <alignment horizontal="center" vertical="center" wrapText="1"/>
    </xf>
    <xf numFmtId="0" fontId="33" fillId="0" borderId="8" xfId="49" applyFont="1" applyFill="1" applyBorder="1" applyAlignment="1"/>
    <xf numFmtId="0" fontId="34" fillId="0" borderId="37" xfId="0" applyFont="1" applyFill="1" applyBorder="1" applyAlignment="1">
      <alignment horizontal="center"/>
    </xf>
    <xf numFmtId="0" fontId="8" fillId="0" borderId="37" xfId="49" applyFont="1" applyFill="1" applyBorder="1" applyAlignment="1">
      <alignment horizontal="left"/>
    </xf>
    <xf numFmtId="0" fontId="8" fillId="0" borderId="27" xfId="49" applyFont="1" applyFill="1" applyBorder="1" applyAlignment="1">
      <alignment horizontal="left"/>
    </xf>
    <xf numFmtId="0" fontId="8" fillId="0" borderId="10" xfId="49" applyFont="1" applyFill="1" applyBorder="1" applyAlignment="1">
      <alignment horizontal="left"/>
    </xf>
    <xf numFmtId="0" fontId="35" fillId="0" borderId="10" xfId="49" applyFont="1" applyFill="1" applyBorder="1" applyAlignment="1">
      <alignment horizontal="left"/>
    </xf>
    <xf numFmtId="179" fontId="36" fillId="0" borderId="13" xfId="49" applyNumberFormat="1" applyFont="1" applyFill="1" applyBorder="1" applyAlignment="1">
      <alignment horizontal="center"/>
    </xf>
    <xf numFmtId="179" fontId="36" fillId="0" borderId="13" xfId="49" applyNumberFormat="1" applyFont="1" applyFill="1" applyBorder="1" applyAlignment="1"/>
    <xf numFmtId="0" fontId="8" fillId="0" borderId="38" xfId="49" applyFont="1" applyFill="1" applyBorder="1" applyAlignment="1">
      <alignment horizontal="left"/>
    </xf>
    <xf numFmtId="0" fontId="8" fillId="0" borderId="4" xfId="49" applyFont="1" applyFill="1" applyBorder="1" applyAlignment="1">
      <alignment horizontal="left"/>
    </xf>
    <xf numFmtId="0" fontId="8" fillId="0" borderId="5" xfId="49" applyFont="1" applyFill="1" applyBorder="1" applyAlignment="1">
      <alignment horizontal="left"/>
    </xf>
    <xf numFmtId="0" fontId="35" fillId="0" borderId="5" xfId="49" applyFont="1" applyFill="1" applyBorder="1" applyAlignment="1">
      <alignment horizontal="left"/>
    </xf>
    <xf numFmtId="179" fontId="36" fillId="0" borderId="13" xfId="49" applyNumberFormat="1" applyFont="1" applyFill="1" applyBorder="1" applyAlignment="1">
      <alignment horizontal="right"/>
    </xf>
    <xf numFmtId="0" fontId="8" fillId="0" borderId="1" xfId="49" applyFont="1" applyFill="1" applyBorder="1" applyAlignment="1">
      <alignment horizontal="left"/>
    </xf>
    <xf numFmtId="179" fontId="37" fillId="0" borderId="13" xfId="49" applyNumberFormat="1" applyFont="1" applyFill="1" applyBorder="1" applyAlignment="1">
      <alignment horizontal="center"/>
    </xf>
    <xf numFmtId="0" fontId="38" fillId="0" borderId="0" xfId="49" applyFont="1" applyFill="1" applyAlignment="1">
      <alignment horizontal="center"/>
    </xf>
    <xf numFmtId="179" fontId="37" fillId="6" borderId="0" xfId="49" applyNumberFormat="1" applyFont="1" applyFill="1" applyAlignment="1">
      <alignment horizontal="center" wrapText="1"/>
    </xf>
    <xf numFmtId="178" fontId="37" fillId="0" borderId="0" xfId="49" applyNumberFormat="1" applyFont="1" applyFill="1" applyAlignment="1">
      <alignment horizontal="center" wrapText="1"/>
    </xf>
    <xf numFmtId="181" fontId="37" fillId="0" borderId="0" xfId="49" applyNumberFormat="1" applyFont="1" applyFill="1" applyAlignment="1">
      <alignment horizontal="center" wrapText="1"/>
    </xf>
    <xf numFmtId="176" fontId="37" fillId="0" borderId="0" xfId="49" applyNumberFormat="1" applyFont="1" applyFill="1" applyAlignment="1">
      <alignment horizontal="center" wrapText="1"/>
    </xf>
    <xf numFmtId="179" fontId="37" fillId="6" borderId="0" xfId="0" applyNumberFormat="1" applyFont="1" applyFill="1" applyAlignment="1">
      <alignment horizontal="center" wrapText="1"/>
    </xf>
    <xf numFmtId="0" fontId="26" fillId="0" borderId="21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39" fillId="0" borderId="0" xfId="0" applyFont="1" applyFill="1" applyAlignment="1"/>
    <xf numFmtId="0" fontId="4" fillId="0" borderId="39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41" fillId="6" borderId="0" xfId="0" applyFont="1" applyFill="1" applyAlignment="1"/>
    <xf numFmtId="0" fontId="4" fillId="0" borderId="30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 wrapText="1"/>
    </xf>
    <xf numFmtId="0" fontId="43" fillId="5" borderId="7" xfId="49" applyFont="1" applyFill="1" applyBorder="1" applyAlignment="1">
      <alignment horizontal="center" vertical="center" wrapText="1"/>
    </xf>
    <xf numFmtId="0" fontId="44" fillId="5" borderId="7" xfId="49" applyFont="1" applyFill="1" applyBorder="1" applyAlignment="1">
      <alignment horizontal="center" vertical="center" wrapText="1"/>
    </xf>
    <xf numFmtId="0" fontId="45" fillId="0" borderId="0" xfId="0" applyFont="1" applyFill="1" applyAlignment="1">
      <alignment vertical="center"/>
    </xf>
    <xf numFmtId="0" fontId="46" fillId="0" borderId="0" xfId="0" applyFont="1" applyFill="1" applyAlignment="1">
      <alignment horizontal="center" vertical="center" wrapText="1"/>
    </xf>
    <xf numFmtId="181" fontId="47" fillId="0" borderId="10" xfId="49" applyNumberFormat="1" applyFont="1" applyFill="1" applyBorder="1" applyAlignment="1">
      <alignment horizontal="center" wrapText="1"/>
    </xf>
    <xf numFmtId="177" fontId="47" fillId="6" borderId="10" xfId="49" applyNumberFormat="1" applyFont="1" applyFill="1" applyBorder="1" applyAlignment="1">
      <alignment horizontal="center" wrapText="1"/>
    </xf>
    <xf numFmtId="179" fontId="41" fillId="0" borderId="0" xfId="0" applyNumberFormat="1" applyFont="1" applyFill="1" applyAlignment="1">
      <alignment horizontal="center" vertical="center" wrapText="1"/>
    </xf>
    <xf numFmtId="179" fontId="48" fillId="0" borderId="13" xfId="49" applyNumberFormat="1" applyFont="1" applyFill="1" applyBorder="1" applyAlignment="1">
      <alignment horizontal="center" wrapText="1"/>
    </xf>
    <xf numFmtId="49" fontId="48" fillId="0" borderId="13" xfId="49" applyNumberFormat="1" applyFont="1" applyFill="1" applyBorder="1" applyAlignment="1">
      <alignment horizontal="center" wrapText="1"/>
    </xf>
    <xf numFmtId="181" fontId="47" fillId="0" borderId="13" xfId="49" applyNumberFormat="1" applyFont="1" applyFill="1" applyBorder="1" applyAlignment="1">
      <alignment horizontal="center" wrapText="1"/>
    </xf>
    <xf numFmtId="181" fontId="48" fillId="0" borderId="13" xfId="49" applyNumberFormat="1" applyFont="1" applyFill="1" applyBorder="1" applyAlignment="1">
      <alignment horizontal="center" wrapText="1"/>
    </xf>
    <xf numFmtId="179" fontId="29" fillId="0" borderId="0" xfId="0" applyNumberFormat="1" applyFont="1" applyFill="1" applyAlignment="1">
      <alignment horizontal="center" vertical="center" wrapText="1"/>
    </xf>
    <xf numFmtId="179" fontId="48" fillId="0" borderId="40" xfId="49" applyNumberFormat="1" applyFont="1" applyFill="1" applyBorder="1" applyAlignment="1">
      <alignment horizontal="center" wrapText="1"/>
    </xf>
    <xf numFmtId="179" fontId="49" fillId="0" borderId="1" xfId="49" applyNumberFormat="1" applyFont="1" applyFill="1" applyBorder="1" applyAlignment="1">
      <alignment horizontal="center" wrapText="1"/>
    </xf>
    <xf numFmtId="179" fontId="49" fillId="0" borderId="13" xfId="49" applyNumberFormat="1" applyFont="1" applyFill="1" applyBorder="1" applyAlignment="1">
      <alignment horizontal="center" wrapText="1"/>
    </xf>
    <xf numFmtId="179" fontId="49" fillId="0" borderId="0" xfId="49" applyNumberFormat="1" applyFont="1" applyFill="1" applyAlignment="1">
      <alignment horizontal="center" wrapText="1"/>
    </xf>
    <xf numFmtId="181" fontId="50" fillId="0" borderId="0" xfId="49" applyNumberFormat="1" applyFont="1" applyFill="1" applyAlignment="1">
      <alignment horizontal="center" wrapText="1"/>
    </xf>
    <xf numFmtId="179" fontId="51" fillId="0" borderId="0" xfId="0" applyNumberFormat="1" applyFont="1" applyFill="1" applyAlignment="1">
      <alignment horizontal="center" vertical="center" wrapText="1"/>
    </xf>
    <xf numFmtId="0" fontId="45" fillId="0" borderId="0" xfId="0" applyFont="1" applyFill="1" applyAlignment="1"/>
    <xf numFmtId="181" fontId="49" fillId="0" borderId="0" xfId="49" applyNumberFormat="1" applyFont="1" applyFill="1" applyAlignment="1">
      <alignment horizontal="center" wrapText="1"/>
    </xf>
    <xf numFmtId="181" fontId="49" fillId="0" borderId="0" xfId="0" applyNumberFormat="1" applyFont="1" applyFill="1" applyAlignment="1">
      <alignment horizontal="center" wrapText="1"/>
    </xf>
    <xf numFmtId="178" fontId="49" fillId="0" borderId="0" xfId="49" applyNumberFormat="1" applyFont="1" applyFill="1" applyAlignment="1">
      <alignment horizontal="center" wrapText="1"/>
    </xf>
    <xf numFmtId="0" fontId="41" fillId="7" borderId="0" xfId="0" applyFont="1" applyFill="1" applyAlignment="1"/>
    <xf numFmtId="0" fontId="52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176" fontId="54" fillId="0" borderId="0" xfId="50" applyNumberFormat="1" applyFont="1" applyFill="1" applyAlignment="1">
      <alignment horizontal="center"/>
    </xf>
    <xf numFmtId="179" fontId="55" fillId="0" borderId="0" xfId="51" applyNumberFormat="1" applyFont="1" applyFill="1" applyAlignment="1">
      <alignment horizontal="center" vertical="center" wrapText="1"/>
    </xf>
    <xf numFmtId="179" fontId="54" fillId="0" borderId="0" xfId="50" applyNumberFormat="1" applyFont="1" applyFill="1" applyAlignment="1">
      <alignment horizontal="center"/>
    </xf>
    <xf numFmtId="179" fontId="56" fillId="0" borderId="0" xfId="0" applyNumberFormat="1" applyFont="1" applyFill="1" applyAlignment="1">
      <alignment horizontal="center" vertical="center" wrapText="1"/>
    </xf>
    <xf numFmtId="0" fontId="41" fillId="0" borderId="0" xfId="0" applyFont="1" applyFill="1" applyAlignment="1">
      <alignment horizontal="center" vertical="center"/>
    </xf>
    <xf numFmtId="181" fontId="33" fillId="6" borderId="10" xfId="49" applyNumberFormat="1" applyFont="1" applyFill="1" applyBorder="1" applyAlignment="1">
      <alignment horizontal="center" wrapText="1"/>
    </xf>
    <xf numFmtId="179" fontId="57" fillId="0" borderId="41" xfId="51" applyNumberFormat="1" applyFont="1" applyFill="1" applyBorder="1" applyAlignment="1">
      <alignment horizontal="center" wrapText="1"/>
    </xf>
    <xf numFmtId="181" fontId="33" fillId="0" borderId="13" xfId="49" applyNumberFormat="1" applyFont="1" applyFill="1" applyBorder="1" applyAlignment="1">
      <alignment horizontal="center" wrapText="1"/>
    </xf>
    <xf numFmtId="181" fontId="33" fillId="0" borderId="10" xfId="49" applyNumberFormat="1" applyFont="1" applyFill="1" applyBorder="1" applyAlignment="1">
      <alignment horizontal="center" wrapText="1"/>
    </xf>
    <xf numFmtId="179" fontId="57" fillId="0" borderId="1" xfId="51" applyNumberFormat="1" applyFont="1" applyFill="1" applyBorder="1" applyAlignment="1">
      <alignment horizontal="center" wrapText="1"/>
    </xf>
    <xf numFmtId="178" fontId="33" fillId="0" borderId="13" xfId="49" applyNumberFormat="1" applyFont="1" applyFill="1" applyBorder="1" applyAlignment="1">
      <alignment horizontal="center" wrapText="1"/>
    </xf>
    <xf numFmtId="179" fontId="57" fillId="0" borderId="2" xfId="51" applyNumberFormat="1" applyFont="1" applyFill="1" applyBorder="1" applyAlignment="1">
      <alignment horizontal="center" wrapText="1"/>
    </xf>
    <xf numFmtId="179" fontId="33" fillId="0" borderId="13" xfId="49" applyNumberFormat="1" applyFont="1" applyFill="1" applyBorder="1" applyAlignment="1">
      <alignment horizont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3 3" xfId="49"/>
    <cellStyle name="Normal 3 4" xfId="50"/>
    <cellStyle name="Normal 8" xfId="51"/>
    <cellStyle name="Normal 3 2" xfId="52"/>
    <cellStyle name="Normal 2 2" xfId="53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21549</xdr:colOff>
      <xdr:row>0</xdr:row>
      <xdr:rowOff>34512</xdr:rowOff>
    </xdr:from>
    <xdr:to>
      <xdr:col>9</xdr:col>
      <xdr:colOff>628097</xdr:colOff>
      <xdr:row>0</xdr:row>
      <xdr:rowOff>350119</xdr:rowOff>
    </xdr:to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017760" y="34290"/>
          <a:ext cx="2061210" cy="3155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23813</xdr:colOff>
      <xdr:row>5</xdr:row>
      <xdr:rowOff>95250</xdr:rowOff>
    </xdr:from>
    <xdr:to>
      <xdr:col>12</xdr:col>
      <xdr:colOff>227648</xdr:colOff>
      <xdr:row>18</xdr:row>
      <xdr:rowOff>42545</xdr:rowOff>
    </xdr:to>
    <xdr:pic>
      <xdr:nvPicPr>
        <xdr:cNvPr id="3" name="Picture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47650" y="1289050"/>
          <a:ext cx="908050" cy="3719195"/>
        </a:xfrm>
        <a:prstGeom prst="rect">
          <a:avLst/>
        </a:prstGeom>
      </xdr:spPr>
    </xdr:pic>
    <xdr:clientData/>
  </xdr:twoCellAnchor>
  <xdr:twoCellAnchor editAs="oneCell">
    <xdr:from>
      <xdr:col>12</xdr:col>
      <xdr:colOff>196202</xdr:colOff>
      <xdr:row>5</xdr:row>
      <xdr:rowOff>101601</xdr:rowOff>
    </xdr:from>
    <xdr:to>
      <xdr:col>13</xdr:col>
      <xdr:colOff>396862</xdr:colOff>
      <xdr:row>18</xdr:row>
      <xdr:rowOff>48896</xdr:rowOff>
    </xdr:to>
    <xdr:pic>
      <xdr:nvPicPr>
        <xdr:cNvPr id="4" name="Picture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23950" y="1295400"/>
          <a:ext cx="904875" cy="371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21549</xdr:colOff>
      <xdr:row>0</xdr:row>
      <xdr:rowOff>34512</xdr:rowOff>
    </xdr:from>
    <xdr:to>
      <xdr:col>9</xdr:col>
      <xdr:colOff>628097</xdr:colOff>
      <xdr:row>0</xdr:row>
      <xdr:rowOff>350119</xdr:rowOff>
    </xdr:to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0017760" y="34290"/>
          <a:ext cx="2061210" cy="31559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11</xdr:col>
      <xdr:colOff>23813</xdr:colOff>
      <xdr:row>5</xdr:row>
      <xdr:rowOff>95250</xdr:rowOff>
    </xdr:from>
    <xdr:to>
      <xdr:col>12</xdr:col>
      <xdr:colOff>227648</xdr:colOff>
      <xdr:row>18</xdr:row>
      <xdr:rowOff>42545</xdr:rowOff>
    </xdr:to>
    <xdr:pic>
      <xdr:nvPicPr>
        <xdr:cNvPr id="3" name="Picture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47650" y="1289050"/>
          <a:ext cx="908050" cy="3719195"/>
        </a:xfrm>
        <a:prstGeom prst="rect">
          <a:avLst/>
        </a:prstGeom>
      </xdr:spPr>
    </xdr:pic>
    <xdr:clientData/>
  </xdr:twoCellAnchor>
  <xdr:twoCellAnchor editAs="oneCell">
    <xdr:from>
      <xdr:col>12</xdr:col>
      <xdr:colOff>196202</xdr:colOff>
      <xdr:row>5</xdr:row>
      <xdr:rowOff>101601</xdr:rowOff>
    </xdr:from>
    <xdr:to>
      <xdr:col>13</xdr:col>
      <xdr:colOff>396862</xdr:colOff>
      <xdr:row>18</xdr:row>
      <xdr:rowOff>48896</xdr:rowOff>
    </xdr:to>
    <xdr:pic>
      <xdr:nvPicPr>
        <xdr:cNvPr id="4" name="Picture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23950" y="1295400"/>
          <a:ext cx="904875" cy="37191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birdygrey\Birdy%20Grey%20Dropbox\BG%20Tech%20Design%20Development\1.%20TECH%20PACKS%20-%20DRESSES\_%20MILLY%20MATTE%20SATIN%20COUNTER%20DEV\BATCH%20D\VERONICA%20MINI\BG7193%20VERONICA%20MINI%20DRESS,%20MATTE%20SATIN,%20MILLY,%20RE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les\Downloads\BG7193%20VERONICA%20MINI%20DRESS,%20MATTE%20SATIN,%20MILLY,%20CURVE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Lining &amp; Facing Construction"/>
      <sheetName val="Internal Boning Construction"/>
      <sheetName val="Construction Ref Images"/>
      <sheetName val="Reference Images"/>
      <sheetName val="Print and Artwork Placement"/>
      <sheetName val="Fabrics"/>
      <sheetName val="Trims"/>
      <sheetName val="BOM"/>
      <sheetName val="DO NOT USE -GRADED SPEC"/>
      <sheetName val="DEV (S) 8-2-24"/>
      <sheetName val="1ST FIT (S) 10-15-24"/>
      <sheetName val="DO NOT USE - SPEC SHEET"/>
      <sheetName val="2ND FIT 11.5.24"/>
      <sheetName val="3RD FIT 12.5.24"/>
      <sheetName val="SPEC SHEET"/>
      <sheetName val="TOP SPECS (1)"/>
      <sheetName val="TOP FIT (SIZE) 0-00-00"/>
      <sheetName val="Sheet1"/>
      <sheetName val="Pattern Card"/>
      <sheetName val="Sample Specs"/>
      <sheetName val="PP SAMPLE 12.24.24"/>
      <sheetName val="Graded Spec Page"/>
      <sheetName val=" Development Comments"/>
      <sheetName val=" 1st Proto"/>
      <sheetName val=" Fit 1"/>
      <sheetName val=" PP 1"/>
      <sheetName val="TOP"/>
    </sheetNames>
    <sheetDataSet>
      <sheetData sheetId="0" refreshError="1">
        <row r="1">
          <cell r="E1" t="str">
            <v>BG7193</v>
          </cell>
        </row>
        <row r="2">
          <cell r="B2" t="str">
            <v>VERONICA MINI DRESS</v>
          </cell>
        </row>
        <row r="2">
          <cell r="D2" t="str">
            <v>SARAH PUNTER</v>
          </cell>
        </row>
        <row r="2">
          <cell r="I2" t="str">
            <v>VERONICA DRESS BG5183</v>
          </cell>
        </row>
        <row r="3">
          <cell r="D3" t="str">
            <v>SARAH P</v>
          </cell>
        </row>
        <row r="4">
          <cell r="B4" t="str">
            <v>SUMMER 25</v>
          </cell>
        </row>
        <row r="5">
          <cell r="B5" t="str">
            <v>SUMMER 2</v>
          </cell>
        </row>
        <row r="5">
          <cell r="I5" t="str">
            <v>NO</v>
          </cell>
        </row>
        <row r="6">
          <cell r="B6" t="str">
            <v>XXS-XXL</v>
          </cell>
        </row>
        <row r="6">
          <cell r="D6" t="str">
            <v>WHITE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A8" t="str">
            <v>TOTAL BODY LENGTH (CF NECKDROP TO HEM) </v>
          </cell>
        </row>
        <row r="9">
          <cell r="A9" t="str">
            <v>SIDE SEAM  DRESS LENGTH STRAIGHT FROM ARMH EDGE TO HEM EDGE</v>
          </cell>
        </row>
        <row r="10">
          <cell r="A10" t="str">
            <v>BACK DRESS LENGTH AT CB FROM NECK EGDE TO HEM EDGE</v>
          </cell>
        </row>
        <row r="11">
          <cell r="A11" t="str">
            <v>LINING DIFFERENCE FROM SELF</v>
          </cell>
        </row>
        <row r="12">
          <cell r="A12" t="str">
            <v>FRONT NECK LENGTH ALONG TOP EDGE (HALF/ SINGLE SIDE)</v>
          </cell>
        </row>
        <row r="13">
          <cell r="A13" t="str">
            <v>BUST SEAM SHIRRING START POSITION (FROM CF NECKLINE, ALONG BUST SEAM)</v>
          </cell>
        </row>
        <row r="14">
          <cell r="A14" t="str">
            <v>BUST SEAM SHIRRING TOTAL LENGTH</v>
          </cell>
        </row>
        <row r="15">
          <cell r="A15" t="str">
            <v>FRONT ARMHOLE  TOP EDGE ALONG SEAM (HALF) FROM STRAP JOIN SEAM TO SS</v>
          </cell>
        </row>
        <row r="16">
          <cell r="A16" t="str">
            <v>BACK TOP EDGE ALONG SEAM (FULL)</v>
          </cell>
        </row>
        <row r="17">
          <cell r="A17" t="str">
            <v>CHEST CIRCUMFERENCE AT A-PEX FROM CF TO CB ALONG NATURAL CURVES</v>
          </cell>
        </row>
        <row r="18">
          <cell r="A18" t="str">
            <v>WAIST CIRCUMFERENCE (6" BELOW AH)</v>
          </cell>
        </row>
        <row r="19">
          <cell r="A19" t="str">
            <v>HIP CIRCUMFERENCE (15" BELOW AH) - STRAIGHT</v>
          </cell>
        </row>
        <row r="20">
          <cell r="A20" t="str">
            <v>SWEEP SKIRT STRAIGHT - EDGE TO EDGE (SELF)</v>
          </cell>
        </row>
        <row r="21">
          <cell r="A21" t="str">
            <v>SWEEP SKIRT STRAIGHT - EDGE TO EDGE (LINING)</v>
          </cell>
        </row>
        <row r="22">
          <cell r="A22" t="str">
            <v>SHOULDER STRAP LENGTH - FRONT OUTER EDGE JOINT SEAM TO SEAM</v>
          </cell>
        </row>
        <row r="22">
          <cell r="F22">
            <v>0.125</v>
          </cell>
        </row>
        <row r="23">
          <cell r="A23" t="str">
            <v>SHOULDER STRAP LENGTH - FRONT INNER EDGE JOINT SEAM TO SEAM</v>
          </cell>
        </row>
        <row r="23">
          <cell r="F23">
            <v>0.125</v>
          </cell>
        </row>
        <row r="24">
          <cell r="A24" t="str">
            <v>SHOULDER STRAP WIDTH</v>
          </cell>
        </row>
        <row r="24">
          <cell r="F24">
            <v>0.25</v>
          </cell>
        </row>
        <row r="25">
          <cell r="A25" t="str">
            <v>HEM HEIGHT</v>
          </cell>
        </row>
        <row r="25">
          <cell r="F25">
            <v>0</v>
          </cell>
        </row>
        <row r="26">
          <cell r="A26" t="str">
            <v>NOTE: PLEASE REVISE ALL YELLOW HIGHLIGHTED POINTS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tyle Summary Cover Page"/>
      <sheetName val="Construction"/>
      <sheetName val="Lining &amp; Facing Construction"/>
      <sheetName val="Internal Boning Construction"/>
      <sheetName val="Detachable Strap"/>
      <sheetName val="Construction Ref Images"/>
      <sheetName val="Reference Images"/>
      <sheetName val="Print and Artwork Placement"/>
      <sheetName val="Fabrics"/>
      <sheetName val="Trims"/>
      <sheetName val="BOM"/>
      <sheetName val="DEV (1X) 8-2-24"/>
      <sheetName val="1ST FIT (1X) 10-15-24"/>
      <sheetName val="2ND FIT 11.21.24"/>
      <sheetName val="PP2 FIT 12.19.24"/>
      <sheetName val="SPEC SHEET"/>
      <sheetName val="GRADED SPEC"/>
      <sheetName val="QC&amp; SHIPPING"/>
      <sheetName val="TOP SPECS (1)"/>
      <sheetName val="TOP FIT (SIZE) 0-00-00"/>
      <sheetName val="Sheet1"/>
      <sheetName val="Pattern Card"/>
      <sheetName val="Sample Specs"/>
      <sheetName val="Graded Spec Page"/>
      <sheetName val=" Development Comments"/>
      <sheetName val=" 1st Proto"/>
      <sheetName val=" Fit 1"/>
      <sheetName val=" PP 1"/>
      <sheetName val="TOP"/>
    </sheetNames>
    <sheetDataSet>
      <sheetData sheetId="0">
        <row r="1">
          <cell r="E1" t="str">
            <v>BG7193</v>
          </cell>
        </row>
        <row r="2">
          <cell r="B2" t="str">
            <v>VERONICA MINI DRESS</v>
          </cell>
        </row>
        <row r="2">
          <cell r="D2" t="str">
            <v>SARAH PUNTER</v>
          </cell>
        </row>
        <row r="3">
          <cell r="D3" t="str">
            <v>SARAH P</v>
          </cell>
        </row>
        <row r="4">
          <cell r="B4" t="str">
            <v>SUMMER 24</v>
          </cell>
        </row>
        <row r="4">
          <cell r="D4" t="str">
            <v>SEAN</v>
          </cell>
        </row>
        <row r="5">
          <cell r="B5" t="str">
            <v>SUMMER 2</v>
          </cell>
        </row>
        <row r="5">
          <cell r="D5" t="str">
            <v>1X</v>
          </cell>
        </row>
        <row r="6">
          <cell r="B6" t="str">
            <v>0X-3X</v>
          </cell>
        </row>
        <row r="6">
          <cell r="D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S10">
            <v>25</v>
          </cell>
        </row>
        <row r="11">
          <cell r="S11">
            <v>25</v>
          </cell>
        </row>
        <row r="12">
          <cell r="S12">
            <v>26</v>
          </cell>
        </row>
        <row r="13">
          <cell r="S13">
            <v>0.5</v>
          </cell>
        </row>
        <row r="14">
          <cell r="S14">
            <v>7.5</v>
          </cell>
        </row>
        <row r="15">
          <cell r="S15">
            <v>5.5</v>
          </cell>
        </row>
        <row r="16">
          <cell r="S16">
            <v>20.75</v>
          </cell>
        </row>
        <row r="17">
          <cell r="S17">
            <v>43.5</v>
          </cell>
        </row>
        <row r="18">
          <cell r="S18">
            <v>45</v>
          </cell>
        </row>
        <row r="19">
          <cell r="S19">
            <v>60.5</v>
          </cell>
        </row>
        <row r="22">
          <cell r="S22">
            <v>20.25</v>
          </cell>
        </row>
        <row r="23">
          <cell r="S23">
            <v>21.5</v>
          </cell>
        </row>
        <row r="24">
          <cell r="S24">
            <v>1.75</v>
          </cell>
        </row>
        <row r="25">
          <cell r="S25">
            <v>0.125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58"/>
  <sheetViews>
    <sheetView view="pageBreakPreview" zoomScale="70" zoomScaleNormal="70" workbookViewId="0">
      <selection activeCell="J9" sqref="J9:O26"/>
    </sheetView>
  </sheetViews>
  <sheetFormatPr defaultColWidth="14.1238938053097" defaultRowHeight="15.75" customHeight="1"/>
  <cols>
    <col min="1" max="1" width="4.64601769911504" style="69" customWidth="1"/>
    <col min="2" max="2" width="18.212389380531" style="69" customWidth="1"/>
    <col min="3" max="3" width="24.212389380531" style="69" customWidth="1"/>
    <col min="4" max="4" width="22.6725663716814" style="69" customWidth="1"/>
    <col min="5" max="5" width="17.1858407079646" style="69" customWidth="1"/>
    <col min="6" max="6" width="5.23893805309735" style="69" customWidth="1"/>
    <col min="7" max="7" width="43.716814159292" style="69" customWidth="1"/>
    <col min="8" max="8" width="9.84955752212389" style="69" customWidth="1"/>
    <col min="9" max="9" width="9.84955752212389" style="69" hidden="1" customWidth="1"/>
    <col min="10" max="10" width="10.0353982300885" style="69" customWidth="1"/>
    <col min="11" max="15" width="9.84955752212389" style="69" customWidth="1"/>
    <col min="16" max="18" width="9.66371681415929" style="69" customWidth="1"/>
    <col min="19" max="19" width="6.13274336283186" style="69" customWidth="1"/>
    <col min="20" max="20" width="9.66371681415929" style="69" customWidth="1"/>
    <col min="21" max="22" width="9.47787610619469" style="69" customWidth="1"/>
    <col min="23" max="23" width="7.43362831858407" style="69" customWidth="1"/>
    <col min="24" max="24" width="11.3362831858407" style="69" customWidth="1"/>
    <col min="25" max="25" width="31.9646017699115" style="69" customWidth="1"/>
    <col min="26" max="16384" width="14.1238938053097" style="69"/>
  </cols>
  <sheetData>
    <row r="1" s="69" customFormat="1" ht="30" customHeight="1" spans="1:24">
      <c r="A1" s="70" t="s">
        <v>0</v>
      </c>
      <c r="B1" s="71"/>
      <c r="C1" s="71"/>
      <c r="D1" s="72"/>
      <c r="E1" s="73" t="s">
        <v>1</v>
      </c>
      <c r="F1" s="74" t="str">
        <f>'[1]Style Summary Cover Page'!E1</f>
        <v>BG7193</v>
      </c>
      <c r="G1" s="75"/>
      <c r="H1" s="75"/>
      <c r="I1" s="132" t="s">
        <v>2</v>
      </c>
      <c r="J1" s="133"/>
      <c r="K1" s="133"/>
      <c r="L1" s="133"/>
      <c r="M1" s="133"/>
      <c r="N1" s="133"/>
      <c r="O1" s="73"/>
      <c r="P1" s="134"/>
      <c r="Q1" s="134"/>
      <c r="R1" s="134"/>
      <c r="S1" s="134"/>
      <c r="T1" s="134"/>
      <c r="U1" s="134"/>
      <c r="V1" s="134"/>
      <c r="W1" s="134"/>
      <c r="X1" s="134"/>
    </row>
    <row r="2" s="69" customFormat="1" customHeight="1" spans="1:24">
      <c r="A2" s="76" t="s">
        <v>3</v>
      </c>
      <c r="B2" s="77"/>
      <c r="C2" s="78" t="str">
        <f>'[1]Style Summary Cover Page'!B2</f>
        <v>VERONICA MINI DRESS</v>
      </c>
      <c r="D2" s="79" t="s">
        <v>4</v>
      </c>
      <c r="E2" s="80" t="str">
        <f>'[1]Style Summary Cover Page'!D2</f>
        <v>SARAH PUNTER</v>
      </c>
      <c r="F2" s="81"/>
      <c r="G2" s="82"/>
      <c r="H2" s="83" t="s">
        <v>5</v>
      </c>
      <c r="I2" s="83"/>
      <c r="J2" s="135"/>
      <c r="K2" s="136" t="str">
        <f>'[1]Style Summary Cover Page'!I2</f>
        <v>VERONICA DRESS BG5183</v>
      </c>
      <c r="L2" s="136"/>
      <c r="M2" s="136"/>
      <c r="N2" s="136"/>
      <c r="O2" s="136"/>
      <c r="P2" s="137"/>
      <c r="Q2" s="137"/>
      <c r="R2" s="137"/>
      <c r="S2" s="137"/>
      <c r="T2" s="137"/>
      <c r="U2" s="137"/>
      <c r="V2" s="137"/>
      <c r="W2" s="137"/>
      <c r="X2" s="137"/>
    </row>
    <row r="3" s="69" customFormat="1" customHeight="1" spans="1:24">
      <c r="A3" s="84" t="s">
        <v>6</v>
      </c>
      <c r="B3" s="85"/>
      <c r="C3" s="86">
        <v>7193</v>
      </c>
      <c r="D3" s="87" t="s">
        <v>7</v>
      </c>
      <c r="E3" s="88" t="str">
        <f>'[1]Style Summary Cover Page'!D3</f>
        <v>SARAH P</v>
      </c>
      <c r="F3" s="89"/>
      <c r="G3" s="90"/>
      <c r="H3" s="91"/>
      <c r="I3" s="91"/>
      <c r="J3" s="138"/>
      <c r="K3" s="139"/>
      <c r="L3" s="139"/>
      <c r="M3" s="139"/>
      <c r="N3" s="139"/>
      <c r="O3" s="139"/>
      <c r="P3" s="137"/>
      <c r="Q3" s="137"/>
      <c r="R3" s="137"/>
      <c r="S3" s="137"/>
      <c r="T3" s="137"/>
      <c r="U3" s="137"/>
      <c r="V3" s="137"/>
      <c r="W3" s="137"/>
      <c r="X3" s="137"/>
    </row>
    <row r="4" s="69" customFormat="1" customHeight="1" spans="1:24">
      <c r="A4" s="84" t="s">
        <v>8</v>
      </c>
      <c r="B4" s="85"/>
      <c r="C4" s="86" t="str">
        <f>'[1]Style Summary Cover Page'!B4</f>
        <v>SUMMER 25</v>
      </c>
      <c r="D4" s="87" t="s">
        <v>9</v>
      </c>
      <c r="E4" s="88" t="s">
        <v>10</v>
      </c>
      <c r="F4" s="92"/>
      <c r="G4" s="90"/>
      <c r="H4" s="91"/>
      <c r="I4" s="91"/>
      <c r="J4" s="138"/>
      <c r="K4" s="139"/>
      <c r="L4" s="139"/>
      <c r="M4" s="139"/>
      <c r="N4" s="139"/>
      <c r="O4" s="139"/>
      <c r="P4" s="137"/>
      <c r="Q4" s="137"/>
      <c r="R4" s="137"/>
      <c r="S4" s="137"/>
      <c r="T4" s="137"/>
      <c r="U4" s="137"/>
      <c r="V4" s="137"/>
      <c r="W4" s="137"/>
      <c r="X4" s="137"/>
    </row>
    <row r="5" s="69" customFormat="1" ht="31" customHeight="1" spans="1:24">
      <c r="A5" s="84" t="s">
        <v>11</v>
      </c>
      <c r="B5" s="85"/>
      <c r="C5" s="86" t="str">
        <f>'[1]Style Summary Cover Page'!B5</f>
        <v>SUMMER 2</v>
      </c>
      <c r="D5" s="87" t="s">
        <v>12</v>
      </c>
      <c r="E5" s="88" t="s">
        <v>13</v>
      </c>
      <c r="F5" s="92"/>
      <c r="G5" s="93"/>
      <c r="H5" s="94" t="s">
        <v>14</v>
      </c>
      <c r="I5" s="140"/>
      <c r="J5" s="140"/>
      <c r="K5" s="141" t="str">
        <f>'[1]Style Summary Cover Page'!I5</f>
        <v>NO</v>
      </c>
      <c r="L5" s="141"/>
      <c r="M5" s="141"/>
      <c r="N5" s="141"/>
      <c r="O5" s="141"/>
      <c r="P5" s="137"/>
      <c r="Q5" s="137"/>
      <c r="R5" s="137"/>
      <c r="S5" s="137"/>
      <c r="T5" s="137"/>
      <c r="U5" s="137"/>
      <c r="V5" s="137"/>
      <c r="W5" s="137"/>
      <c r="X5" s="137"/>
    </row>
    <row r="6" s="69" customFormat="1" ht="22" customHeight="1" spans="1:24">
      <c r="A6" s="95" t="s">
        <v>15</v>
      </c>
      <c r="B6" s="96"/>
      <c r="C6" s="97" t="str">
        <f>'[1]Style Summary Cover Page'!B6</f>
        <v>XXS-XXL</v>
      </c>
      <c r="D6" s="98" t="s">
        <v>16</v>
      </c>
      <c r="E6" s="99" t="str">
        <f>'[1]Style Summary Cover Page'!D6</f>
        <v>WHITE</v>
      </c>
      <c r="F6" s="100"/>
      <c r="G6" s="101"/>
      <c r="H6" s="102" t="s">
        <v>17</v>
      </c>
      <c r="I6" s="142"/>
      <c r="J6" s="142"/>
      <c r="K6" s="141" t="e">
        <f>'[1]Style Summary Cover Page'!I6</f>
        <v>#REF!</v>
      </c>
      <c r="L6" s="141"/>
      <c r="M6" s="141"/>
      <c r="N6" s="141"/>
      <c r="O6" s="141"/>
      <c r="P6" s="137"/>
      <c r="Q6" s="137"/>
      <c r="R6" s="137"/>
      <c r="S6" s="137"/>
      <c r="T6" s="137"/>
      <c r="U6" s="137"/>
      <c r="V6" s="137"/>
      <c r="W6" s="137"/>
      <c r="X6" s="165"/>
    </row>
    <row r="7" s="69" customFormat="1" customHeight="1" spans="1:25">
      <c r="A7" s="103"/>
      <c r="B7" s="104" t="s">
        <v>18</v>
      </c>
      <c r="C7" s="104"/>
      <c r="D7" s="104"/>
      <c r="E7" s="104"/>
      <c r="F7" s="105"/>
      <c r="G7" s="106"/>
      <c r="H7" s="107" t="s">
        <v>19</v>
      </c>
      <c r="I7" s="107" t="s">
        <v>20</v>
      </c>
      <c r="J7" s="107" t="s">
        <v>21</v>
      </c>
      <c r="K7" s="143" t="s">
        <v>22</v>
      </c>
      <c r="L7" s="144" t="s">
        <v>23</v>
      </c>
      <c r="M7" s="107" t="s">
        <v>24</v>
      </c>
      <c r="N7" s="107" t="s">
        <v>25</v>
      </c>
      <c r="O7" s="107" t="s">
        <v>26</v>
      </c>
      <c r="P7" s="145"/>
      <c r="Q7" s="166"/>
      <c r="R7" s="145"/>
      <c r="S7" s="145"/>
      <c r="T7" s="145"/>
      <c r="U7" s="166"/>
      <c r="V7" s="145"/>
      <c r="W7" s="145"/>
      <c r="X7" s="166"/>
      <c r="Y7" s="146"/>
    </row>
    <row r="8" s="69" customFormat="1" ht="15" customHeight="1" spans="1:25">
      <c r="A8" s="108"/>
      <c r="B8" s="109"/>
      <c r="C8" s="109"/>
      <c r="D8" s="109"/>
      <c r="E8" s="109"/>
      <c r="F8" s="110"/>
      <c r="G8" s="110"/>
      <c r="H8" s="111"/>
      <c r="I8" s="111"/>
      <c r="J8" s="111"/>
      <c r="K8" s="111"/>
      <c r="L8" s="111"/>
      <c r="M8" s="111"/>
      <c r="N8" s="111"/>
      <c r="O8" s="111"/>
      <c r="P8" s="146"/>
      <c r="Q8" s="149"/>
      <c r="R8" s="146"/>
      <c r="S8" s="167"/>
      <c r="T8" s="146"/>
      <c r="U8" s="146"/>
      <c r="V8" s="146"/>
      <c r="W8" s="167"/>
      <c r="X8" s="146"/>
      <c r="Y8" s="146"/>
    </row>
    <row r="9" s="69" customFormat="1" ht="28" customHeight="1" spans="1:25">
      <c r="A9" s="112">
        <v>1</v>
      </c>
      <c r="B9" s="113" t="str">
        <f>'[1]SPEC SHEET'!A8</f>
        <v>TOTAL BODY LENGTH (CF NECKDROP TO HEM) </v>
      </c>
      <c r="C9" s="114"/>
      <c r="D9" s="114"/>
      <c r="E9" s="114"/>
      <c r="F9" s="115"/>
      <c r="G9" s="116" t="s">
        <v>27</v>
      </c>
      <c r="H9" s="117">
        <v>0.25</v>
      </c>
      <c r="I9" s="147"/>
      <c r="J9" s="173">
        <f t="shared" ref="J9:J11" si="0">SUM(K9-0.5)</f>
        <v>20.5</v>
      </c>
      <c r="K9" s="174">
        <v>21</v>
      </c>
      <c r="L9" s="175">
        <f t="shared" ref="L9:L11" si="1">SUM(K9+0.5)</f>
        <v>21.5</v>
      </c>
      <c r="M9" s="175">
        <f t="shared" ref="M9:M11" si="2">SUM(L9+0.5)</f>
        <v>22</v>
      </c>
      <c r="N9" s="175">
        <f t="shared" ref="N9:N11" si="3">SUM(M9+0)</f>
        <v>22</v>
      </c>
      <c r="O9" s="175">
        <f t="shared" ref="O9:O11" si="4">SUM(N9+0)</f>
        <v>22</v>
      </c>
      <c r="P9" s="149"/>
      <c r="Q9" s="168"/>
      <c r="R9" s="154"/>
      <c r="S9" s="149"/>
      <c r="T9" s="149"/>
      <c r="U9" s="149"/>
      <c r="V9" s="154"/>
      <c r="W9" s="149"/>
      <c r="X9" s="149"/>
      <c r="Y9" s="172"/>
    </row>
    <row r="10" s="69" customFormat="1" ht="28" customHeight="1" spans="1:25">
      <c r="A10" s="112">
        <f t="shared" ref="A10:A27" si="5">A9+1</f>
        <v>2</v>
      </c>
      <c r="B10" s="113" t="str">
        <f>'[1]SPEC SHEET'!A9</f>
        <v>SIDE SEAM  DRESS LENGTH STRAIGHT FROM ARMH EDGE TO HEM EDGE</v>
      </c>
      <c r="C10" s="114"/>
      <c r="D10" s="114"/>
      <c r="E10" s="114"/>
      <c r="F10" s="115"/>
      <c r="G10" s="116" t="s">
        <v>28</v>
      </c>
      <c r="H10" s="117">
        <v>0.25</v>
      </c>
      <c r="I10" s="147"/>
      <c r="J10" s="173">
        <f t="shared" si="0"/>
        <v>20.5</v>
      </c>
      <c r="K10" s="174">
        <v>21</v>
      </c>
      <c r="L10" s="175">
        <f t="shared" si="1"/>
        <v>21.5</v>
      </c>
      <c r="M10" s="175">
        <f t="shared" si="2"/>
        <v>22</v>
      </c>
      <c r="N10" s="175">
        <f t="shared" si="3"/>
        <v>22</v>
      </c>
      <c r="O10" s="175">
        <f t="shared" si="4"/>
        <v>22</v>
      </c>
      <c r="P10" s="149"/>
      <c r="Q10" s="168"/>
      <c r="R10" s="154"/>
      <c r="S10" s="149"/>
      <c r="T10" s="149"/>
      <c r="U10" s="149"/>
      <c r="V10" s="154"/>
      <c r="W10" s="149"/>
      <c r="X10" s="149"/>
      <c r="Y10" s="172"/>
    </row>
    <row r="11" s="69" customFormat="1" ht="28" customHeight="1" spans="1:25">
      <c r="A11" s="112">
        <f t="shared" si="5"/>
        <v>3</v>
      </c>
      <c r="B11" s="113" t="str">
        <f>'[1]SPEC SHEET'!A10</f>
        <v>BACK DRESS LENGTH AT CB FROM NECK EGDE TO HEM EDGE</v>
      </c>
      <c r="C11" s="114"/>
      <c r="D11" s="114"/>
      <c r="E11" s="114"/>
      <c r="F11" s="115"/>
      <c r="G11" s="116" t="s">
        <v>29</v>
      </c>
      <c r="H11" s="117">
        <v>0.25</v>
      </c>
      <c r="I11" s="147"/>
      <c r="J11" s="173">
        <f t="shared" si="0"/>
        <v>21</v>
      </c>
      <c r="K11" s="174">
        <v>21.5</v>
      </c>
      <c r="L11" s="175">
        <f t="shared" si="1"/>
        <v>22</v>
      </c>
      <c r="M11" s="175">
        <f t="shared" si="2"/>
        <v>22.5</v>
      </c>
      <c r="N11" s="175">
        <f t="shared" si="3"/>
        <v>22.5</v>
      </c>
      <c r="O11" s="175">
        <f t="shared" si="4"/>
        <v>22.5</v>
      </c>
      <c r="P11" s="149"/>
      <c r="Q11" s="168"/>
      <c r="R11" s="154"/>
      <c r="S11" s="149"/>
      <c r="T11" s="149"/>
      <c r="U11" s="149"/>
      <c r="V11" s="154"/>
      <c r="W11" s="149"/>
      <c r="X11" s="149"/>
      <c r="Y11" s="172"/>
    </row>
    <row r="12" s="69" customFormat="1" ht="28" customHeight="1" spans="1:25">
      <c r="A12" s="112">
        <f t="shared" si="5"/>
        <v>4</v>
      </c>
      <c r="B12" s="113" t="str">
        <f>'[1]SPEC SHEET'!A11</f>
        <v>LINING DIFFERENCE FROM SELF</v>
      </c>
      <c r="C12" s="114"/>
      <c r="D12" s="114"/>
      <c r="E12" s="114"/>
      <c r="F12" s="115"/>
      <c r="G12" s="116" t="s">
        <v>30</v>
      </c>
      <c r="H12" s="118">
        <v>0</v>
      </c>
      <c r="I12" s="147"/>
      <c r="J12" s="176">
        <f>K12</f>
        <v>0.5</v>
      </c>
      <c r="K12" s="177">
        <v>0.5</v>
      </c>
      <c r="L12" s="177">
        <v>0.5</v>
      </c>
      <c r="M12" s="177">
        <v>0.5</v>
      </c>
      <c r="N12" s="177">
        <v>0.5</v>
      </c>
      <c r="O12" s="177">
        <v>0.5</v>
      </c>
      <c r="P12" s="149"/>
      <c r="Q12" s="169"/>
      <c r="R12" s="154"/>
      <c r="S12" s="149"/>
      <c r="T12" s="149"/>
      <c r="U12" s="149"/>
      <c r="V12" s="154"/>
      <c r="W12" s="149"/>
      <c r="X12" s="149"/>
      <c r="Y12" s="172"/>
    </row>
    <row r="13" s="69" customFormat="1" ht="28" customHeight="1" spans="1:25">
      <c r="A13" s="112">
        <f t="shared" si="5"/>
        <v>5</v>
      </c>
      <c r="B13" s="113" t="str">
        <f>'[1]SPEC SHEET'!A12</f>
        <v>FRONT NECK LENGTH ALONG TOP EDGE (HALF/ SINGLE SIDE)</v>
      </c>
      <c r="C13" s="114"/>
      <c r="D13" s="114"/>
      <c r="E13" s="114"/>
      <c r="F13" s="115"/>
      <c r="G13" s="116" t="s">
        <v>31</v>
      </c>
      <c r="H13" s="117">
        <v>0.25</v>
      </c>
      <c r="I13" s="150"/>
      <c r="J13" s="178">
        <f>SUM(K13-0.25)</f>
        <v>5.75</v>
      </c>
      <c r="K13" s="179">
        <v>6</v>
      </c>
      <c r="L13" s="178">
        <f t="shared" ref="L13:O13" si="6">SUM(K13+0.25)</f>
        <v>6.25</v>
      </c>
      <c r="M13" s="178">
        <f t="shared" si="6"/>
        <v>6.5</v>
      </c>
      <c r="N13" s="178">
        <f t="shared" si="6"/>
        <v>6.75</v>
      </c>
      <c r="O13" s="178">
        <f t="shared" si="6"/>
        <v>7</v>
      </c>
      <c r="P13" s="149"/>
      <c r="Q13" s="168"/>
      <c r="R13" s="154"/>
      <c r="S13" s="149"/>
      <c r="T13" s="149"/>
      <c r="U13" s="149"/>
      <c r="V13" s="154"/>
      <c r="W13" s="149"/>
      <c r="X13" s="149"/>
      <c r="Y13" s="172"/>
    </row>
    <row r="14" s="69" customFormat="1" ht="28" customHeight="1" spans="1:25">
      <c r="A14" s="112">
        <f t="shared" si="5"/>
        <v>6</v>
      </c>
      <c r="B14" s="113" t="str">
        <f>'[1]SPEC SHEET'!A13</f>
        <v>BUST SEAM SHIRRING START POSITION (FROM CF NECKLINE, ALONG BUST SEAM)</v>
      </c>
      <c r="C14" s="114"/>
      <c r="D14" s="114"/>
      <c r="E14" s="114"/>
      <c r="F14" s="115"/>
      <c r="G14" s="116" t="s">
        <v>32</v>
      </c>
      <c r="H14" s="117">
        <v>0.125</v>
      </c>
      <c r="I14" s="151"/>
      <c r="J14" s="173">
        <f>SUM(K14-0.125)</f>
        <v>1.875</v>
      </c>
      <c r="K14" s="179">
        <v>2</v>
      </c>
      <c r="L14" s="175">
        <f t="shared" ref="L14:O14" si="7">SUM(K14+0.125)</f>
        <v>2.125</v>
      </c>
      <c r="M14" s="175">
        <f t="shared" si="7"/>
        <v>2.25</v>
      </c>
      <c r="N14" s="175">
        <f t="shared" si="7"/>
        <v>2.375</v>
      </c>
      <c r="O14" s="175">
        <f t="shared" si="7"/>
        <v>2.5</v>
      </c>
      <c r="P14" s="149"/>
      <c r="Q14" s="168"/>
      <c r="R14" s="154"/>
      <c r="S14" s="149"/>
      <c r="T14" s="149"/>
      <c r="U14" s="149"/>
      <c r="V14" s="154"/>
      <c r="W14" s="149"/>
      <c r="X14" s="149"/>
      <c r="Y14" s="172"/>
    </row>
    <row r="15" s="69" customFormat="1" ht="28" customHeight="1" spans="1:25">
      <c r="A15" s="112">
        <f t="shared" si="5"/>
        <v>7</v>
      </c>
      <c r="B15" s="113" t="str">
        <f>'[1]SPEC SHEET'!A14</f>
        <v>BUST SEAM SHIRRING TOTAL LENGTH</v>
      </c>
      <c r="C15" s="114"/>
      <c r="D15" s="114"/>
      <c r="E15" s="114"/>
      <c r="F15" s="115"/>
      <c r="G15" s="116" t="s">
        <v>33</v>
      </c>
      <c r="H15" s="117">
        <v>0.125</v>
      </c>
      <c r="I15" s="152"/>
      <c r="J15" s="176">
        <f>K15</f>
        <v>2.5</v>
      </c>
      <c r="K15" s="179">
        <v>2.5</v>
      </c>
      <c r="L15" s="179">
        <v>2.5</v>
      </c>
      <c r="M15" s="179">
        <v>2.5</v>
      </c>
      <c r="N15" s="179">
        <v>2.5</v>
      </c>
      <c r="O15" s="179">
        <v>2.5</v>
      </c>
      <c r="P15" s="149"/>
      <c r="Q15" s="168"/>
      <c r="R15" s="154"/>
      <c r="S15" s="149"/>
      <c r="T15" s="149"/>
      <c r="U15" s="149"/>
      <c r="V15" s="154"/>
      <c r="W15" s="149"/>
      <c r="X15" s="149"/>
      <c r="Y15" s="172"/>
    </row>
    <row r="16" s="69" customFormat="1" ht="28" customHeight="1" spans="1:25">
      <c r="A16" s="112">
        <f t="shared" si="5"/>
        <v>8</v>
      </c>
      <c r="B16" s="113" t="str">
        <f>'[1]SPEC SHEET'!A15</f>
        <v>FRONT ARMHOLE  TOP EDGE ALONG SEAM (HALF) FROM STRAP JOIN SEAM TO SS</v>
      </c>
      <c r="C16" s="114"/>
      <c r="D16" s="114"/>
      <c r="E16" s="114"/>
      <c r="F16" s="115"/>
      <c r="G16" s="116" t="s">
        <v>34</v>
      </c>
      <c r="H16" s="117">
        <v>0.25</v>
      </c>
      <c r="I16" s="147"/>
      <c r="J16" s="173">
        <f>SUM(K16-0.375)</f>
        <v>4.625</v>
      </c>
      <c r="K16" s="179">
        <v>5</v>
      </c>
      <c r="L16" s="175">
        <f t="shared" ref="L16:O16" si="8">SUM(K16+0.375)</f>
        <v>5.375</v>
      </c>
      <c r="M16" s="175">
        <f t="shared" si="8"/>
        <v>5.75</v>
      </c>
      <c r="N16" s="175">
        <f t="shared" si="8"/>
        <v>6.125</v>
      </c>
      <c r="O16" s="175">
        <f t="shared" si="8"/>
        <v>6.5</v>
      </c>
      <c r="P16" s="149"/>
      <c r="Q16" s="168"/>
      <c r="R16" s="154"/>
      <c r="S16" s="149"/>
      <c r="T16" s="149"/>
      <c r="U16" s="149"/>
      <c r="V16" s="154"/>
      <c r="W16" s="149"/>
      <c r="X16" s="149"/>
      <c r="Y16" s="172"/>
    </row>
    <row r="17" s="69" customFormat="1" ht="28" customHeight="1" spans="1:25">
      <c r="A17" s="112">
        <f t="shared" si="5"/>
        <v>9</v>
      </c>
      <c r="B17" s="113" t="str">
        <f>'[1]SPEC SHEET'!A16</f>
        <v>BACK TOP EDGE ALONG SEAM (FULL)</v>
      </c>
      <c r="C17" s="114"/>
      <c r="D17" s="114"/>
      <c r="E17" s="114"/>
      <c r="F17" s="115"/>
      <c r="G17" s="116" t="s">
        <v>35</v>
      </c>
      <c r="H17" s="117">
        <v>0.25</v>
      </c>
      <c r="I17" s="147"/>
      <c r="J17" s="180">
        <f>SUM(K17-1)</f>
        <v>13.5</v>
      </c>
      <c r="K17" s="179">
        <v>14.5</v>
      </c>
      <c r="L17" s="180">
        <f t="shared" ref="L17:O17" si="9">SUM(K17+1)</f>
        <v>15.5</v>
      </c>
      <c r="M17" s="180">
        <f>SUM(L17+1.25)</f>
        <v>16.75</v>
      </c>
      <c r="N17" s="180">
        <f t="shared" si="9"/>
        <v>17.75</v>
      </c>
      <c r="O17" s="180">
        <f t="shared" si="9"/>
        <v>18.75</v>
      </c>
      <c r="P17" s="149"/>
      <c r="Q17" s="168"/>
      <c r="R17" s="154"/>
      <c r="S17" s="149"/>
      <c r="T17" s="149"/>
      <c r="U17" s="149"/>
      <c r="V17" s="154"/>
      <c r="W17" s="149"/>
      <c r="X17" s="149"/>
      <c r="Y17" s="172"/>
    </row>
    <row r="18" s="69" customFormat="1" ht="28" customHeight="1" spans="1:25">
      <c r="A18" s="112">
        <f t="shared" si="5"/>
        <v>10</v>
      </c>
      <c r="B18" s="113" t="str">
        <f>'[1]SPEC SHEET'!A17</f>
        <v>CHEST CIRCUMFERENCE AT A-PEX FROM CF TO CB ALONG NATURAL CURVES</v>
      </c>
      <c r="C18" s="114"/>
      <c r="D18" s="114"/>
      <c r="E18" s="114"/>
      <c r="F18" s="115"/>
      <c r="G18" s="116" t="s">
        <v>36</v>
      </c>
      <c r="H18" s="117">
        <v>0.5</v>
      </c>
      <c r="I18" s="147"/>
      <c r="J18" s="180">
        <f t="shared" ref="J18:J22" si="10">SUM(K18-2)</f>
        <v>31</v>
      </c>
      <c r="K18" s="177">
        <v>33</v>
      </c>
      <c r="L18" s="180">
        <f t="shared" ref="L18:O18" si="11">SUM(K18+2)</f>
        <v>35</v>
      </c>
      <c r="M18" s="180">
        <f t="shared" ref="M18:M22" si="12">SUM(L18+2.5)</f>
        <v>37.5</v>
      </c>
      <c r="N18" s="180">
        <f t="shared" si="11"/>
        <v>39.5</v>
      </c>
      <c r="O18" s="180">
        <f t="shared" si="11"/>
        <v>41.5</v>
      </c>
      <c r="P18" s="149"/>
      <c r="Q18" s="168"/>
      <c r="R18" s="154"/>
      <c r="S18" s="149"/>
      <c r="T18" s="149"/>
      <c r="U18" s="149"/>
      <c r="V18" s="154"/>
      <c r="W18" s="149"/>
      <c r="X18" s="149"/>
      <c r="Y18" s="172"/>
    </row>
    <row r="19" s="69" customFormat="1" ht="28" customHeight="1" spans="1:25">
      <c r="A19" s="112">
        <f t="shared" si="5"/>
        <v>11</v>
      </c>
      <c r="B19" s="113" t="str">
        <f>'[1]SPEC SHEET'!A18</f>
        <v>WAIST CIRCUMFERENCE (6" BELOW AH)</v>
      </c>
      <c r="C19" s="114"/>
      <c r="D19" s="114"/>
      <c r="E19" s="114"/>
      <c r="F19" s="115"/>
      <c r="G19" s="116" t="s">
        <v>37</v>
      </c>
      <c r="H19" s="117">
        <v>0.5</v>
      </c>
      <c r="I19" s="152"/>
      <c r="J19" s="180">
        <f t="shared" si="10"/>
        <v>30</v>
      </c>
      <c r="K19" s="177">
        <v>32</v>
      </c>
      <c r="L19" s="180">
        <f t="shared" ref="L19:O19" si="13">SUM(K19+2)</f>
        <v>34</v>
      </c>
      <c r="M19" s="180">
        <f t="shared" si="12"/>
        <v>36.5</v>
      </c>
      <c r="N19" s="180">
        <f t="shared" si="13"/>
        <v>38.5</v>
      </c>
      <c r="O19" s="180">
        <f t="shared" si="13"/>
        <v>40.5</v>
      </c>
      <c r="P19" s="149"/>
      <c r="Q19" s="168"/>
      <c r="R19" s="154"/>
      <c r="S19" s="149"/>
      <c r="T19" s="149"/>
      <c r="U19" s="149"/>
      <c r="V19" s="154"/>
      <c r="W19" s="149"/>
      <c r="X19" s="149"/>
      <c r="Y19" s="172"/>
    </row>
    <row r="20" s="69" customFormat="1" ht="28" customHeight="1" spans="1:25">
      <c r="A20" s="112">
        <f t="shared" si="5"/>
        <v>12</v>
      </c>
      <c r="B20" s="113" t="str">
        <f>'[1]SPEC SHEET'!A19</f>
        <v>HIP CIRCUMFERENCE (15" BELOW AH) - STRAIGHT</v>
      </c>
      <c r="C20" s="114"/>
      <c r="D20" s="114"/>
      <c r="E20" s="114"/>
      <c r="F20" s="115"/>
      <c r="G20" s="116" t="s">
        <v>38</v>
      </c>
      <c r="H20" s="117">
        <v>0.5</v>
      </c>
      <c r="I20" s="153"/>
      <c r="J20" s="180">
        <f t="shared" si="10"/>
        <v>40</v>
      </c>
      <c r="K20" s="177">
        <v>42</v>
      </c>
      <c r="L20" s="180">
        <f t="shared" ref="L20:O20" si="14">SUM(K20+2)</f>
        <v>44</v>
      </c>
      <c r="M20" s="180">
        <f t="shared" si="12"/>
        <v>46.5</v>
      </c>
      <c r="N20" s="180">
        <f t="shared" si="14"/>
        <v>48.5</v>
      </c>
      <c r="O20" s="180">
        <f t="shared" si="14"/>
        <v>50.5</v>
      </c>
      <c r="P20" s="149"/>
      <c r="Q20" s="168"/>
      <c r="R20" s="154"/>
      <c r="S20" s="149"/>
      <c r="T20" s="149"/>
      <c r="U20" s="149"/>
      <c r="V20" s="154"/>
      <c r="W20" s="149"/>
      <c r="X20" s="149"/>
      <c r="Y20" s="172"/>
    </row>
    <row r="21" s="69" customFormat="1" ht="28" customHeight="1" spans="1:25">
      <c r="A21" s="112">
        <f t="shared" si="5"/>
        <v>13</v>
      </c>
      <c r="B21" s="113" t="str">
        <f>'[1]SPEC SHEET'!A20</f>
        <v>SWEEP SKIRT STRAIGHT - EDGE TO EDGE (SELF)</v>
      </c>
      <c r="C21" s="114"/>
      <c r="D21" s="114"/>
      <c r="E21" s="114"/>
      <c r="F21" s="115"/>
      <c r="G21" s="116" t="s">
        <v>39</v>
      </c>
      <c r="H21" s="117">
        <v>0.5</v>
      </c>
      <c r="I21" s="153"/>
      <c r="J21" s="180">
        <f t="shared" si="10"/>
        <v>51</v>
      </c>
      <c r="K21" s="177">
        <v>53</v>
      </c>
      <c r="L21" s="180">
        <f t="shared" ref="L21:O21" si="15">SUM(K21+2)</f>
        <v>55</v>
      </c>
      <c r="M21" s="180">
        <f t="shared" si="12"/>
        <v>57.5</v>
      </c>
      <c r="N21" s="180">
        <f t="shared" si="15"/>
        <v>59.5</v>
      </c>
      <c r="O21" s="180">
        <f t="shared" si="15"/>
        <v>61.5</v>
      </c>
      <c r="P21" s="149"/>
      <c r="Q21" s="168"/>
      <c r="R21" s="154"/>
      <c r="S21" s="149"/>
      <c r="T21" s="149"/>
      <c r="U21" s="149"/>
      <c r="V21" s="154"/>
      <c r="W21" s="149"/>
      <c r="X21" s="149"/>
      <c r="Y21" s="172"/>
    </row>
    <row r="22" s="69" customFormat="1" ht="28" customHeight="1" spans="1:25">
      <c r="A22" s="112">
        <f t="shared" si="5"/>
        <v>14</v>
      </c>
      <c r="B22" s="113" t="str">
        <f>'[1]SPEC SHEET'!A21</f>
        <v>SWEEP SKIRT STRAIGHT - EDGE TO EDGE (LINING)</v>
      </c>
      <c r="C22" s="114"/>
      <c r="D22" s="114"/>
      <c r="E22" s="114"/>
      <c r="F22" s="115"/>
      <c r="G22" s="116" t="s">
        <v>40</v>
      </c>
      <c r="H22" s="117">
        <v>0.5</v>
      </c>
      <c r="I22" s="153"/>
      <c r="J22" s="180">
        <f t="shared" si="10"/>
        <v>48</v>
      </c>
      <c r="K22" s="174">
        <v>50</v>
      </c>
      <c r="L22" s="180">
        <f t="shared" ref="L22:O22" si="16">SUM(K22+2)</f>
        <v>52</v>
      </c>
      <c r="M22" s="180">
        <f t="shared" si="12"/>
        <v>54.5</v>
      </c>
      <c r="N22" s="180">
        <f t="shared" si="16"/>
        <v>56.5</v>
      </c>
      <c r="O22" s="180">
        <f t="shared" si="16"/>
        <v>58.5</v>
      </c>
      <c r="P22" s="154"/>
      <c r="Q22" s="168"/>
      <c r="R22" s="154"/>
      <c r="S22" s="149"/>
      <c r="T22" s="154"/>
      <c r="U22" s="149"/>
      <c r="V22" s="154"/>
      <c r="W22" s="149"/>
      <c r="X22" s="149"/>
      <c r="Y22" s="172"/>
    </row>
    <row r="23" s="69" customFormat="1" ht="28" customHeight="1" spans="1:25">
      <c r="A23" s="112">
        <f t="shared" si="5"/>
        <v>15</v>
      </c>
      <c r="B23" s="113" t="str">
        <f>'[1]SPEC SHEET'!A22</f>
        <v>SHOULDER STRAP LENGTH - FRONT OUTER EDGE JOINT SEAM TO SEAM</v>
      </c>
      <c r="C23" s="114"/>
      <c r="D23" s="114"/>
      <c r="E23" s="114"/>
      <c r="F23" s="115"/>
      <c r="G23" s="116" t="s">
        <v>41</v>
      </c>
      <c r="H23" s="117">
        <f>'[1]SPEC SHEET'!F22</f>
        <v>0.125</v>
      </c>
      <c r="I23" s="147"/>
      <c r="J23" s="176">
        <f>SUM(K23-0.375)</f>
        <v>18.125</v>
      </c>
      <c r="K23" s="174">
        <v>18.5</v>
      </c>
      <c r="L23" s="176">
        <f t="shared" ref="L23:O23" si="17">SUM(K23+0.375)</f>
        <v>18.875</v>
      </c>
      <c r="M23" s="176">
        <f t="shared" si="17"/>
        <v>19.25</v>
      </c>
      <c r="N23" s="176">
        <f t="shared" si="17"/>
        <v>19.625</v>
      </c>
      <c r="O23" s="176">
        <f t="shared" si="17"/>
        <v>20</v>
      </c>
      <c r="P23" s="149"/>
      <c r="Q23" s="170"/>
      <c r="R23" s="154"/>
      <c r="S23" s="149"/>
      <c r="T23" s="149"/>
      <c r="U23" s="149"/>
      <c r="V23" s="154"/>
      <c r="W23" s="149"/>
      <c r="X23" s="149"/>
      <c r="Y23" s="172"/>
    </row>
    <row r="24" s="69" customFormat="1" ht="28" customHeight="1" spans="1:25">
      <c r="A24" s="112">
        <f t="shared" si="5"/>
        <v>16</v>
      </c>
      <c r="B24" s="113" t="str">
        <f>'[1]SPEC SHEET'!A23</f>
        <v>SHOULDER STRAP LENGTH - FRONT INNER EDGE JOINT SEAM TO SEAM</v>
      </c>
      <c r="C24" s="114"/>
      <c r="D24" s="114"/>
      <c r="E24" s="114"/>
      <c r="F24" s="115"/>
      <c r="G24" s="116" t="s">
        <v>42</v>
      </c>
      <c r="H24" s="117">
        <f>'[1]SPEC SHEET'!F23</f>
        <v>0.125</v>
      </c>
      <c r="I24" s="152"/>
      <c r="J24" s="176">
        <f>SUM(K24-0.375)</f>
        <v>18.625</v>
      </c>
      <c r="K24" s="177">
        <v>19</v>
      </c>
      <c r="L24" s="176">
        <f t="shared" ref="L24:O24" si="18">SUM(K24+0.375)</f>
        <v>19.375</v>
      </c>
      <c r="M24" s="176">
        <f t="shared" si="18"/>
        <v>19.75</v>
      </c>
      <c r="N24" s="176">
        <f t="shared" si="18"/>
        <v>20.125</v>
      </c>
      <c r="O24" s="176">
        <f t="shared" si="18"/>
        <v>20.5</v>
      </c>
      <c r="P24" s="149"/>
      <c r="Q24" s="170"/>
      <c r="R24" s="154"/>
      <c r="S24" s="149"/>
      <c r="T24" s="149"/>
      <c r="U24" s="149"/>
      <c r="V24" s="154"/>
      <c r="W24" s="149"/>
      <c r="X24" s="149"/>
      <c r="Y24" s="172"/>
    </row>
    <row r="25" s="69" customFormat="1" ht="28" customHeight="1" spans="1:25">
      <c r="A25" s="112">
        <f t="shared" si="5"/>
        <v>17</v>
      </c>
      <c r="B25" s="113" t="str">
        <f>'[1]SPEC SHEET'!A24</f>
        <v>SHOULDER STRAP WIDTH</v>
      </c>
      <c r="C25" s="114"/>
      <c r="D25" s="114"/>
      <c r="E25" s="114"/>
      <c r="F25" s="115"/>
      <c r="G25" s="116" t="s">
        <v>43</v>
      </c>
      <c r="H25" s="117">
        <f>'[1]SPEC SHEET'!F24</f>
        <v>0.25</v>
      </c>
      <c r="I25" s="152"/>
      <c r="J25" s="176">
        <f>K25</f>
        <v>1.75</v>
      </c>
      <c r="K25" s="177">
        <v>1.75</v>
      </c>
      <c r="L25" s="176">
        <f t="shared" ref="L25:O25" si="19">K25</f>
        <v>1.75</v>
      </c>
      <c r="M25" s="176">
        <f t="shared" si="19"/>
        <v>1.75</v>
      </c>
      <c r="N25" s="176">
        <f t="shared" si="19"/>
        <v>1.75</v>
      </c>
      <c r="O25" s="176">
        <f t="shared" si="19"/>
        <v>1.75</v>
      </c>
      <c r="P25" s="154"/>
      <c r="Q25" s="170"/>
      <c r="R25" s="154"/>
      <c r="S25" s="149"/>
      <c r="T25" s="154"/>
      <c r="U25" s="149"/>
      <c r="V25" s="154"/>
      <c r="W25" s="149"/>
      <c r="X25" s="149"/>
      <c r="Y25" s="172"/>
    </row>
    <row r="26" s="69" customFormat="1" ht="28" customHeight="1" spans="1:25">
      <c r="A26" s="112">
        <f t="shared" si="5"/>
        <v>18</v>
      </c>
      <c r="B26" s="119" t="str">
        <f>'[1]SPEC SHEET'!A25</f>
        <v>HEM HEIGHT</v>
      </c>
      <c r="C26" s="120"/>
      <c r="D26" s="120"/>
      <c r="E26" s="120"/>
      <c r="F26" s="121"/>
      <c r="G26" s="122" t="s">
        <v>44</v>
      </c>
      <c r="H26" s="123">
        <f>'[1]SPEC SHEET'!F25</f>
        <v>0</v>
      </c>
      <c r="I26" s="155"/>
      <c r="J26" s="176">
        <f>K26</f>
        <v>0.125</v>
      </c>
      <c r="K26" s="177">
        <v>0.125</v>
      </c>
      <c r="L26" s="176">
        <f t="shared" ref="L26:O26" si="20">K26</f>
        <v>0.125</v>
      </c>
      <c r="M26" s="176">
        <f t="shared" si="20"/>
        <v>0.125</v>
      </c>
      <c r="N26" s="176">
        <f t="shared" si="20"/>
        <v>0.125</v>
      </c>
      <c r="O26" s="176">
        <f t="shared" si="20"/>
        <v>0.125</v>
      </c>
      <c r="P26" s="149"/>
      <c r="Q26" s="169"/>
      <c r="R26" s="154"/>
      <c r="S26" s="149"/>
      <c r="T26" s="149"/>
      <c r="U26" s="149"/>
      <c r="V26" s="154"/>
      <c r="W26" s="149"/>
      <c r="X26" s="149"/>
      <c r="Y26" s="172"/>
    </row>
    <row r="27" s="69" customFormat="1" ht="28" customHeight="1" spans="1:25">
      <c r="A27" s="112">
        <f t="shared" si="5"/>
        <v>19</v>
      </c>
      <c r="B27" s="124" t="str">
        <f>'[1]SPEC SHEET'!A26</f>
        <v>NOTE: PLEASE REVISE ALL YELLOW HIGHLIGHTED POINTS</v>
      </c>
      <c r="C27" s="124"/>
      <c r="D27" s="124"/>
      <c r="E27" s="124"/>
      <c r="F27" s="124"/>
      <c r="G27" s="124"/>
      <c r="H27" s="125"/>
      <c r="I27" s="156"/>
      <c r="J27" s="156"/>
      <c r="K27" s="157"/>
      <c r="L27" s="156"/>
      <c r="M27" s="156"/>
      <c r="N27" s="156"/>
      <c r="O27" s="156"/>
      <c r="P27" s="149"/>
      <c r="R27" s="154"/>
      <c r="S27" s="149"/>
      <c r="T27" s="149"/>
      <c r="U27" s="149"/>
      <c r="V27" s="154"/>
      <c r="W27" s="149"/>
      <c r="X27" s="149"/>
      <c r="Y27" s="172"/>
    </row>
    <row r="28" s="69" customFormat="1" customHeight="1" spans="1:25">
      <c r="A28" s="112" t="e">
        <f>#REF!+1</f>
        <v>#REF!</v>
      </c>
      <c r="B28" s="126"/>
      <c r="C28" s="126"/>
      <c r="D28" s="126"/>
      <c r="E28" s="126"/>
      <c r="F28" s="126"/>
      <c r="G28" s="126"/>
      <c r="H28" s="127"/>
      <c r="I28" s="158"/>
      <c r="J28" s="159"/>
      <c r="K28" s="158"/>
      <c r="L28" s="159"/>
      <c r="M28" s="159"/>
      <c r="N28" s="159"/>
      <c r="O28" s="159"/>
      <c r="P28" s="149"/>
      <c r="Q28" s="149"/>
      <c r="R28" s="154"/>
      <c r="S28" s="149"/>
      <c r="T28" s="149"/>
      <c r="U28" s="149"/>
      <c r="V28" s="154"/>
      <c r="W28" s="149"/>
      <c r="X28" s="149"/>
      <c r="Y28" s="172"/>
    </row>
    <row r="29" s="69" customFormat="1" customHeight="1" spans="1:25">
      <c r="A29" s="112" t="e">
        <f t="shared" ref="A29:A41" si="21">A28+1</f>
        <v>#REF!</v>
      </c>
      <c r="B29" s="126"/>
      <c r="C29" s="126"/>
      <c r="D29" s="126"/>
      <c r="E29" s="126"/>
      <c r="F29" s="126"/>
      <c r="G29" s="126"/>
      <c r="H29" s="128"/>
      <c r="I29" s="158"/>
      <c r="J29" s="158"/>
      <c r="K29" s="158"/>
      <c r="L29" s="158"/>
      <c r="M29" s="158"/>
      <c r="N29" s="158"/>
      <c r="O29" s="158"/>
      <c r="P29" s="149"/>
      <c r="Q29" s="149"/>
      <c r="R29" s="154"/>
      <c r="S29" s="149"/>
      <c r="T29" s="149"/>
      <c r="U29" s="149"/>
      <c r="V29" s="154"/>
      <c r="W29" s="149"/>
      <c r="X29" s="149"/>
      <c r="Y29" s="172"/>
    </row>
    <row r="30" s="69" customFormat="1" customHeight="1" spans="1:25">
      <c r="A30" s="112" t="e">
        <f t="shared" si="21"/>
        <v>#REF!</v>
      </c>
      <c r="B30" s="126"/>
      <c r="C30" s="126"/>
      <c r="D30" s="126"/>
      <c r="E30" s="126"/>
      <c r="F30" s="126"/>
      <c r="G30" s="126"/>
      <c r="H30" s="129"/>
      <c r="I30" s="158"/>
      <c r="J30" s="158"/>
      <c r="K30" s="158"/>
      <c r="L30" s="158"/>
      <c r="M30" s="158"/>
      <c r="N30" s="158"/>
      <c r="O30" s="158"/>
      <c r="P30" s="149"/>
      <c r="Q30" s="149"/>
      <c r="R30" s="154"/>
      <c r="S30" s="149"/>
      <c r="T30" s="149"/>
      <c r="U30" s="149"/>
      <c r="V30" s="154"/>
      <c r="W30" s="149"/>
      <c r="X30" s="149"/>
      <c r="Y30" s="172"/>
    </row>
    <row r="31" s="69" customFormat="1" customHeight="1" spans="1:25">
      <c r="A31" s="112" t="e">
        <f t="shared" si="21"/>
        <v>#REF!</v>
      </c>
      <c r="B31" s="126"/>
      <c r="C31" s="126"/>
      <c r="D31" s="126"/>
      <c r="E31" s="126"/>
      <c r="F31" s="126"/>
      <c r="G31" s="126"/>
      <c r="H31" s="129"/>
      <c r="I31" s="158"/>
      <c r="J31" s="158"/>
      <c r="K31" s="158"/>
      <c r="L31" s="158"/>
      <c r="M31" s="158"/>
      <c r="N31" s="158"/>
      <c r="O31" s="158"/>
      <c r="P31" s="149"/>
      <c r="Q31" s="149"/>
      <c r="R31" s="154"/>
      <c r="S31" s="149"/>
      <c r="T31" s="149"/>
      <c r="U31" s="149"/>
      <c r="V31" s="154"/>
      <c r="W31" s="149"/>
      <c r="X31" s="149"/>
      <c r="Y31" s="172"/>
    </row>
    <row r="32" s="69" customFormat="1" customHeight="1" spans="1:25">
      <c r="A32" s="112" t="e">
        <f t="shared" si="21"/>
        <v>#REF!</v>
      </c>
      <c r="B32" s="126"/>
      <c r="C32" s="126"/>
      <c r="D32" s="126"/>
      <c r="E32" s="126"/>
      <c r="F32" s="126"/>
      <c r="G32" s="126"/>
      <c r="H32" s="129"/>
      <c r="I32" s="158"/>
      <c r="J32" s="158"/>
      <c r="K32" s="158"/>
      <c r="L32" s="158"/>
      <c r="M32" s="158"/>
      <c r="N32" s="158"/>
      <c r="O32" s="158"/>
      <c r="P32" s="149"/>
      <c r="Q32" s="149"/>
      <c r="R32" s="154"/>
      <c r="S32" s="149"/>
      <c r="T32" s="149"/>
      <c r="U32" s="149"/>
      <c r="V32" s="154"/>
      <c r="W32" s="149"/>
      <c r="X32" s="149"/>
      <c r="Y32" s="172"/>
    </row>
    <row r="33" s="69" customFormat="1" customHeight="1" spans="1:25">
      <c r="A33" s="112" t="e">
        <f t="shared" si="21"/>
        <v>#REF!</v>
      </c>
      <c r="B33" s="126"/>
      <c r="C33" s="126"/>
      <c r="D33" s="126"/>
      <c r="E33" s="126"/>
      <c r="F33" s="126"/>
      <c r="G33" s="126"/>
      <c r="H33" s="129"/>
      <c r="I33" s="158"/>
      <c r="J33" s="158"/>
      <c r="K33" s="158"/>
      <c r="L33" s="158"/>
      <c r="M33" s="158"/>
      <c r="N33" s="158"/>
      <c r="O33" s="158"/>
      <c r="P33" s="149"/>
      <c r="Q33" s="149"/>
      <c r="R33" s="154"/>
      <c r="S33" s="149"/>
      <c r="T33" s="149"/>
      <c r="U33" s="149"/>
      <c r="V33" s="154"/>
      <c r="W33" s="149"/>
      <c r="X33" s="149"/>
      <c r="Y33" s="172"/>
    </row>
    <row r="34" s="69" customFormat="1" customHeight="1" spans="1:25">
      <c r="A34" s="112" t="e">
        <f t="shared" si="21"/>
        <v>#REF!</v>
      </c>
      <c r="B34" s="126"/>
      <c r="C34" s="126"/>
      <c r="D34" s="126"/>
      <c r="E34" s="126"/>
      <c r="F34" s="126"/>
      <c r="G34" s="126"/>
      <c r="H34" s="129"/>
      <c r="I34" s="158"/>
      <c r="J34" s="158"/>
      <c r="K34" s="158"/>
      <c r="L34" s="158"/>
      <c r="M34" s="158"/>
      <c r="N34" s="158"/>
      <c r="O34" s="158"/>
      <c r="P34" s="149"/>
      <c r="Q34" s="149"/>
      <c r="R34" s="154"/>
      <c r="S34" s="149"/>
      <c r="T34" s="149"/>
      <c r="U34" s="149"/>
      <c r="V34" s="154"/>
      <c r="W34" s="149"/>
      <c r="X34" s="149"/>
      <c r="Y34" s="172"/>
    </row>
    <row r="35" s="69" customFormat="1" customHeight="1" spans="1:25">
      <c r="A35" s="112" t="e">
        <f t="shared" si="21"/>
        <v>#REF!</v>
      </c>
      <c r="B35" s="126"/>
      <c r="C35" s="126"/>
      <c r="D35" s="126"/>
      <c r="E35" s="126"/>
      <c r="F35" s="126"/>
      <c r="G35" s="126"/>
      <c r="H35" s="129"/>
      <c r="I35" s="158"/>
      <c r="J35" s="158"/>
      <c r="K35" s="158"/>
      <c r="L35" s="158"/>
      <c r="M35" s="158"/>
      <c r="N35" s="158"/>
      <c r="O35" s="158"/>
      <c r="P35" s="160"/>
      <c r="Q35" s="149"/>
      <c r="R35" s="171"/>
      <c r="S35" s="149"/>
      <c r="T35" s="149"/>
      <c r="U35" s="149"/>
      <c r="V35" s="171"/>
      <c r="W35" s="149"/>
      <c r="X35" s="149"/>
      <c r="Y35" s="172"/>
    </row>
    <row r="36" s="69" customFormat="1" customHeight="1" spans="1:25">
      <c r="A36" s="112" t="e">
        <f t="shared" si="21"/>
        <v>#REF!</v>
      </c>
      <c r="B36" s="126"/>
      <c r="C36" s="126"/>
      <c r="D36" s="126"/>
      <c r="E36" s="126"/>
      <c r="F36" s="126"/>
      <c r="G36" s="126"/>
      <c r="H36" s="129"/>
      <c r="I36" s="158"/>
      <c r="J36" s="158"/>
      <c r="K36" s="158"/>
      <c r="L36" s="158"/>
      <c r="M36" s="158"/>
      <c r="N36" s="158"/>
      <c r="O36" s="158"/>
      <c r="P36" s="160"/>
      <c r="Q36" s="149"/>
      <c r="R36" s="171"/>
      <c r="S36" s="149"/>
      <c r="T36" s="149"/>
      <c r="U36" s="149"/>
      <c r="V36" s="171"/>
      <c r="W36" s="149"/>
      <c r="X36" s="149"/>
      <c r="Y36" s="172"/>
    </row>
    <row r="37" s="69" customFormat="1" customHeight="1" spans="1:25">
      <c r="A37" s="112" t="e">
        <f t="shared" si="21"/>
        <v>#REF!</v>
      </c>
      <c r="B37" s="126"/>
      <c r="C37" s="126"/>
      <c r="D37" s="126"/>
      <c r="E37" s="126"/>
      <c r="F37" s="126"/>
      <c r="G37" s="126"/>
      <c r="H37" s="129"/>
      <c r="I37" s="158"/>
      <c r="J37" s="158"/>
      <c r="K37" s="158"/>
      <c r="L37" s="158"/>
      <c r="M37" s="158"/>
      <c r="N37" s="158"/>
      <c r="O37" s="158"/>
      <c r="P37" s="160"/>
      <c r="Q37" s="149"/>
      <c r="R37" s="171"/>
      <c r="S37" s="149"/>
      <c r="T37" s="149"/>
      <c r="U37" s="149"/>
      <c r="V37" s="171"/>
      <c r="W37" s="149"/>
      <c r="X37" s="149"/>
      <c r="Y37" s="172"/>
    </row>
    <row r="38" s="69" customFormat="1" customHeight="1" spans="1:25">
      <c r="A38" s="112" t="e">
        <f t="shared" si="21"/>
        <v>#REF!</v>
      </c>
      <c r="B38" s="126"/>
      <c r="C38" s="126"/>
      <c r="D38" s="126"/>
      <c r="E38" s="126"/>
      <c r="F38" s="126"/>
      <c r="G38" s="126"/>
      <c r="H38" s="129"/>
      <c r="I38" s="158"/>
      <c r="J38" s="158"/>
      <c r="K38" s="158"/>
      <c r="L38" s="158"/>
      <c r="M38" s="158"/>
      <c r="N38" s="158"/>
      <c r="O38" s="158"/>
      <c r="P38" s="160"/>
      <c r="Q38" s="149"/>
      <c r="R38" s="171"/>
      <c r="S38" s="149"/>
      <c r="T38" s="149"/>
      <c r="U38" s="149"/>
      <c r="V38" s="171"/>
      <c r="W38" s="149"/>
      <c r="X38" s="149"/>
      <c r="Y38" s="172"/>
    </row>
    <row r="39" s="69" customFormat="1" customHeight="1" spans="1:25">
      <c r="A39" s="112" t="e">
        <f t="shared" si="21"/>
        <v>#REF!</v>
      </c>
      <c r="B39" s="126"/>
      <c r="C39" s="126"/>
      <c r="D39" s="126"/>
      <c r="E39" s="126"/>
      <c r="F39" s="126"/>
      <c r="G39" s="126"/>
      <c r="H39" s="129"/>
      <c r="I39" s="158"/>
      <c r="J39" s="158"/>
      <c r="K39" s="158"/>
      <c r="L39" s="158"/>
      <c r="M39" s="158"/>
      <c r="N39" s="158"/>
      <c r="O39" s="158"/>
      <c r="P39" s="160"/>
      <c r="Q39" s="149"/>
      <c r="R39" s="171"/>
      <c r="S39" s="149"/>
      <c r="T39" s="149"/>
      <c r="U39" s="149"/>
      <c r="V39" s="171"/>
      <c r="W39" s="149"/>
      <c r="X39" s="149"/>
      <c r="Y39" s="172"/>
    </row>
    <row r="40" s="69" customFormat="1" customHeight="1" spans="1:25">
      <c r="A40" s="112" t="e">
        <f t="shared" si="21"/>
        <v>#REF!</v>
      </c>
      <c r="B40" s="126"/>
      <c r="C40" s="126"/>
      <c r="D40" s="126"/>
      <c r="E40" s="126"/>
      <c r="F40" s="126"/>
      <c r="G40" s="126"/>
      <c r="H40" s="129"/>
      <c r="I40" s="158"/>
      <c r="J40" s="158"/>
      <c r="K40" s="158"/>
      <c r="L40" s="158"/>
      <c r="M40" s="158"/>
      <c r="N40" s="158"/>
      <c r="O40" s="158"/>
      <c r="P40" s="161"/>
      <c r="Q40" s="161"/>
      <c r="R40" s="161"/>
      <c r="S40" s="161"/>
      <c r="T40" s="161"/>
      <c r="U40" s="161"/>
      <c r="V40" s="161"/>
      <c r="W40" s="161"/>
      <c r="X40" s="161"/>
      <c r="Y40" s="161"/>
    </row>
    <row r="41" s="69" customFormat="1" customHeight="1" spans="1:25">
      <c r="A41" s="112" t="e">
        <f t="shared" si="21"/>
        <v>#REF!</v>
      </c>
      <c r="B41" s="126"/>
      <c r="C41" s="126"/>
      <c r="D41" s="126"/>
      <c r="E41" s="126"/>
      <c r="F41" s="126"/>
      <c r="G41" s="126"/>
      <c r="H41" s="130"/>
      <c r="I41" s="158"/>
      <c r="J41" s="158"/>
      <c r="K41" s="158"/>
      <c r="L41" s="158"/>
      <c r="M41" s="158"/>
      <c r="N41" s="158"/>
      <c r="O41" s="158"/>
      <c r="P41" s="161"/>
      <c r="Q41" s="161"/>
      <c r="R41" s="161"/>
      <c r="S41" s="161"/>
      <c r="T41" s="161"/>
      <c r="U41" s="161"/>
      <c r="V41" s="161"/>
      <c r="W41" s="161"/>
      <c r="X41" s="161"/>
      <c r="Y41" s="161"/>
    </row>
    <row r="42" s="69" customFormat="1" customHeight="1" spans="2:15">
      <c r="B42" s="126"/>
      <c r="C42" s="126"/>
      <c r="D42" s="126"/>
      <c r="E42" s="126"/>
      <c r="F42" s="126"/>
      <c r="G42" s="126"/>
      <c r="H42" s="127"/>
      <c r="I42" s="162"/>
      <c r="J42" s="162"/>
      <c r="K42" s="162"/>
      <c r="L42" s="162"/>
      <c r="M42" s="162"/>
      <c r="N42" s="162"/>
      <c r="O42" s="162"/>
    </row>
    <row r="43" s="69" customFormat="1" customHeight="1" spans="2:15">
      <c r="B43" s="126"/>
      <c r="C43" s="126"/>
      <c r="D43" s="126"/>
      <c r="E43" s="126"/>
      <c r="F43" s="126"/>
      <c r="G43" s="126"/>
      <c r="H43" s="127"/>
      <c r="I43" s="162"/>
      <c r="J43" s="162"/>
      <c r="K43" s="162"/>
      <c r="L43" s="162"/>
      <c r="M43" s="162"/>
      <c r="N43" s="162"/>
      <c r="O43" s="162"/>
    </row>
    <row r="44" s="69" customFormat="1" customHeight="1" spans="2:15">
      <c r="B44" s="126"/>
      <c r="C44" s="126"/>
      <c r="D44" s="126"/>
      <c r="E44" s="126"/>
      <c r="F44" s="126"/>
      <c r="G44" s="126"/>
      <c r="H44" s="127"/>
      <c r="I44" s="162"/>
      <c r="J44" s="162"/>
      <c r="K44" s="162"/>
      <c r="L44" s="162"/>
      <c r="M44" s="162"/>
      <c r="N44" s="162"/>
      <c r="O44" s="162"/>
    </row>
    <row r="45" s="69" customFormat="1" customHeight="1" spans="2:15">
      <c r="B45" s="126"/>
      <c r="C45" s="126"/>
      <c r="D45" s="126"/>
      <c r="E45" s="126"/>
      <c r="F45" s="126"/>
      <c r="G45" s="126"/>
      <c r="H45" s="128"/>
      <c r="I45" s="162"/>
      <c r="J45" s="162"/>
      <c r="K45" s="162"/>
      <c r="L45" s="162"/>
      <c r="M45" s="162"/>
      <c r="N45" s="162"/>
      <c r="O45" s="162"/>
    </row>
    <row r="46" s="69" customFormat="1" customHeight="1" spans="2:15">
      <c r="B46" s="126"/>
      <c r="C46" s="126"/>
      <c r="D46" s="126"/>
      <c r="E46" s="126"/>
      <c r="F46" s="126"/>
      <c r="G46" s="126"/>
      <c r="H46" s="128"/>
      <c r="I46" s="162"/>
      <c r="J46" s="162"/>
      <c r="K46" s="162"/>
      <c r="L46" s="162"/>
      <c r="M46" s="162"/>
      <c r="N46" s="162"/>
      <c r="O46" s="162"/>
    </row>
    <row r="47" s="69" customFormat="1" customHeight="1" spans="2:15">
      <c r="B47" s="126"/>
      <c r="C47" s="126"/>
      <c r="D47" s="126"/>
      <c r="E47" s="126"/>
      <c r="F47" s="126"/>
      <c r="G47" s="126"/>
      <c r="H47" s="127"/>
      <c r="I47" s="162"/>
      <c r="J47" s="162"/>
      <c r="K47" s="162"/>
      <c r="L47" s="162"/>
      <c r="M47" s="162"/>
      <c r="N47" s="162"/>
      <c r="O47" s="162"/>
    </row>
    <row r="48" s="69" customFormat="1" customHeight="1" spans="2:15">
      <c r="B48" s="126"/>
      <c r="C48" s="126"/>
      <c r="D48" s="126"/>
      <c r="E48" s="126"/>
      <c r="F48" s="126"/>
      <c r="G48" s="126"/>
      <c r="H48" s="127"/>
      <c r="I48" s="162"/>
      <c r="J48" s="162"/>
      <c r="K48" s="162"/>
      <c r="L48" s="162"/>
      <c r="M48" s="162"/>
      <c r="N48" s="162"/>
      <c r="O48" s="162"/>
    </row>
    <row r="49" s="69" customFormat="1" customHeight="1" spans="2:15">
      <c r="B49" s="126"/>
      <c r="C49" s="126"/>
      <c r="D49" s="126"/>
      <c r="E49" s="126"/>
      <c r="F49" s="126"/>
      <c r="G49" s="126"/>
      <c r="H49" s="128"/>
      <c r="I49" s="162"/>
      <c r="J49" s="162"/>
      <c r="K49" s="162"/>
      <c r="L49" s="162"/>
      <c r="M49" s="162"/>
      <c r="N49" s="162"/>
      <c r="O49" s="162"/>
    </row>
    <row r="50" s="69" customFormat="1" customHeight="1" spans="2:15">
      <c r="B50" s="126"/>
      <c r="C50" s="126"/>
      <c r="D50" s="126"/>
      <c r="E50" s="126"/>
      <c r="F50" s="126"/>
      <c r="G50" s="126"/>
      <c r="H50" s="131"/>
      <c r="I50" s="163"/>
      <c r="J50" s="163"/>
      <c r="K50" s="163"/>
      <c r="L50" s="163"/>
      <c r="M50" s="163"/>
      <c r="N50" s="163"/>
      <c r="O50" s="163"/>
    </row>
    <row r="51" s="69" customFormat="1" customHeight="1" spans="2:15">
      <c r="B51" s="126"/>
      <c r="C51" s="126"/>
      <c r="D51" s="126"/>
      <c r="E51" s="126"/>
      <c r="F51" s="126"/>
      <c r="G51" s="126"/>
      <c r="H51" s="127"/>
      <c r="I51" s="162"/>
      <c r="J51" s="159"/>
      <c r="K51" s="162"/>
      <c r="L51" s="164"/>
      <c r="M51" s="164"/>
      <c r="N51" s="164"/>
      <c r="O51" s="164"/>
    </row>
    <row r="52" s="69" customFormat="1" customHeight="1" spans="2:15">
      <c r="B52" s="126"/>
      <c r="C52" s="126"/>
      <c r="D52" s="126"/>
      <c r="E52" s="126"/>
      <c r="F52" s="126"/>
      <c r="G52" s="126"/>
      <c r="H52" s="127"/>
      <c r="I52" s="162"/>
      <c r="J52" s="159"/>
      <c r="K52" s="162"/>
      <c r="L52" s="164"/>
      <c r="M52" s="164"/>
      <c r="N52" s="164"/>
      <c r="O52" s="164"/>
    </row>
    <row r="53" s="69" customFormat="1" customHeight="1" spans="2:15">
      <c r="B53" s="126"/>
      <c r="C53" s="126"/>
      <c r="D53" s="126"/>
      <c r="E53" s="126"/>
      <c r="F53" s="126"/>
      <c r="G53" s="126"/>
      <c r="H53" s="127"/>
      <c r="I53" s="162"/>
      <c r="J53" s="159"/>
      <c r="K53" s="162"/>
      <c r="L53" s="164"/>
      <c r="M53" s="164"/>
      <c r="N53" s="164"/>
      <c r="O53" s="164"/>
    </row>
    <row r="54" s="69" customFormat="1" customHeight="1" spans="2:15">
      <c r="B54" s="126"/>
      <c r="C54" s="126"/>
      <c r="D54" s="126"/>
      <c r="E54" s="126"/>
      <c r="F54" s="126"/>
      <c r="G54" s="126"/>
      <c r="H54" s="127"/>
      <c r="I54" s="164"/>
      <c r="J54" s="164"/>
      <c r="K54" s="162"/>
      <c r="L54" s="164"/>
      <c r="M54" s="164"/>
      <c r="N54" s="164"/>
      <c r="O54" s="164"/>
    </row>
    <row r="55" s="69" customFormat="1" customHeight="1" spans="2:15">
      <c r="B55" s="126"/>
      <c r="C55" s="126"/>
      <c r="D55" s="126"/>
      <c r="E55" s="126"/>
      <c r="F55" s="126"/>
      <c r="G55" s="126"/>
      <c r="H55" s="128"/>
      <c r="I55" s="164"/>
      <c r="J55" s="164"/>
      <c r="K55" s="162"/>
      <c r="L55" s="162"/>
      <c r="M55" s="162"/>
      <c r="N55" s="162"/>
      <c r="O55" s="162"/>
    </row>
    <row r="56" s="69" customFormat="1" customHeight="1" spans="2:15">
      <c r="B56" s="126"/>
      <c r="C56" s="126"/>
      <c r="D56" s="126"/>
      <c r="E56" s="126"/>
      <c r="F56" s="126"/>
      <c r="G56" s="126"/>
      <c r="H56" s="127"/>
      <c r="I56" s="164"/>
      <c r="J56" s="164"/>
      <c r="K56" s="162"/>
      <c r="L56" s="164"/>
      <c r="M56" s="164"/>
      <c r="N56" s="164"/>
      <c r="O56" s="164"/>
    </row>
    <row r="57" s="69" customFormat="1" customHeight="1" spans="2:15">
      <c r="B57" s="126"/>
      <c r="C57" s="126"/>
      <c r="D57" s="126"/>
      <c r="E57" s="126"/>
      <c r="F57" s="126"/>
      <c r="G57" s="126"/>
      <c r="H57" s="127"/>
      <c r="I57" s="164"/>
      <c r="J57" s="164"/>
      <c r="K57" s="162"/>
      <c r="L57" s="164"/>
      <c r="M57" s="164"/>
      <c r="N57" s="164"/>
      <c r="O57" s="164"/>
    </row>
    <row r="58" s="69" customFormat="1" customHeight="1" spans="2:15">
      <c r="B58" s="126"/>
      <c r="C58" s="126"/>
      <c r="D58" s="126"/>
      <c r="E58" s="126"/>
      <c r="F58" s="126"/>
      <c r="G58" s="126"/>
      <c r="H58" s="127"/>
      <c r="I58" s="164"/>
      <c r="J58" s="164"/>
      <c r="K58" s="162"/>
      <c r="L58" s="164"/>
      <c r="M58" s="164"/>
      <c r="N58" s="164"/>
      <c r="O58" s="164"/>
    </row>
  </sheetData>
  <mergeCells count="78">
    <mergeCell ref="A1:D1"/>
    <mergeCell ref="F1:H1"/>
    <mergeCell ref="I1:O1"/>
    <mergeCell ref="A2:B2"/>
    <mergeCell ref="E2:F2"/>
    <mergeCell ref="A3:B3"/>
    <mergeCell ref="E3:F3"/>
    <mergeCell ref="A4:B4"/>
    <mergeCell ref="E4:F4"/>
    <mergeCell ref="A5:B5"/>
    <mergeCell ref="E5:F5"/>
    <mergeCell ref="H5:J5"/>
    <mergeCell ref="K5:O5"/>
    <mergeCell ref="A6:B6"/>
    <mergeCell ref="E6:F6"/>
    <mergeCell ref="H6:J6"/>
    <mergeCell ref="K6:O6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H7:H8"/>
    <mergeCell ref="I7:I8"/>
    <mergeCell ref="J7:J8"/>
    <mergeCell ref="K7:K8"/>
    <mergeCell ref="L7:L8"/>
    <mergeCell ref="M7:M8"/>
    <mergeCell ref="N7:N8"/>
    <mergeCell ref="O7:O8"/>
    <mergeCell ref="H2:J4"/>
    <mergeCell ref="K2:O4"/>
    <mergeCell ref="B7:F8"/>
  </mergeCells>
  <conditionalFormatting sqref="L9:O11">
    <cfRule type="notContainsBlanks" dxfId="0" priority="4">
      <formula>LEN(TRIM(L9))&gt;0</formula>
    </cfRule>
  </conditionalFormatting>
  <conditionalFormatting sqref="L13:O14">
    <cfRule type="notContainsBlanks" dxfId="0" priority="3">
      <formula>LEN(TRIM(L13))&gt;0</formula>
    </cfRule>
  </conditionalFormatting>
  <conditionalFormatting sqref="L16:O22">
    <cfRule type="notContainsBlanks" dxfId="0" priority="2">
      <formula>LEN(TRIM(L16))&gt;0</formula>
    </cfRule>
  </conditionalFormatting>
  <conditionalFormatting sqref="L23:O24">
    <cfRule type="notContainsBlanks" dxfId="0" priority="1">
      <formula>LEN(TRIM(L23))&gt;0</formula>
    </cfRule>
  </conditionalFormatting>
  <dataValidations count="2">
    <dataValidation type="list" allowBlank="1" showInputMessage="1" showErrorMessage="1" sqref="K2">
      <formula1>"MAINLINE,LONG LEAD"</formula1>
    </dataValidation>
    <dataValidation type="list" allowBlank="1" showInputMessage="1" showErrorMessage="1" sqref="K5">
      <formula1>"YES,NO"</formula1>
    </dataValidation>
  </dataValidations>
  <pageMargins left="0.7" right="0.7" top="0.75" bottom="0.75" header="0.3" footer="0.3"/>
  <pageSetup paperSize="9" scale="6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58"/>
  <sheetViews>
    <sheetView view="pageBreakPreview" zoomScale="70" zoomScaleNormal="70" workbookViewId="0">
      <selection activeCell="R18" sqref="R18"/>
    </sheetView>
  </sheetViews>
  <sheetFormatPr defaultColWidth="14.1238938053097" defaultRowHeight="15.75" customHeight="1"/>
  <cols>
    <col min="1" max="1" width="4.64601769911504" style="69" customWidth="1"/>
    <col min="2" max="2" width="18.212389380531" style="69" customWidth="1"/>
    <col min="3" max="3" width="24.212389380531" style="69" customWidth="1"/>
    <col min="4" max="4" width="22.6725663716814" style="69" customWidth="1"/>
    <col min="5" max="5" width="17.1858407079646" style="69" customWidth="1"/>
    <col min="6" max="6" width="5.23893805309735" style="69" customWidth="1"/>
    <col min="7" max="7" width="43.716814159292" style="69" customWidth="1"/>
    <col min="8" max="8" width="9.84955752212389" style="69" customWidth="1"/>
    <col min="9" max="9" width="9.84955752212389" style="69" hidden="1" customWidth="1"/>
    <col min="10" max="10" width="10.0353982300885" style="69" customWidth="1"/>
    <col min="11" max="15" width="9.84955752212389" style="69" customWidth="1"/>
    <col min="16" max="18" width="9.66371681415929" style="69" customWidth="1"/>
    <col min="19" max="19" width="6.13274336283186" style="69" customWidth="1"/>
    <col min="20" max="20" width="9.66371681415929" style="69" customWidth="1"/>
    <col min="21" max="22" width="9.47787610619469" style="69" customWidth="1"/>
    <col min="23" max="23" width="7.43362831858407" style="69" customWidth="1"/>
    <col min="24" max="24" width="11.3362831858407" style="69" customWidth="1"/>
    <col min="25" max="25" width="31.9646017699115" style="69" customWidth="1"/>
    <col min="26" max="16384" width="14.1238938053097" style="69"/>
  </cols>
  <sheetData>
    <row r="1" s="69" customFormat="1" ht="30" customHeight="1" spans="1:24">
      <c r="A1" s="70" t="s">
        <v>0</v>
      </c>
      <c r="B1" s="71"/>
      <c r="C1" s="71"/>
      <c r="D1" s="72"/>
      <c r="E1" s="73" t="s">
        <v>1</v>
      </c>
      <c r="F1" s="74" t="str">
        <f>'[1]Style Summary Cover Page'!E1</f>
        <v>BG7193</v>
      </c>
      <c r="G1" s="75"/>
      <c r="H1" s="75"/>
      <c r="I1" s="132" t="s">
        <v>2</v>
      </c>
      <c r="J1" s="133"/>
      <c r="K1" s="133"/>
      <c r="L1" s="133"/>
      <c r="M1" s="133"/>
      <c r="N1" s="133"/>
      <c r="O1" s="73"/>
      <c r="P1" s="134"/>
      <c r="Q1" s="134"/>
      <c r="R1" s="134"/>
      <c r="S1" s="134"/>
      <c r="T1" s="134"/>
      <c r="U1" s="134"/>
      <c r="V1" s="134"/>
      <c r="W1" s="134"/>
      <c r="X1" s="134"/>
    </row>
    <row r="2" s="69" customFormat="1" customHeight="1" spans="1:24">
      <c r="A2" s="76" t="s">
        <v>3</v>
      </c>
      <c r="B2" s="77"/>
      <c r="C2" s="78" t="str">
        <f>'[1]Style Summary Cover Page'!B2</f>
        <v>VERONICA MINI DRESS</v>
      </c>
      <c r="D2" s="79" t="s">
        <v>4</v>
      </c>
      <c r="E2" s="80" t="str">
        <f>'[1]Style Summary Cover Page'!D2</f>
        <v>SARAH PUNTER</v>
      </c>
      <c r="F2" s="81"/>
      <c r="G2" s="82"/>
      <c r="H2" s="83" t="s">
        <v>5</v>
      </c>
      <c r="I2" s="83"/>
      <c r="J2" s="135"/>
      <c r="K2" s="136" t="str">
        <f>'[1]Style Summary Cover Page'!I2</f>
        <v>VERONICA DRESS BG5183</v>
      </c>
      <c r="L2" s="136"/>
      <c r="M2" s="136"/>
      <c r="N2" s="136"/>
      <c r="O2" s="136"/>
      <c r="P2" s="137"/>
      <c r="Q2" s="137"/>
      <c r="R2" s="137"/>
      <c r="S2" s="137"/>
      <c r="T2" s="137"/>
      <c r="U2" s="137"/>
      <c r="V2" s="137"/>
      <c r="W2" s="137"/>
      <c r="X2" s="137"/>
    </row>
    <row r="3" s="69" customFormat="1" customHeight="1" spans="1:24">
      <c r="A3" s="84" t="s">
        <v>6</v>
      </c>
      <c r="B3" s="85"/>
      <c r="C3" s="86">
        <v>7193</v>
      </c>
      <c r="D3" s="87" t="s">
        <v>7</v>
      </c>
      <c r="E3" s="88" t="str">
        <f>'[1]Style Summary Cover Page'!D3</f>
        <v>SARAH P</v>
      </c>
      <c r="F3" s="89"/>
      <c r="G3" s="90"/>
      <c r="H3" s="91"/>
      <c r="I3" s="91"/>
      <c r="J3" s="138"/>
      <c r="K3" s="139"/>
      <c r="L3" s="139"/>
      <c r="M3" s="139"/>
      <c r="N3" s="139"/>
      <c r="O3" s="139"/>
      <c r="P3" s="137"/>
      <c r="Q3" s="137"/>
      <c r="R3" s="137"/>
      <c r="S3" s="137"/>
      <c r="T3" s="137"/>
      <c r="U3" s="137"/>
      <c r="V3" s="137"/>
      <c r="W3" s="137"/>
      <c r="X3" s="137"/>
    </row>
    <row r="4" s="69" customFormat="1" customHeight="1" spans="1:24">
      <c r="A4" s="84" t="s">
        <v>8</v>
      </c>
      <c r="B4" s="85"/>
      <c r="C4" s="86" t="str">
        <f>'[1]Style Summary Cover Page'!B4</f>
        <v>SUMMER 25</v>
      </c>
      <c r="D4" s="87" t="s">
        <v>9</v>
      </c>
      <c r="E4" s="88" t="s">
        <v>10</v>
      </c>
      <c r="F4" s="92"/>
      <c r="G4" s="90"/>
      <c r="H4" s="91"/>
      <c r="I4" s="91"/>
      <c r="J4" s="138"/>
      <c r="K4" s="139"/>
      <c r="L4" s="139"/>
      <c r="M4" s="139"/>
      <c r="N4" s="139"/>
      <c r="O4" s="139"/>
      <c r="P4" s="137"/>
      <c r="Q4" s="137"/>
      <c r="R4" s="137"/>
      <c r="S4" s="137"/>
      <c r="T4" s="137"/>
      <c r="U4" s="137"/>
      <c r="V4" s="137"/>
      <c r="W4" s="137"/>
      <c r="X4" s="137"/>
    </row>
    <row r="5" s="69" customFormat="1" ht="31" customHeight="1" spans="1:24">
      <c r="A5" s="84" t="s">
        <v>11</v>
      </c>
      <c r="B5" s="85"/>
      <c r="C5" s="86" t="str">
        <f>'[1]Style Summary Cover Page'!B5</f>
        <v>SUMMER 2</v>
      </c>
      <c r="D5" s="87" t="s">
        <v>12</v>
      </c>
      <c r="E5" s="88" t="s">
        <v>13</v>
      </c>
      <c r="F5" s="92"/>
      <c r="G5" s="93"/>
      <c r="H5" s="94" t="s">
        <v>14</v>
      </c>
      <c r="I5" s="140"/>
      <c r="J5" s="140"/>
      <c r="K5" s="141" t="str">
        <f>'[1]Style Summary Cover Page'!I5</f>
        <v>NO</v>
      </c>
      <c r="L5" s="141"/>
      <c r="M5" s="141"/>
      <c r="N5" s="141"/>
      <c r="O5" s="141"/>
      <c r="P5" s="137"/>
      <c r="Q5" s="137"/>
      <c r="R5" s="137"/>
      <c r="S5" s="137"/>
      <c r="T5" s="137"/>
      <c r="U5" s="137"/>
      <c r="V5" s="137"/>
      <c r="W5" s="137"/>
      <c r="X5" s="137"/>
    </row>
    <row r="6" s="69" customFormat="1" ht="22" customHeight="1" spans="1:24">
      <c r="A6" s="95" t="s">
        <v>15</v>
      </c>
      <c r="B6" s="96"/>
      <c r="C6" s="97" t="str">
        <f>'[1]Style Summary Cover Page'!B6</f>
        <v>XXS-XXL</v>
      </c>
      <c r="D6" s="98" t="s">
        <v>16</v>
      </c>
      <c r="E6" s="99" t="str">
        <f>'[1]Style Summary Cover Page'!D6</f>
        <v>WHITE</v>
      </c>
      <c r="F6" s="100"/>
      <c r="G6" s="101"/>
      <c r="H6" s="102" t="s">
        <v>17</v>
      </c>
      <c r="I6" s="142"/>
      <c r="J6" s="142"/>
      <c r="K6" s="141" t="e">
        <f>'[1]Style Summary Cover Page'!I6</f>
        <v>#REF!</v>
      </c>
      <c r="L6" s="141"/>
      <c r="M6" s="141"/>
      <c r="N6" s="141"/>
      <c r="O6" s="141"/>
      <c r="P6" s="137"/>
      <c r="Q6" s="137"/>
      <c r="R6" s="137"/>
      <c r="S6" s="137"/>
      <c r="T6" s="137"/>
      <c r="U6" s="137"/>
      <c r="V6" s="137"/>
      <c r="W6" s="137"/>
      <c r="X6" s="165"/>
    </row>
    <row r="7" s="69" customFormat="1" customHeight="1" spans="1:25">
      <c r="A7" s="103"/>
      <c r="B7" s="104" t="s">
        <v>18</v>
      </c>
      <c r="C7" s="104"/>
      <c r="D7" s="104"/>
      <c r="E7" s="104"/>
      <c r="F7" s="105"/>
      <c r="G7" s="106"/>
      <c r="H7" s="107" t="s">
        <v>19</v>
      </c>
      <c r="I7" s="107" t="s">
        <v>20</v>
      </c>
      <c r="J7" s="107" t="s">
        <v>21</v>
      </c>
      <c r="K7" s="143" t="s">
        <v>22</v>
      </c>
      <c r="L7" s="144" t="s">
        <v>23</v>
      </c>
      <c r="M7" s="107" t="s">
        <v>24</v>
      </c>
      <c r="N7" s="107" t="s">
        <v>25</v>
      </c>
      <c r="O7" s="107" t="s">
        <v>26</v>
      </c>
      <c r="P7" s="145"/>
      <c r="Q7" s="166"/>
      <c r="R7" s="145"/>
      <c r="S7" s="145"/>
      <c r="T7" s="145"/>
      <c r="U7" s="166"/>
      <c r="V7" s="145"/>
      <c r="W7" s="145"/>
      <c r="X7" s="166"/>
      <c r="Y7" s="146"/>
    </row>
    <row r="8" s="69" customFormat="1" ht="15" customHeight="1" spans="1:25">
      <c r="A8" s="108"/>
      <c r="B8" s="109"/>
      <c r="C8" s="109"/>
      <c r="D8" s="109"/>
      <c r="E8" s="109"/>
      <c r="F8" s="110"/>
      <c r="G8" s="110"/>
      <c r="H8" s="111"/>
      <c r="I8" s="111"/>
      <c r="J8" s="111"/>
      <c r="K8" s="111"/>
      <c r="L8" s="111"/>
      <c r="M8" s="111"/>
      <c r="N8" s="111"/>
      <c r="O8" s="111"/>
      <c r="P8" s="146"/>
      <c r="Q8" s="149"/>
      <c r="R8" s="146"/>
      <c r="S8" s="167"/>
      <c r="T8" s="146"/>
      <c r="U8" s="146"/>
      <c r="V8" s="146"/>
      <c r="W8" s="167"/>
      <c r="X8" s="146"/>
      <c r="Y8" s="146"/>
    </row>
    <row r="9" s="69" customFormat="1" ht="28" customHeight="1" spans="1:25">
      <c r="A9" s="112">
        <v>1</v>
      </c>
      <c r="B9" s="113" t="str">
        <f>'[1]SPEC SHEET'!A8</f>
        <v>TOTAL BODY LENGTH (CF NECKDROP TO HEM) </v>
      </c>
      <c r="C9" s="114"/>
      <c r="D9" s="114"/>
      <c r="E9" s="114"/>
      <c r="F9" s="115"/>
      <c r="G9" s="116" t="s">
        <v>27</v>
      </c>
      <c r="H9" s="117">
        <v>0.25</v>
      </c>
      <c r="I9" s="147"/>
      <c r="J9" s="148">
        <f>'XS-XXL'!J9*2.54</f>
        <v>52.07</v>
      </c>
      <c r="K9" s="148">
        <f>'XS-XXL'!K9*2.54</f>
        <v>53.34</v>
      </c>
      <c r="L9" s="148">
        <f>'XS-XXL'!L9*2.54</f>
        <v>54.61</v>
      </c>
      <c r="M9" s="148">
        <f>'XS-XXL'!M9*2.54</f>
        <v>55.88</v>
      </c>
      <c r="N9" s="148">
        <f>'XS-XXL'!N9*2.54</f>
        <v>55.88</v>
      </c>
      <c r="O9" s="148">
        <f>'XS-XXL'!O9*2.54</f>
        <v>55.88</v>
      </c>
      <c r="P9" s="149"/>
      <c r="Q9" s="168"/>
      <c r="R9" s="154"/>
      <c r="S9" s="149"/>
      <c r="T9" s="149"/>
      <c r="U9" s="149"/>
      <c r="V9" s="154"/>
      <c r="W9" s="149"/>
      <c r="X9" s="149"/>
      <c r="Y9" s="172"/>
    </row>
    <row r="10" s="69" customFormat="1" ht="28" customHeight="1" spans="1:25">
      <c r="A10" s="112">
        <f t="shared" ref="A10:A27" si="0">A9+1</f>
        <v>2</v>
      </c>
      <c r="B10" s="113" t="str">
        <f>'[1]SPEC SHEET'!A9</f>
        <v>SIDE SEAM  DRESS LENGTH STRAIGHT FROM ARMH EDGE TO HEM EDGE</v>
      </c>
      <c r="C10" s="114"/>
      <c r="D10" s="114"/>
      <c r="E10" s="114"/>
      <c r="F10" s="115"/>
      <c r="G10" s="116" t="s">
        <v>28</v>
      </c>
      <c r="H10" s="117">
        <v>0.25</v>
      </c>
      <c r="I10" s="147"/>
      <c r="J10" s="148">
        <f>'XS-XXL'!J10*2.54</f>
        <v>52.07</v>
      </c>
      <c r="K10" s="148">
        <f>'XS-XXL'!K10*2.54</f>
        <v>53.34</v>
      </c>
      <c r="L10" s="148">
        <f>'XS-XXL'!L10*2.54</f>
        <v>54.61</v>
      </c>
      <c r="M10" s="148">
        <f>'XS-XXL'!M10*2.54</f>
        <v>55.88</v>
      </c>
      <c r="N10" s="148">
        <f>'XS-XXL'!N10*2.54</f>
        <v>55.88</v>
      </c>
      <c r="O10" s="148">
        <f>'XS-XXL'!O10*2.54</f>
        <v>55.88</v>
      </c>
      <c r="P10" s="149"/>
      <c r="Q10" s="168"/>
      <c r="R10" s="154"/>
      <c r="S10" s="149"/>
      <c r="T10" s="149"/>
      <c r="U10" s="149"/>
      <c r="V10" s="154"/>
      <c r="W10" s="149"/>
      <c r="X10" s="149"/>
      <c r="Y10" s="172"/>
    </row>
    <row r="11" s="69" customFormat="1" ht="28" customHeight="1" spans="1:25">
      <c r="A11" s="112">
        <f t="shared" si="0"/>
        <v>3</v>
      </c>
      <c r="B11" s="113" t="str">
        <f>'[1]SPEC SHEET'!A10</f>
        <v>BACK DRESS LENGTH AT CB FROM NECK EGDE TO HEM EDGE</v>
      </c>
      <c r="C11" s="114"/>
      <c r="D11" s="114"/>
      <c r="E11" s="114"/>
      <c r="F11" s="115"/>
      <c r="G11" s="116" t="s">
        <v>29</v>
      </c>
      <c r="H11" s="117">
        <v>0.25</v>
      </c>
      <c r="I11" s="147"/>
      <c r="J11" s="148">
        <f>'XS-XXL'!J11*2.54</f>
        <v>53.34</v>
      </c>
      <c r="K11" s="148">
        <f>'XS-XXL'!K11*2.54</f>
        <v>54.61</v>
      </c>
      <c r="L11" s="148">
        <f>'XS-XXL'!L11*2.54</f>
        <v>55.88</v>
      </c>
      <c r="M11" s="148">
        <f>'XS-XXL'!M11*2.54</f>
        <v>57.15</v>
      </c>
      <c r="N11" s="148">
        <f>'XS-XXL'!N11*2.54</f>
        <v>57.15</v>
      </c>
      <c r="O11" s="148">
        <f>'XS-XXL'!O11*2.54</f>
        <v>57.15</v>
      </c>
      <c r="P11" s="149"/>
      <c r="Q11" s="168"/>
      <c r="R11" s="154"/>
      <c r="S11" s="149"/>
      <c r="T11" s="149"/>
      <c r="U11" s="149"/>
      <c r="V11" s="154"/>
      <c r="W11" s="149"/>
      <c r="X11" s="149"/>
      <c r="Y11" s="172"/>
    </row>
    <row r="12" s="69" customFormat="1" ht="28" customHeight="1" spans="1:25">
      <c r="A12" s="112">
        <f t="shared" si="0"/>
        <v>4</v>
      </c>
      <c r="B12" s="113" t="str">
        <f>'[1]SPEC SHEET'!A11</f>
        <v>LINING DIFFERENCE FROM SELF</v>
      </c>
      <c r="C12" s="114"/>
      <c r="D12" s="114"/>
      <c r="E12" s="114"/>
      <c r="F12" s="115"/>
      <c r="G12" s="116" t="s">
        <v>30</v>
      </c>
      <c r="H12" s="118">
        <v>0</v>
      </c>
      <c r="I12" s="147"/>
      <c r="J12" s="148">
        <f>'XS-XXL'!J12*2.54</f>
        <v>1.27</v>
      </c>
      <c r="K12" s="148">
        <f>'XS-XXL'!K12*2.54</f>
        <v>1.27</v>
      </c>
      <c r="L12" s="148">
        <f>'XS-XXL'!L12*2.54</f>
        <v>1.27</v>
      </c>
      <c r="M12" s="148">
        <f>'XS-XXL'!M12*2.54</f>
        <v>1.27</v>
      </c>
      <c r="N12" s="148">
        <f>'XS-XXL'!N12*2.54</f>
        <v>1.27</v>
      </c>
      <c r="O12" s="148">
        <f>'XS-XXL'!O12*2.54</f>
        <v>1.27</v>
      </c>
      <c r="P12" s="149"/>
      <c r="Q12" s="169"/>
      <c r="R12" s="154"/>
      <c r="S12" s="149"/>
      <c r="T12" s="149"/>
      <c r="U12" s="149"/>
      <c r="V12" s="154"/>
      <c r="W12" s="149"/>
      <c r="X12" s="149"/>
      <c r="Y12" s="172"/>
    </row>
    <row r="13" s="69" customFormat="1" ht="28" customHeight="1" spans="1:25">
      <c r="A13" s="112">
        <f t="shared" si="0"/>
        <v>5</v>
      </c>
      <c r="B13" s="113" t="str">
        <f>'[1]SPEC SHEET'!A12</f>
        <v>FRONT NECK LENGTH ALONG TOP EDGE (HALF/ SINGLE SIDE)</v>
      </c>
      <c r="C13" s="114"/>
      <c r="D13" s="114"/>
      <c r="E13" s="114"/>
      <c r="F13" s="115"/>
      <c r="G13" s="116" t="s">
        <v>31</v>
      </c>
      <c r="H13" s="117">
        <v>0.25</v>
      </c>
      <c r="I13" s="150"/>
      <c r="J13" s="148">
        <f>'XS-XXL'!J13*2.54</f>
        <v>14.605</v>
      </c>
      <c r="K13" s="148">
        <f>'XS-XXL'!K13*2.54</f>
        <v>15.24</v>
      </c>
      <c r="L13" s="148">
        <f>'XS-XXL'!L13*2.54</f>
        <v>15.875</v>
      </c>
      <c r="M13" s="148">
        <f>'XS-XXL'!M13*2.54</f>
        <v>16.51</v>
      </c>
      <c r="N13" s="148">
        <f>'XS-XXL'!N13*2.54</f>
        <v>17.145</v>
      </c>
      <c r="O13" s="148">
        <f>'XS-XXL'!O13*2.54</f>
        <v>17.78</v>
      </c>
      <c r="P13" s="149"/>
      <c r="Q13" s="168"/>
      <c r="R13" s="154"/>
      <c r="S13" s="149"/>
      <c r="T13" s="149"/>
      <c r="U13" s="149"/>
      <c r="V13" s="154"/>
      <c r="W13" s="149"/>
      <c r="X13" s="149"/>
      <c r="Y13" s="172"/>
    </row>
    <row r="14" s="69" customFormat="1" ht="28" customHeight="1" spans="1:25">
      <c r="A14" s="112">
        <f t="shared" si="0"/>
        <v>6</v>
      </c>
      <c r="B14" s="113" t="str">
        <f>'[1]SPEC SHEET'!A13</f>
        <v>BUST SEAM SHIRRING START POSITION (FROM CF NECKLINE, ALONG BUST SEAM)</v>
      </c>
      <c r="C14" s="114"/>
      <c r="D14" s="114"/>
      <c r="E14" s="114"/>
      <c r="F14" s="115"/>
      <c r="G14" s="116" t="s">
        <v>32</v>
      </c>
      <c r="H14" s="117">
        <v>0.125</v>
      </c>
      <c r="I14" s="151"/>
      <c r="J14" s="148">
        <f>'XS-XXL'!J14*2.54</f>
        <v>4.7625</v>
      </c>
      <c r="K14" s="148">
        <f>'XS-XXL'!K14*2.54</f>
        <v>5.08</v>
      </c>
      <c r="L14" s="148">
        <f>'XS-XXL'!L14*2.54</f>
        <v>5.3975</v>
      </c>
      <c r="M14" s="148">
        <f>'XS-XXL'!M14*2.54</f>
        <v>5.715</v>
      </c>
      <c r="N14" s="148">
        <f>'XS-XXL'!N14*2.54</f>
        <v>6.0325</v>
      </c>
      <c r="O14" s="148">
        <f>'XS-XXL'!O14*2.54</f>
        <v>6.35</v>
      </c>
      <c r="P14" s="149"/>
      <c r="Q14" s="168"/>
      <c r="R14" s="154"/>
      <c r="S14" s="149"/>
      <c r="T14" s="149"/>
      <c r="U14" s="149"/>
      <c r="V14" s="154"/>
      <c r="W14" s="149"/>
      <c r="X14" s="149"/>
      <c r="Y14" s="172"/>
    </row>
    <row r="15" s="69" customFormat="1" ht="28" customHeight="1" spans="1:25">
      <c r="A15" s="112">
        <f t="shared" si="0"/>
        <v>7</v>
      </c>
      <c r="B15" s="113" t="str">
        <f>'[1]SPEC SHEET'!A14</f>
        <v>BUST SEAM SHIRRING TOTAL LENGTH</v>
      </c>
      <c r="C15" s="114"/>
      <c r="D15" s="114"/>
      <c r="E15" s="114"/>
      <c r="F15" s="115"/>
      <c r="G15" s="116" t="s">
        <v>33</v>
      </c>
      <c r="H15" s="117">
        <v>0.125</v>
      </c>
      <c r="I15" s="152"/>
      <c r="J15" s="148">
        <f>'XS-XXL'!J15*2.54</f>
        <v>6.35</v>
      </c>
      <c r="K15" s="148">
        <f>'XS-XXL'!K15*2.54</f>
        <v>6.35</v>
      </c>
      <c r="L15" s="148">
        <f>'XS-XXL'!L15*2.54</f>
        <v>6.35</v>
      </c>
      <c r="M15" s="148">
        <f>'XS-XXL'!M15*2.54</f>
        <v>6.35</v>
      </c>
      <c r="N15" s="148">
        <f>'XS-XXL'!N15*2.54</f>
        <v>6.35</v>
      </c>
      <c r="O15" s="148">
        <f>'XS-XXL'!O15*2.54</f>
        <v>6.35</v>
      </c>
      <c r="P15" s="149"/>
      <c r="Q15" s="168"/>
      <c r="R15" s="154"/>
      <c r="S15" s="149"/>
      <c r="T15" s="149"/>
      <c r="U15" s="149"/>
      <c r="V15" s="154"/>
      <c r="W15" s="149"/>
      <c r="X15" s="149"/>
      <c r="Y15" s="172"/>
    </row>
    <row r="16" s="69" customFormat="1" ht="28" customHeight="1" spans="1:25">
      <c r="A16" s="112">
        <f t="shared" si="0"/>
        <v>8</v>
      </c>
      <c r="B16" s="113" t="str">
        <f>'[1]SPEC SHEET'!A15</f>
        <v>FRONT ARMHOLE  TOP EDGE ALONG SEAM (HALF) FROM STRAP JOIN SEAM TO SS</v>
      </c>
      <c r="C16" s="114"/>
      <c r="D16" s="114"/>
      <c r="E16" s="114"/>
      <c r="F16" s="115"/>
      <c r="G16" s="116" t="s">
        <v>34</v>
      </c>
      <c r="H16" s="117">
        <v>0.25</v>
      </c>
      <c r="I16" s="147"/>
      <c r="J16" s="148">
        <f>'XS-XXL'!J16*2.54</f>
        <v>11.7475</v>
      </c>
      <c r="K16" s="148">
        <f>'XS-XXL'!K16*2.54</f>
        <v>12.7</v>
      </c>
      <c r="L16" s="148">
        <f>'XS-XXL'!L16*2.54</f>
        <v>13.6525</v>
      </c>
      <c r="M16" s="148">
        <f>'XS-XXL'!M16*2.54</f>
        <v>14.605</v>
      </c>
      <c r="N16" s="148">
        <f>'XS-XXL'!N16*2.54</f>
        <v>15.5575</v>
      </c>
      <c r="O16" s="148">
        <f>'XS-XXL'!O16*2.54</f>
        <v>16.51</v>
      </c>
      <c r="P16" s="149"/>
      <c r="Q16" s="168"/>
      <c r="R16" s="154"/>
      <c r="S16" s="149"/>
      <c r="T16" s="149"/>
      <c r="U16" s="149"/>
      <c r="V16" s="154"/>
      <c r="W16" s="149"/>
      <c r="X16" s="149"/>
      <c r="Y16" s="172"/>
    </row>
    <row r="17" s="69" customFormat="1" ht="28" customHeight="1" spans="1:25">
      <c r="A17" s="112">
        <f t="shared" si="0"/>
        <v>9</v>
      </c>
      <c r="B17" s="113" t="str">
        <f>'[1]SPEC SHEET'!A16</f>
        <v>BACK TOP EDGE ALONG SEAM (FULL)</v>
      </c>
      <c r="C17" s="114"/>
      <c r="D17" s="114"/>
      <c r="E17" s="114"/>
      <c r="F17" s="115"/>
      <c r="G17" s="116" t="s">
        <v>35</v>
      </c>
      <c r="H17" s="117">
        <v>0.25</v>
      </c>
      <c r="I17" s="147"/>
      <c r="J17" s="148">
        <f>'XS-XXL'!J17*2.54</f>
        <v>34.29</v>
      </c>
      <c r="K17" s="148">
        <f>'XS-XXL'!K17*2.54</f>
        <v>36.83</v>
      </c>
      <c r="L17" s="148">
        <f>'XS-XXL'!L17*2.54</f>
        <v>39.37</v>
      </c>
      <c r="M17" s="148">
        <f>'XS-XXL'!M17*2.54</f>
        <v>42.545</v>
      </c>
      <c r="N17" s="148">
        <f>'XS-XXL'!N17*2.54</f>
        <v>45.085</v>
      </c>
      <c r="O17" s="148">
        <f>'XS-XXL'!O17*2.54</f>
        <v>47.625</v>
      </c>
      <c r="P17" s="149"/>
      <c r="Q17" s="168"/>
      <c r="R17" s="154"/>
      <c r="S17" s="149"/>
      <c r="T17" s="149"/>
      <c r="U17" s="149"/>
      <c r="V17" s="154"/>
      <c r="W17" s="149"/>
      <c r="X17" s="149"/>
      <c r="Y17" s="172"/>
    </row>
    <row r="18" s="69" customFormat="1" ht="28" customHeight="1" spans="1:25">
      <c r="A18" s="112">
        <f t="shared" si="0"/>
        <v>10</v>
      </c>
      <c r="B18" s="113" t="str">
        <f>'[1]SPEC SHEET'!A17</f>
        <v>CHEST CIRCUMFERENCE AT A-PEX FROM CF TO CB ALONG NATURAL CURVES</v>
      </c>
      <c r="C18" s="114"/>
      <c r="D18" s="114"/>
      <c r="E18" s="114"/>
      <c r="F18" s="115"/>
      <c r="G18" s="116" t="s">
        <v>36</v>
      </c>
      <c r="H18" s="117">
        <v>0.5</v>
      </c>
      <c r="I18" s="147"/>
      <c r="J18" s="148">
        <f>'XS-XXL'!J18*2.54</f>
        <v>78.74</v>
      </c>
      <c r="K18" s="148">
        <f>'XS-XXL'!K18*2.54</f>
        <v>83.82</v>
      </c>
      <c r="L18" s="148">
        <f>'XS-XXL'!L18*2.54</f>
        <v>88.9</v>
      </c>
      <c r="M18" s="148">
        <f>'XS-XXL'!M18*2.54</f>
        <v>95.25</v>
      </c>
      <c r="N18" s="148">
        <f>'XS-XXL'!N18*2.54</f>
        <v>100.33</v>
      </c>
      <c r="O18" s="148">
        <f>'XS-XXL'!O18*2.54</f>
        <v>105.41</v>
      </c>
      <c r="P18" s="149"/>
      <c r="Q18" s="168"/>
      <c r="R18" s="154"/>
      <c r="S18" s="149"/>
      <c r="T18" s="149"/>
      <c r="U18" s="149"/>
      <c r="V18" s="154"/>
      <c r="W18" s="149"/>
      <c r="X18" s="149"/>
      <c r="Y18" s="172"/>
    </row>
    <row r="19" s="69" customFormat="1" ht="28" customHeight="1" spans="1:25">
      <c r="A19" s="112">
        <f t="shared" si="0"/>
        <v>11</v>
      </c>
      <c r="B19" s="113" t="str">
        <f>'[1]SPEC SHEET'!A18</f>
        <v>WAIST CIRCUMFERENCE (6" BELOW AH)</v>
      </c>
      <c r="C19" s="114"/>
      <c r="D19" s="114"/>
      <c r="E19" s="114"/>
      <c r="F19" s="115"/>
      <c r="G19" s="116" t="s">
        <v>37</v>
      </c>
      <c r="H19" s="117">
        <v>0.5</v>
      </c>
      <c r="I19" s="152"/>
      <c r="J19" s="148">
        <f>'XS-XXL'!J19*2.54</f>
        <v>76.2</v>
      </c>
      <c r="K19" s="148">
        <f>'XS-XXL'!K19*2.54</f>
        <v>81.28</v>
      </c>
      <c r="L19" s="148">
        <f>'XS-XXL'!L19*2.54</f>
        <v>86.36</v>
      </c>
      <c r="M19" s="148">
        <f>'XS-XXL'!M19*2.54</f>
        <v>92.71</v>
      </c>
      <c r="N19" s="148">
        <f>'XS-XXL'!N19*2.54</f>
        <v>97.79</v>
      </c>
      <c r="O19" s="148">
        <f>'XS-XXL'!O19*2.54</f>
        <v>102.87</v>
      </c>
      <c r="P19" s="149"/>
      <c r="Q19" s="168"/>
      <c r="R19" s="154"/>
      <c r="S19" s="149"/>
      <c r="T19" s="149"/>
      <c r="U19" s="149"/>
      <c r="V19" s="154"/>
      <c r="W19" s="149"/>
      <c r="X19" s="149"/>
      <c r="Y19" s="172"/>
    </row>
    <row r="20" s="69" customFormat="1" ht="28" customHeight="1" spans="1:25">
      <c r="A20" s="112">
        <f t="shared" si="0"/>
        <v>12</v>
      </c>
      <c r="B20" s="113" t="str">
        <f>'[1]SPEC SHEET'!A19</f>
        <v>HIP CIRCUMFERENCE (15" BELOW AH) - STRAIGHT</v>
      </c>
      <c r="C20" s="114"/>
      <c r="D20" s="114"/>
      <c r="E20" s="114"/>
      <c r="F20" s="115"/>
      <c r="G20" s="116" t="s">
        <v>38</v>
      </c>
      <c r="H20" s="117">
        <v>0.5</v>
      </c>
      <c r="I20" s="153"/>
      <c r="J20" s="148">
        <f>'XS-XXL'!J20*2.54</f>
        <v>101.6</v>
      </c>
      <c r="K20" s="148">
        <f>'XS-XXL'!K20*2.54</f>
        <v>106.68</v>
      </c>
      <c r="L20" s="148">
        <f>'XS-XXL'!L20*2.54</f>
        <v>111.76</v>
      </c>
      <c r="M20" s="148">
        <f>'XS-XXL'!M20*2.54</f>
        <v>118.11</v>
      </c>
      <c r="N20" s="148">
        <f>'XS-XXL'!N20*2.54</f>
        <v>123.19</v>
      </c>
      <c r="O20" s="148">
        <f>'XS-XXL'!O20*2.54</f>
        <v>128.27</v>
      </c>
      <c r="P20" s="149"/>
      <c r="Q20" s="168"/>
      <c r="R20" s="154"/>
      <c r="S20" s="149"/>
      <c r="T20" s="149"/>
      <c r="U20" s="149"/>
      <c r="V20" s="154"/>
      <c r="W20" s="149"/>
      <c r="X20" s="149"/>
      <c r="Y20" s="172"/>
    </row>
    <row r="21" s="69" customFormat="1" ht="28" customHeight="1" spans="1:25">
      <c r="A21" s="112">
        <f t="shared" si="0"/>
        <v>13</v>
      </c>
      <c r="B21" s="113" t="str">
        <f>'[1]SPEC SHEET'!A20</f>
        <v>SWEEP SKIRT STRAIGHT - EDGE TO EDGE (SELF)</v>
      </c>
      <c r="C21" s="114"/>
      <c r="D21" s="114"/>
      <c r="E21" s="114"/>
      <c r="F21" s="115"/>
      <c r="G21" s="116" t="s">
        <v>39</v>
      </c>
      <c r="H21" s="117">
        <v>0.5</v>
      </c>
      <c r="I21" s="153"/>
      <c r="J21" s="148">
        <f>'XS-XXL'!J21*2.54</f>
        <v>129.54</v>
      </c>
      <c r="K21" s="148">
        <f>'XS-XXL'!K21*2.54</f>
        <v>134.62</v>
      </c>
      <c r="L21" s="148">
        <f>'XS-XXL'!L21*2.54</f>
        <v>139.7</v>
      </c>
      <c r="M21" s="148">
        <f>'XS-XXL'!M21*2.54</f>
        <v>146.05</v>
      </c>
      <c r="N21" s="148">
        <f>'XS-XXL'!N21*2.54</f>
        <v>151.13</v>
      </c>
      <c r="O21" s="148">
        <f>'XS-XXL'!O21*2.54</f>
        <v>156.21</v>
      </c>
      <c r="P21" s="149"/>
      <c r="Q21" s="168"/>
      <c r="R21" s="154"/>
      <c r="S21" s="149"/>
      <c r="T21" s="149"/>
      <c r="U21" s="149"/>
      <c r="V21" s="154"/>
      <c r="W21" s="149"/>
      <c r="X21" s="149"/>
      <c r="Y21" s="172"/>
    </row>
    <row r="22" s="69" customFormat="1" ht="28" customHeight="1" spans="1:25">
      <c r="A22" s="112">
        <f t="shared" si="0"/>
        <v>14</v>
      </c>
      <c r="B22" s="113" t="str">
        <f>'[1]SPEC SHEET'!A21</f>
        <v>SWEEP SKIRT STRAIGHT - EDGE TO EDGE (LINING)</v>
      </c>
      <c r="C22" s="114"/>
      <c r="D22" s="114"/>
      <c r="E22" s="114"/>
      <c r="F22" s="115"/>
      <c r="G22" s="116" t="s">
        <v>40</v>
      </c>
      <c r="H22" s="117">
        <v>0.5</v>
      </c>
      <c r="I22" s="153"/>
      <c r="J22" s="148">
        <f>'XS-XXL'!J22*2.54</f>
        <v>121.92</v>
      </c>
      <c r="K22" s="148">
        <f>'XS-XXL'!K22*2.54</f>
        <v>127</v>
      </c>
      <c r="L22" s="148">
        <f>'XS-XXL'!L22*2.54</f>
        <v>132.08</v>
      </c>
      <c r="M22" s="148">
        <f>'XS-XXL'!M22*2.54</f>
        <v>138.43</v>
      </c>
      <c r="N22" s="148">
        <f>'XS-XXL'!N22*2.54</f>
        <v>143.51</v>
      </c>
      <c r="O22" s="148">
        <f>'XS-XXL'!O22*2.54</f>
        <v>148.59</v>
      </c>
      <c r="P22" s="154"/>
      <c r="Q22" s="168"/>
      <c r="R22" s="154"/>
      <c r="S22" s="149"/>
      <c r="T22" s="154"/>
      <c r="U22" s="149"/>
      <c r="V22" s="154"/>
      <c r="W22" s="149"/>
      <c r="X22" s="149"/>
      <c r="Y22" s="172"/>
    </row>
    <row r="23" s="69" customFormat="1" ht="28" customHeight="1" spans="1:25">
      <c r="A23" s="112">
        <f t="shared" si="0"/>
        <v>15</v>
      </c>
      <c r="B23" s="113" t="str">
        <f>'[1]SPEC SHEET'!A22</f>
        <v>SHOULDER STRAP LENGTH - FRONT OUTER EDGE JOINT SEAM TO SEAM</v>
      </c>
      <c r="C23" s="114"/>
      <c r="D23" s="114"/>
      <c r="E23" s="114"/>
      <c r="F23" s="115"/>
      <c r="G23" s="116" t="s">
        <v>41</v>
      </c>
      <c r="H23" s="117">
        <f>'[1]SPEC SHEET'!F22</f>
        <v>0.125</v>
      </c>
      <c r="I23" s="147"/>
      <c r="J23" s="148">
        <f>'XS-XXL'!J23*2.54</f>
        <v>46.0375</v>
      </c>
      <c r="K23" s="148">
        <f>'XS-XXL'!K23*2.54</f>
        <v>46.99</v>
      </c>
      <c r="L23" s="148">
        <f>'XS-XXL'!L23*2.54</f>
        <v>47.9425</v>
      </c>
      <c r="M23" s="148">
        <f>'XS-XXL'!M23*2.54</f>
        <v>48.895</v>
      </c>
      <c r="N23" s="148">
        <f>'XS-XXL'!N23*2.54</f>
        <v>49.8475</v>
      </c>
      <c r="O23" s="148">
        <f>'XS-XXL'!O23*2.54</f>
        <v>50.8</v>
      </c>
      <c r="P23" s="149"/>
      <c r="Q23" s="170"/>
      <c r="R23" s="154"/>
      <c r="S23" s="149"/>
      <c r="T23" s="149"/>
      <c r="U23" s="149"/>
      <c r="V23" s="154"/>
      <c r="W23" s="149"/>
      <c r="X23" s="149"/>
      <c r="Y23" s="172"/>
    </row>
    <row r="24" s="69" customFormat="1" ht="28" customHeight="1" spans="1:25">
      <c r="A24" s="112">
        <f t="shared" si="0"/>
        <v>16</v>
      </c>
      <c r="B24" s="113" t="str">
        <f>'[1]SPEC SHEET'!A23</f>
        <v>SHOULDER STRAP LENGTH - FRONT INNER EDGE JOINT SEAM TO SEAM</v>
      </c>
      <c r="C24" s="114"/>
      <c r="D24" s="114"/>
      <c r="E24" s="114"/>
      <c r="F24" s="115"/>
      <c r="G24" s="116" t="s">
        <v>42</v>
      </c>
      <c r="H24" s="117">
        <f>'[1]SPEC SHEET'!F23</f>
        <v>0.125</v>
      </c>
      <c r="I24" s="152"/>
      <c r="J24" s="148">
        <f>'XS-XXL'!J24*2.54</f>
        <v>47.3075</v>
      </c>
      <c r="K24" s="148">
        <f>'XS-XXL'!K24*2.54</f>
        <v>48.26</v>
      </c>
      <c r="L24" s="148">
        <f>'XS-XXL'!L24*2.54</f>
        <v>49.2125</v>
      </c>
      <c r="M24" s="148">
        <f>'XS-XXL'!M24*2.54</f>
        <v>50.165</v>
      </c>
      <c r="N24" s="148">
        <f>'XS-XXL'!N24*2.54</f>
        <v>51.1175</v>
      </c>
      <c r="O24" s="148">
        <f>'XS-XXL'!O24*2.54</f>
        <v>52.07</v>
      </c>
      <c r="P24" s="149"/>
      <c r="Q24" s="170"/>
      <c r="R24" s="154"/>
      <c r="S24" s="149"/>
      <c r="T24" s="149"/>
      <c r="U24" s="149"/>
      <c r="V24" s="154"/>
      <c r="W24" s="149"/>
      <c r="X24" s="149"/>
      <c r="Y24" s="172"/>
    </row>
    <row r="25" s="69" customFormat="1" ht="28" customHeight="1" spans="1:25">
      <c r="A25" s="112">
        <f t="shared" si="0"/>
        <v>17</v>
      </c>
      <c r="B25" s="113" t="str">
        <f>'[1]SPEC SHEET'!A24</f>
        <v>SHOULDER STRAP WIDTH</v>
      </c>
      <c r="C25" s="114"/>
      <c r="D25" s="114"/>
      <c r="E25" s="114"/>
      <c r="F25" s="115"/>
      <c r="G25" s="116" t="s">
        <v>43</v>
      </c>
      <c r="H25" s="117">
        <f>'[1]SPEC SHEET'!F24</f>
        <v>0.25</v>
      </c>
      <c r="I25" s="152"/>
      <c r="J25" s="148">
        <f>'XS-XXL'!J25*2.54</f>
        <v>4.445</v>
      </c>
      <c r="K25" s="148">
        <f>'XS-XXL'!K25*2.54</f>
        <v>4.445</v>
      </c>
      <c r="L25" s="148">
        <f>'XS-XXL'!L25*2.54</f>
        <v>4.445</v>
      </c>
      <c r="M25" s="148">
        <f>'XS-XXL'!M25*2.54</f>
        <v>4.445</v>
      </c>
      <c r="N25" s="148">
        <f>'XS-XXL'!N25*2.54</f>
        <v>4.445</v>
      </c>
      <c r="O25" s="148">
        <f>'XS-XXL'!O25*2.54</f>
        <v>4.445</v>
      </c>
      <c r="P25" s="154"/>
      <c r="Q25" s="170"/>
      <c r="R25" s="154"/>
      <c r="S25" s="149"/>
      <c r="T25" s="154"/>
      <c r="U25" s="149"/>
      <c r="V25" s="154"/>
      <c r="W25" s="149"/>
      <c r="X25" s="149"/>
      <c r="Y25" s="172"/>
    </row>
    <row r="26" s="69" customFormat="1" ht="28" customHeight="1" spans="1:25">
      <c r="A26" s="112">
        <f t="shared" si="0"/>
        <v>18</v>
      </c>
      <c r="B26" s="119" t="str">
        <f>'[1]SPEC SHEET'!A25</f>
        <v>HEM HEIGHT</v>
      </c>
      <c r="C26" s="120"/>
      <c r="D26" s="120"/>
      <c r="E26" s="120"/>
      <c r="F26" s="121"/>
      <c r="G26" s="122" t="s">
        <v>44</v>
      </c>
      <c r="H26" s="123">
        <f>'[1]SPEC SHEET'!F25</f>
        <v>0</v>
      </c>
      <c r="I26" s="155"/>
      <c r="J26" s="148">
        <f>'XS-XXL'!J26*2.54</f>
        <v>0.3175</v>
      </c>
      <c r="K26" s="148">
        <f>'XS-XXL'!K26*2.54</f>
        <v>0.3175</v>
      </c>
      <c r="L26" s="148">
        <f>'XS-XXL'!L26*2.54</f>
        <v>0.3175</v>
      </c>
      <c r="M26" s="148">
        <f>'XS-XXL'!M26*2.54</f>
        <v>0.3175</v>
      </c>
      <c r="N26" s="148">
        <f>'XS-XXL'!N26*2.54</f>
        <v>0.3175</v>
      </c>
      <c r="O26" s="148">
        <f>'XS-XXL'!O26*2.54</f>
        <v>0.3175</v>
      </c>
      <c r="P26" s="149"/>
      <c r="Q26" s="169"/>
      <c r="R26" s="154"/>
      <c r="S26" s="149"/>
      <c r="T26" s="149"/>
      <c r="U26" s="149"/>
      <c r="V26" s="154"/>
      <c r="W26" s="149"/>
      <c r="X26" s="149"/>
      <c r="Y26" s="172"/>
    </row>
    <row r="27" s="69" customFormat="1" ht="28" customHeight="1" spans="1:25">
      <c r="A27" s="112">
        <f t="shared" si="0"/>
        <v>19</v>
      </c>
      <c r="B27" s="124" t="str">
        <f>'[1]SPEC SHEET'!A26</f>
        <v>NOTE: PLEASE REVISE ALL YELLOW HIGHLIGHTED POINTS</v>
      </c>
      <c r="C27" s="124"/>
      <c r="D27" s="124"/>
      <c r="E27" s="124"/>
      <c r="F27" s="124"/>
      <c r="G27" s="124"/>
      <c r="H27" s="125"/>
      <c r="I27" s="156"/>
      <c r="J27" s="156"/>
      <c r="K27" s="157"/>
      <c r="L27" s="156"/>
      <c r="M27" s="156"/>
      <c r="N27" s="156"/>
      <c r="O27" s="156"/>
      <c r="P27" s="149"/>
      <c r="R27" s="154"/>
      <c r="S27" s="149"/>
      <c r="T27" s="149"/>
      <c r="U27" s="149"/>
      <c r="V27" s="154"/>
      <c r="W27" s="149"/>
      <c r="X27" s="149"/>
      <c r="Y27" s="172"/>
    </row>
    <row r="28" s="69" customFormat="1" customHeight="1" spans="1:25">
      <c r="A28" s="112" t="e">
        <f>#REF!+1</f>
        <v>#REF!</v>
      </c>
      <c r="B28" s="126"/>
      <c r="C28" s="126"/>
      <c r="D28" s="126"/>
      <c r="E28" s="126"/>
      <c r="F28" s="126"/>
      <c r="G28" s="126"/>
      <c r="H28" s="127"/>
      <c r="I28" s="158"/>
      <c r="J28" s="159"/>
      <c r="K28" s="158"/>
      <c r="L28" s="159"/>
      <c r="M28" s="159"/>
      <c r="N28" s="159"/>
      <c r="O28" s="159"/>
      <c r="P28" s="149"/>
      <c r="Q28" s="149"/>
      <c r="R28" s="154"/>
      <c r="S28" s="149"/>
      <c r="T28" s="149"/>
      <c r="U28" s="149"/>
      <c r="V28" s="154"/>
      <c r="W28" s="149"/>
      <c r="X28" s="149"/>
      <c r="Y28" s="172"/>
    </row>
    <row r="29" s="69" customFormat="1" customHeight="1" spans="1:25">
      <c r="A29" s="112" t="e">
        <f t="shared" ref="A29:A41" si="1">A28+1</f>
        <v>#REF!</v>
      </c>
      <c r="B29" s="126"/>
      <c r="C29" s="126"/>
      <c r="D29" s="126"/>
      <c r="E29" s="126"/>
      <c r="F29" s="126"/>
      <c r="G29" s="126"/>
      <c r="H29" s="128"/>
      <c r="I29" s="158"/>
      <c r="J29" s="158"/>
      <c r="K29" s="158"/>
      <c r="L29" s="158"/>
      <c r="M29" s="158"/>
      <c r="N29" s="158"/>
      <c r="O29" s="158"/>
      <c r="P29" s="149"/>
      <c r="Q29" s="149"/>
      <c r="R29" s="154"/>
      <c r="S29" s="149"/>
      <c r="T29" s="149"/>
      <c r="U29" s="149"/>
      <c r="V29" s="154"/>
      <c r="W29" s="149"/>
      <c r="X29" s="149"/>
      <c r="Y29" s="172"/>
    </row>
    <row r="30" s="69" customFormat="1" customHeight="1" spans="1:25">
      <c r="A30" s="112" t="e">
        <f t="shared" si="1"/>
        <v>#REF!</v>
      </c>
      <c r="B30" s="126"/>
      <c r="C30" s="126"/>
      <c r="D30" s="126"/>
      <c r="E30" s="126"/>
      <c r="F30" s="126"/>
      <c r="G30" s="126"/>
      <c r="H30" s="129"/>
      <c r="I30" s="158"/>
      <c r="J30" s="158"/>
      <c r="K30" s="158"/>
      <c r="L30" s="158"/>
      <c r="M30" s="158"/>
      <c r="N30" s="158"/>
      <c r="O30" s="158"/>
      <c r="P30" s="149"/>
      <c r="Q30" s="149"/>
      <c r="R30" s="154"/>
      <c r="S30" s="149"/>
      <c r="T30" s="149"/>
      <c r="U30" s="149"/>
      <c r="V30" s="154"/>
      <c r="W30" s="149"/>
      <c r="X30" s="149"/>
      <c r="Y30" s="172"/>
    </row>
    <row r="31" s="69" customFormat="1" customHeight="1" spans="1:25">
      <c r="A31" s="112" t="e">
        <f t="shared" si="1"/>
        <v>#REF!</v>
      </c>
      <c r="B31" s="126"/>
      <c r="C31" s="126"/>
      <c r="D31" s="126"/>
      <c r="E31" s="126"/>
      <c r="F31" s="126"/>
      <c r="G31" s="126"/>
      <c r="H31" s="129"/>
      <c r="I31" s="158"/>
      <c r="J31" s="158"/>
      <c r="K31" s="158"/>
      <c r="L31" s="158"/>
      <c r="M31" s="158"/>
      <c r="N31" s="158"/>
      <c r="O31" s="158"/>
      <c r="P31" s="149"/>
      <c r="Q31" s="149"/>
      <c r="R31" s="154"/>
      <c r="S31" s="149"/>
      <c r="T31" s="149"/>
      <c r="U31" s="149"/>
      <c r="V31" s="154"/>
      <c r="W31" s="149"/>
      <c r="X31" s="149"/>
      <c r="Y31" s="172"/>
    </row>
    <row r="32" s="69" customFormat="1" customHeight="1" spans="1:25">
      <c r="A32" s="112" t="e">
        <f t="shared" si="1"/>
        <v>#REF!</v>
      </c>
      <c r="B32" s="126"/>
      <c r="C32" s="126"/>
      <c r="D32" s="126"/>
      <c r="E32" s="126"/>
      <c r="F32" s="126"/>
      <c r="G32" s="126"/>
      <c r="H32" s="129"/>
      <c r="I32" s="158"/>
      <c r="J32" s="158"/>
      <c r="K32" s="158"/>
      <c r="L32" s="158"/>
      <c r="M32" s="158"/>
      <c r="N32" s="158"/>
      <c r="O32" s="158"/>
      <c r="P32" s="149"/>
      <c r="Q32" s="149"/>
      <c r="R32" s="154"/>
      <c r="S32" s="149"/>
      <c r="T32" s="149"/>
      <c r="U32" s="149"/>
      <c r="V32" s="154"/>
      <c r="W32" s="149"/>
      <c r="X32" s="149"/>
      <c r="Y32" s="172"/>
    </row>
    <row r="33" s="69" customFormat="1" customHeight="1" spans="1:25">
      <c r="A33" s="112" t="e">
        <f t="shared" si="1"/>
        <v>#REF!</v>
      </c>
      <c r="B33" s="126"/>
      <c r="C33" s="126"/>
      <c r="D33" s="126"/>
      <c r="E33" s="126"/>
      <c r="F33" s="126"/>
      <c r="G33" s="126"/>
      <c r="H33" s="129"/>
      <c r="I33" s="158"/>
      <c r="J33" s="158"/>
      <c r="K33" s="158"/>
      <c r="L33" s="158"/>
      <c r="M33" s="158"/>
      <c r="N33" s="158"/>
      <c r="O33" s="158"/>
      <c r="P33" s="149"/>
      <c r="Q33" s="149"/>
      <c r="R33" s="154"/>
      <c r="S33" s="149"/>
      <c r="T33" s="149"/>
      <c r="U33" s="149"/>
      <c r="V33" s="154"/>
      <c r="W33" s="149"/>
      <c r="X33" s="149"/>
      <c r="Y33" s="172"/>
    </row>
    <row r="34" s="69" customFormat="1" customHeight="1" spans="1:25">
      <c r="A34" s="112" t="e">
        <f t="shared" si="1"/>
        <v>#REF!</v>
      </c>
      <c r="B34" s="126"/>
      <c r="C34" s="126"/>
      <c r="D34" s="126"/>
      <c r="E34" s="126"/>
      <c r="F34" s="126"/>
      <c r="G34" s="126"/>
      <c r="H34" s="129"/>
      <c r="I34" s="158"/>
      <c r="J34" s="158"/>
      <c r="K34" s="158"/>
      <c r="L34" s="158"/>
      <c r="M34" s="158"/>
      <c r="N34" s="158"/>
      <c r="O34" s="158"/>
      <c r="P34" s="149"/>
      <c r="Q34" s="149"/>
      <c r="R34" s="154"/>
      <c r="S34" s="149"/>
      <c r="T34" s="149"/>
      <c r="U34" s="149"/>
      <c r="V34" s="154"/>
      <c r="W34" s="149"/>
      <c r="X34" s="149"/>
      <c r="Y34" s="172"/>
    </row>
    <row r="35" s="69" customFormat="1" customHeight="1" spans="1:25">
      <c r="A35" s="112" t="e">
        <f t="shared" si="1"/>
        <v>#REF!</v>
      </c>
      <c r="B35" s="126"/>
      <c r="C35" s="126"/>
      <c r="D35" s="126"/>
      <c r="E35" s="126"/>
      <c r="F35" s="126"/>
      <c r="G35" s="126"/>
      <c r="H35" s="129"/>
      <c r="I35" s="158"/>
      <c r="J35" s="158"/>
      <c r="K35" s="158"/>
      <c r="L35" s="158"/>
      <c r="M35" s="158"/>
      <c r="N35" s="158"/>
      <c r="O35" s="158"/>
      <c r="P35" s="160"/>
      <c r="Q35" s="149"/>
      <c r="R35" s="171"/>
      <c r="S35" s="149"/>
      <c r="T35" s="149"/>
      <c r="U35" s="149"/>
      <c r="V35" s="171"/>
      <c r="W35" s="149"/>
      <c r="X35" s="149"/>
      <c r="Y35" s="172"/>
    </row>
    <row r="36" s="69" customFormat="1" customHeight="1" spans="1:25">
      <c r="A36" s="112" t="e">
        <f t="shared" si="1"/>
        <v>#REF!</v>
      </c>
      <c r="B36" s="126"/>
      <c r="C36" s="126"/>
      <c r="D36" s="126"/>
      <c r="E36" s="126"/>
      <c r="F36" s="126"/>
      <c r="G36" s="126"/>
      <c r="H36" s="129"/>
      <c r="I36" s="158"/>
      <c r="J36" s="158"/>
      <c r="K36" s="158"/>
      <c r="L36" s="158"/>
      <c r="M36" s="158"/>
      <c r="N36" s="158"/>
      <c r="O36" s="158"/>
      <c r="P36" s="160"/>
      <c r="Q36" s="149"/>
      <c r="R36" s="171"/>
      <c r="S36" s="149"/>
      <c r="T36" s="149"/>
      <c r="U36" s="149"/>
      <c r="V36" s="171"/>
      <c r="W36" s="149"/>
      <c r="X36" s="149"/>
      <c r="Y36" s="172"/>
    </row>
    <row r="37" s="69" customFormat="1" customHeight="1" spans="1:25">
      <c r="A37" s="112" t="e">
        <f t="shared" si="1"/>
        <v>#REF!</v>
      </c>
      <c r="B37" s="126"/>
      <c r="C37" s="126"/>
      <c r="D37" s="126"/>
      <c r="E37" s="126"/>
      <c r="F37" s="126"/>
      <c r="G37" s="126"/>
      <c r="H37" s="129"/>
      <c r="I37" s="158"/>
      <c r="J37" s="158"/>
      <c r="K37" s="158"/>
      <c r="L37" s="158"/>
      <c r="M37" s="158"/>
      <c r="N37" s="158"/>
      <c r="O37" s="158"/>
      <c r="P37" s="160"/>
      <c r="Q37" s="149"/>
      <c r="R37" s="171"/>
      <c r="S37" s="149"/>
      <c r="T37" s="149"/>
      <c r="U37" s="149"/>
      <c r="V37" s="171"/>
      <c r="W37" s="149"/>
      <c r="X37" s="149"/>
      <c r="Y37" s="172"/>
    </row>
    <row r="38" s="69" customFormat="1" customHeight="1" spans="1:25">
      <c r="A38" s="112" t="e">
        <f t="shared" si="1"/>
        <v>#REF!</v>
      </c>
      <c r="B38" s="126"/>
      <c r="C38" s="126"/>
      <c r="D38" s="126"/>
      <c r="E38" s="126"/>
      <c r="F38" s="126"/>
      <c r="G38" s="126"/>
      <c r="H38" s="129"/>
      <c r="I38" s="158"/>
      <c r="J38" s="158"/>
      <c r="K38" s="158"/>
      <c r="L38" s="158"/>
      <c r="M38" s="158"/>
      <c r="N38" s="158"/>
      <c r="O38" s="158"/>
      <c r="P38" s="160"/>
      <c r="Q38" s="149"/>
      <c r="R38" s="171"/>
      <c r="S38" s="149"/>
      <c r="T38" s="149"/>
      <c r="U38" s="149"/>
      <c r="V38" s="171"/>
      <c r="W38" s="149"/>
      <c r="X38" s="149"/>
      <c r="Y38" s="172"/>
    </row>
    <row r="39" s="69" customFormat="1" customHeight="1" spans="1:25">
      <c r="A39" s="112" t="e">
        <f t="shared" si="1"/>
        <v>#REF!</v>
      </c>
      <c r="B39" s="126"/>
      <c r="C39" s="126"/>
      <c r="D39" s="126"/>
      <c r="E39" s="126"/>
      <c r="F39" s="126"/>
      <c r="G39" s="126"/>
      <c r="H39" s="129"/>
      <c r="I39" s="158"/>
      <c r="J39" s="158"/>
      <c r="K39" s="158"/>
      <c r="L39" s="158"/>
      <c r="M39" s="158"/>
      <c r="N39" s="158"/>
      <c r="O39" s="158"/>
      <c r="P39" s="160"/>
      <c r="Q39" s="149"/>
      <c r="R39" s="171"/>
      <c r="S39" s="149"/>
      <c r="T39" s="149"/>
      <c r="U39" s="149"/>
      <c r="V39" s="171"/>
      <c r="W39" s="149"/>
      <c r="X39" s="149"/>
      <c r="Y39" s="172"/>
    </row>
    <row r="40" s="69" customFormat="1" customHeight="1" spans="1:25">
      <c r="A40" s="112" t="e">
        <f t="shared" si="1"/>
        <v>#REF!</v>
      </c>
      <c r="B40" s="126"/>
      <c r="C40" s="126"/>
      <c r="D40" s="126"/>
      <c r="E40" s="126"/>
      <c r="F40" s="126"/>
      <c r="G40" s="126"/>
      <c r="H40" s="129"/>
      <c r="I40" s="158"/>
      <c r="J40" s="158"/>
      <c r="K40" s="158"/>
      <c r="L40" s="158"/>
      <c r="M40" s="158"/>
      <c r="N40" s="158"/>
      <c r="O40" s="158"/>
      <c r="P40" s="161"/>
      <c r="Q40" s="161"/>
      <c r="R40" s="161"/>
      <c r="S40" s="161"/>
      <c r="T40" s="161"/>
      <c r="U40" s="161"/>
      <c r="V40" s="161"/>
      <c r="W40" s="161"/>
      <c r="X40" s="161"/>
      <c r="Y40" s="161"/>
    </row>
    <row r="41" s="69" customFormat="1" customHeight="1" spans="1:25">
      <c r="A41" s="112" t="e">
        <f t="shared" si="1"/>
        <v>#REF!</v>
      </c>
      <c r="B41" s="126"/>
      <c r="C41" s="126"/>
      <c r="D41" s="126"/>
      <c r="E41" s="126"/>
      <c r="F41" s="126"/>
      <c r="G41" s="126"/>
      <c r="H41" s="130"/>
      <c r="I41" s="158"/>
      <c r="J41" s="158"/>
      <c r="K41" s="158"/>
      <c r="L41" s="158"/>
      <c r="M41" s="158"/>
      <c r="N41" s="158"/>
      <c r="O41" s="158"/>
      <c r="P41" s="161"/>
      <c r="Q41" s="161"/>
      <c r="R41" s="161"/>
      <c r="S41" s="161"/>
      <c r="T41" s="161"/>
      <c r="U41" s="161"/>
      <c r="V41" s="161"/>
      <c r="W41" s="161"/>
      <c r="X41" s="161"/>
      <c r="Y41" s="161"/>
    </row>
    <row r="42" s="69" customFormat="1" customHeight="1" spans="2:15">
      <c r="B42" s="126"/>
      <c r="C42" s="126"/>
      <c r="D42" s="126"/>
      <c r="E42" s="126"/>
      <c r="F42" s="126"/>
      <c r="G42" s="126"/>
      <c r="H42" s="127"/>
      <c r="I42" s="162"/>
      <c r="J42" s="162"/>
      <c r="K42" s="162"/>
      <c r="L42" s="162"/>
      <c r="M42" s="162"/>
      <c r="N42" s="162"/>
      <c r="O42" s="162"/>
    </row>
    <row r="43" s="69" customFormat="1" customHeight="1" spans="2:15">
      <c r="B43" s="126"/>
      <c r="C43" s="126"/>
      <c r="D43" s="126"/>
      <c r="E43" s="126"/>
      <c r="F43" s="126"/>
      <c r="G43" s="126"/>
      <c r="H43" s="127"/>
      <c r="I43" s="162"/>
      <c r="J43" s="162"/>
      <c r="K43" s="162"/>
      <c r="L43" s="162"/>
      <c r="M43" s="162"/>
      <c r="N43" s="162"/>
      <c r="O43" s="162"/>
    </row>
    <row r="44" s="69" customFormat="1" customHeight="1" spans="2:15">
      <c r="B44" s="126"/>
      <c r="C44" s="126"/>
      <c r="D44" s="126"/>
      <c r="E44" s="126"/>
      <c r="F44" s="126"/>
      <c r="G44" s="126"/>
      <c r="H44" s="127"/>
      <c r="I44" s="162"/>
      <c r="J44" s="162"/>
      <c r="K44" s="162"/>
      <c r="L44" s="162"/>
      <c r="M44" s="162"/>
      <c r="N44" s="162"/>
      <c r="O44" s="162"/>
    </row>
    <row r="45" s="69" customFormat="1" customHeight="1" spans="2:15">
      <c r="B45" s="126"/>
      <c r="C45" s="126"/>
      <c r="D45" s="126"/>
      <c r="E45" s="126"/>
      <c r="F45" s="126"/>
      <c r="G45" s="126"/>
      <c r="H45" s="128"/>
      <c r="I45" s="162"/>
      <c r="J45" s="162"/>
      <c r="K45" s="162"/>
      <c r="L45" s="162"/>
      <c r="M45" s="162"/>
      <c r="N45" s="162"/>
      <c r="O45" s="162"/>
    </row>
    <row r="46" s="69" customFormat="1" customHeight="1" spans="2:15">
      <c r="B46" s="126"/>
      <c r="C46" s="126"/>
      <c r="D46" s="126"/>
      <c r="E46" s="126"/>
      <c r="F46" s="126"/>
      <c r="G46" s="126"/>
      <c r="H46" s="128"/>
      <c r="I46" s="162"/>
      <c r="J46" s="162"/>
      <c r="K46" s="162"/>
      <c r="L46" s="162"/>
      <c r="M46" s="162"/>
      <c r="N46" s="162"/>
      <c r="O46" s="162"/>
    </row>
    <row r="47" s="69" customFormat="1" customHeight="1" spans="2:15">
      <c r="B47" s="126"/>
      <c r="C47" s="126"/>
      <c r="D47" s="126"/>
      <c r="E47" s="126"/>
      <c r="F47" s="126"/>
      <c r="G47" s="126"/>
      <c r="H47" s="127"/>
      <c r="I47" s="162"/>
      <c r="J47" s="162"/>
      <c r="K47" s="162"/>
      <c r="L47" s="162"/>
      <c r="M47" s="162"/>
      <c r="N47" s="162"/>
      <c r="O47" s="162"/>
    </row>
    <row r="48" s="69" customFormat="1" customHeight="1" spans="2:15">
      <c r="B48" s="126"/>
      <c r="C48" s="126"/>
      <c r="D48" s="126"/>
      <c r="E48" s="126"/>
      <c r="F48" s="126"/>
      <c r="G48" s="126"/>
      <c r="H48" s="127"/>
      <c r="I48" s="162"/>
      <c r="J48" s="162"/>
      <c r="K48" s="162"/>
      <c r="L48" s="162"/>
      <c r="M48" s="162"/>
      <c r="N48" s="162"/>
      <c r="O48" s="162"/>
    </row>
    <row r="49" s="69" customFormat="1" customHeight="1" spans="2:15">
      <c r="B49" s="126"/>
      <c r="C49" s="126"/>
      <c r="D49" s="126"/>
      <c r="E49" s="126"/>
      <c r="F49" s="126"/>
      <c r="G49" s="126"/>
      <c r="H49" s="128"/>
      <c r="I49" s="162"/>
      <c r="J49" s="162"/>
      <c r="K49" s="162"/>
      <c r="L49" s="162"/>
      <c r="M49" s="162"/>
      <c r="N49" s="162"/>
      <c r="O49" s="162"/>
    </row>
    <row r="50" s="69" customFormat="1" customHeight="1" spans="2:15">
      <c r="B50" s="126"/>
      <c r="C50" s="126"/>
      <c r="D50" s="126"/>
      <c r="E50" s="126"/>
      <c r="F50" s="126"/>
      <c r="G50" s="126"/>
      <c r="H50" s="131"/>
      <c r="I50" s="163"/>
      <c r="J50" s="163"/>
      <c r="K50" s="163"/>
      <c r="L50" s="163"/>
      <c r="M50" s="163"/>
      <c r="N50" s="163"/>
      <c r="O50" s="163"/>
    </row>
    <row r="51" s="69" customFormat="1" customHeight="1" spans="2:15">
      <c r="B51" s="126"/>
      <c r="C51" s="126"/>
      <c r="D51" s="126"/>
      <c r="E51" s="126"/>
      <c r="F51" s="126"/>
      <c r="G51" s="126"/>
      <c r="H51" s="127"/>
      <c r="I51" s="162"/>
      <c r="J51" s="159"/>
      <c r="K51" s="162"/>
      <c r="L51" s="164"/>
      <c r="M51" s="164"/>
      <c r="N51" s="164"/>
      <c r="O51" s="164"/>
    </row>
    <row r="52" s="69" customFormat="1" customHeight="1" spans="2:15">
      <c r="B52" s="126"/>
      <c r="C52" s="126"/>
      <c r="D52" s="126"/>
      <c r="E52" s="126"/>
      <c r="F52" s="126"/>
      <c r="G52" s="126"/>
      <c r="H52" s="127"/>
      <c r="I52" s="162"/>
      <c r="J52" s="159"/>
      <c r="K52" s="162"/>
      <c r="L52" s="164"/>
      <c r="M52" s="164"/>
      <c r="N52" s="164"/>
      <c r="O52" s="164"/>
    </row>
    <row r="53" s="69" customFormat="1" customHeight="1" spans="2:15">
      <c r="B53" s="126"/>
      <c r="C53" s="126"/>
      <c r="D53" s="126"/>
      <c r="E53" s="126"/>
      <c r="F53" s="126"/>
      <c r="G53" s="126"/>
      <c r="H53" s="127"/>
      <c r="I53" s="162"/>
      <c r="J53" s="159"/>
      <c r="K53" s="162"/>
      <c r="L53" s="164"/>
      <c r="M53" s="164"/>
      <c r="N53" s="164"/>
      <c r="O53" s="164"/>
    </row>
    <row r="54" s="69" customFormat="1" customHeight="1" spans="2:15">
      <c r="B54" s="126"/>
      <c r="C54" s="126"/>
      <c r="D54" s="126"/>
      <c r="E54" s="126"/>
      <c r="F54" s="126"/>
      <c r="G54" s="126"/>
      <c r="H54" s="127"/>
      <c r="I54" s="164"/>
      <c r="J54" s="164"/>
      <c r="K54" s="162"/>
      <c r="L54" s="164"/>
      <c r="M54" s="164"/>
      <c r="N54" s="164"/>
      <c r="O54" s="164"/>
    </row>
    <row r="55" s="69" customFormat="1" customHeight="1" spans="2:15">
      <c r="B55" s="126"/>
      <c r="C55" s="126"/>
      <c r="D55" s="126"/>
      <c r="E55" s="126"/>
      <c r="F55" s="126"/>
      <c r="G55" s="126"/>
      <c r="H55" s="128"/>
      <c r="I55" s="164"/>
      <c r="J55" s="164"/>
      <c r="K55" s="162"/>
      <c r="L55" s="162"/>
      <c r="M55" s="162"/>
      <c r="N55" s="162"/>
      <c r="O55" s="162"/>
    </row>
    <row r="56" s="69" customFormat="1" customHeight="1" spans="2:15">
      <c r="B56" s="126"/>
      <c r="C56" s="126"/>
      <c r="D56" s="126"/>
      <c r="E56" s="126"/>
      <c r="F56" s="126"/>
      <c r="G56" s="126"/>
      <c r="H56" s="127"/>
      <c r="I56" s="164"/>
      <c r="J56" s="164"/>
      <c r="K56" s="162"/>
      <c r="L56" s="164"/>
      <c r="M56" s="164"/>
      <c r="N56" s="164"/>
      <c r="O56" s="164"/>
    </row>
    <row r="57" s="69" customFormat="1" customHeight="1" spans="2:15">
      <c r="B57" s="126"/>
      <c r="C57" s="126"/>
      <c r="D57" s="126"/>
      <c r="E57" s="126"/>
      <c r="F57" s="126"/>
      <c r="G57" s="126"/>
      <c r="H57" s="127"/>
      <c r="I57" s="164"/>
      <c r="J57" s="164"/>
      <c r="K57" s="162"/>
      <c r="L57" s="164"/>
      <c r="M57" s="164"/>
      <c r="N57" s="164"/>
      <c r="O57" s="164"/>
    </row>
    <row r="58" s="69" customFormat="1" customHeight="1" spans="2:15">
      <c r="B58" s="126"/>
      <c r="C58" s="126"/>
      <c r="D58" s="126"/>
      <c r="E58" s="126"/>
      <c r="F58" s="126"/>
      <c r="G58" s="126"/>
      <c r="H58" s="127"/>
      <c r="I58" s="164"/>
      <c r="J58" s="164"/>
      <c r="K58" s="162"/>
      <c r="L58" s="164"/>
      <c r="M58" s="164"/>
      <c r="N58" s="164"/>
      <c r="O58" s="164"/>
    </row>
  </sheetData>
  <mergeCells count="78">
    <mergeCell ref="A1:D1"/>
    <mergeCell ref="F1:H1"/>
    <mergeCell ref="I1:O1"/>
    <mergeCell ref="A2:B2"/>
    <mergeCell ref="E2:F2"/>
    <mergeCell ref="A3:B3"/>
    <mergeCell ref="E3:F3"/>
    <mergeCell ref="A4:B4"/>
    <mergeCell ref="E4:F4"/>
    <mergeCell ref="A5:B5"/>
    <mergeCell ref="E5:F5"/>
    <mergeCell ref="H5:J5"/>
    <mergeCell ref="K5:O5"/>
    <mergeCell ref="A6:B6"/>
    <mergeCell ref="E6:F6"/>
    <mergeCell ref="H6:J6"/>
    <mergeCell ref="K6:O6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H7:H8"/>
    <mergeCell ref="I7:I8"/>
    <mergeCell ref="J7:J8"/>
    <mergeCell ref="K7:K8"/>
    <mergeCell ref="L7:L8"/>
    <mergeCell ref="M7:M8"/>
    <mergeCell ref="N7:N8"/>
    <mergeCell ref="O7:O8"/>
    <mergeCell ref="H2:J4"/>
    <mergeCell ref="K2:O4"/>
    <mergeCell ref="B7:F8"/>
  </mergeCells>
  <conditionalFormatting sqref="L9:O26">
    <cfRule type="notContainsBlanks" dxfId="0" priority="4">
      <formula>LEN(TRIM(L9))&gt;0</formula>
    </cfRule>
  </conditionalFormatting>
  <dataValidations count="2">
    <dataValidation type="list" allowBlank="1" showInputMessage="1" showErrorMessage="1" sqref="K2">
      <formula1>"MAINLINE,LONG LEAD"</formula1>
    </dataValidation>
    <dataValidation type="list" allowBlank="1" showInputMessage="1" showErrorMessage="1" sqref="K5">
      <formula1>"YES,NO"</formula1>
    </dataValidation>
  </dataValidations>
  <pageMargins left="0.7" right="0.7" top="0.75" bottom="0.75" header="0.3" footer="0.3"/>
  <pageSetup paperSize="9" scale="6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901"/>
  <sheetViews>
    <sheetView view="pageBreakPreview" zoomScaleNormal="100" topLeftCell="A6" workbookViewId="0">
      <selection activeCell="H9" sqref="H9:K24"/>
    </sheetView>
  </sheetViews>
  <sheetFormatPr defaultColWidth="12.8141592920354" defaultRowHeight="15" customHeight="1"/>
  <cols>
    <col min="1" max="1" width="17.9557522123894" style="1" customWidth="1"/>
    <col min="2" max="2" width="25.7256637168142" style="1" customWidth="1"/>
    <col min="3" max="3" width="19.6017699115044" style="1" customWidth="1"/>
    <col min="4" max="4" width="12.9646017699115" style="1" customWidth="1"/>
    <col min="5" max="5" width="11.4070796460177" style="1" customWidth="1"/>
    <col min="6" max="6" width="41.3982300884956" style="1" customWidth="1"/>
    <col min="7" max="8" width="10.2654867256637" style="1" customWidth="1"/>
    <col min="9" max="9" width="10" style="1" customWidth="1"/>
    <col min="10" max="11" width="10.2654867256637" style="1" customWidth="1"/>
    <col min="12" max="14" width="9.8141592920354" style="1" customWidth="1"/>
    <col min="15" max="15" width="6.26548672566372" style="1" customWidth="1"/>
    <col min="16" max="16" width="9.8141592920354" style="1" customWidth="1"/>
    <col min="17" max="18" width="9.72566371681416" style="1" customWidth="1"/>
    <col min="19" max="19" width="7.45132743362832" style="1" customWidth="1"/>
    <col min="20" max="20" width="11.4513274336283" style="1" customWidth="1"/>
    <col min="21" max="21" width="32.7256637168142" style="1" customWidth="1"/>
    <col min="22" max="28" width="13.7256637168142" style="1" customWidth="1"/>
    <col min="29" max="16384" width="12.8141592920354" style="1"/>
  </cols>
  <sheetData>
    <row r="1" s="1" customFormat="1" ht="30" customHeight="1" spans="1:28">
      <c r="A1" s="2" t="s">
        <v>45</v>
      </c>
      <c r="B1" s="2"/>
      <c r="C1" s="2"/>
      <c r="D1" s="3" t="s">
        <v>1</v>
      </c>
      <c r="E1" s="3" t="str">
        <f>'[2]Style Summary Cover Page'!E1</f>
        <v>BG7193</v>
      </c>
      <c r="F1" s="3"/>
      <c r="G1" s="4"/>
      <c r="H1" s="4"/>
      <c r="I1" s="4"/>
      <c r="J1" s="4"/>
      <c r="K1" s="4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5"/>
      <c r="Z1" s="35"/>
      <c r="AA1" s="35"/>
      <c r="AB1" s="35"/>
    </row>
    <row r="2" s="1" customFormat="1" ht="16" customHeight="1" spans="1:28">
      <c r="A2" s="5" t="s">
        <v>3</v>
      </c>
      <c r="B2" s="6" t="str">
        <f>'[2]Style Summary Cover Page'!B2</f>
        <v>VERONICA MINI DRESS</v>
      </c>
      <c r="C2" s="7" t="s">
        <v>4</v>
      </c>
      <c r="D2" s="6" t="str">
        <f>'[2]Style Summary Cover Page'!D2</f>
        <v>SARAH PUNTER</v>
      </c>
      <c r="E2" s="6"/>
      <c r="F2" s="6"/>
      <c r="G2" s="8" t="s">
        <v>46</v>
      </c>
      <c r="H2" s="8"/>
      <c r="I2" s="8"/>
      <c r="J2" s="37" t="s">
        <v>47</v>
      </c>
      <c r="K2" s="37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5"/>
      <c r="Z2" s="35"/>
      <c r="AA2" s="35"/>
      <c r="AB2" s="35"/>
    </row>
    <row r="3" s="1" customFormat="1" ht="16" customHeight="1" spans="1:28">
      <c r="A3" s="5" t="s">
        <v>48</v>
      </c>
      <c r="B3" s="9">
        <v>45204</v>
      </c>
      <c r="C3" s="10" t="s">
        <v>7</v>
      </c>
      <c r="D3" s="6" t="str">
        <f>'[2]Style Summary Cover Page'!D3</f>
        <v>SARAH P</v>
      </c>
      <c r="E3" s="6"/>
      <c r="F3" s="6"/>
      <c r="G3" s="8"/>
      <c r="H3" s="8"/>
      <c r="I3" s="8"/>
      <c r="J3" s="37"/>
      <c r="K3" s="37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5"/>
      <c r="Z3" s="35"/>
      <c r="AA3" s="35"/>
      <c r="AB3" s="35"/>
    </row>
    <row r="4" s="1" customFormat="1" ht="16" customHeight="1" spans="1:28">
      <c r="A4" s="5" t="s">
        <v>8</v>
      </c>
      <c r="B4" s="6" t="str">
        <f>'[2]Style Summary Cover Page'!B4</f>
        <v>SUMMER 24</v>
      </c>
      <c r="C4" s="10" t="s">
        <v>49</v>
      </c>
      <c r="D4" s="6" t="str">
        <f>'[2]Style Summary Cover Page'!D4</f>
        <v>SEAN</v>
      </c>
      <c r="E4" s="6"/>
      <c r="F4" s="6"/>
      <c r="G4" s="8"/>
      <c r="H4" s="8"/>
      <c r="I4" s="8"/>
      <c r="J4" s="37"/>
      <c r="K4" s="37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5"/>
      <c r="Z4" s="35"/>
      <c r="AA4" s="35"/>
      <c r="AB4" s="35"/>
    </row>
    <row r="5" s="1" customFormat="1" ht="16" customHeight="1" spans="1:28">
      <c r="A5" s="5" t="s">
        <v>15</v>
      </c>
      <c r="B5" s="6" t="str">
        <f>'[2]Style Summary Cover Page'!B5</f>
        <v>SUMMER 2</v>
      </c>
      <c r="C5" s="10" t="s">
        <v>50</v>
      </c>
      <c r="D5" s="6" t="str">
        <f>'[2]Style Summary Cover Page'!D5</f>
        <v>1X</v>
      </c>
      <c r="E5" s="6"/>
      <c r="F5" s="6"/>
      <c r="G5" s="8" t="s">
        <v>51</v>
      </c>
      <c r="H5" s="8"/>
      <c r="I5" s="8"/>
      <c r="J5" s="37" t="s">
        <v>52</v>
      </c>
      <c r="K5" s="37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5"/>
      <c r="Z5" s="35"/>
      <c r="AA5" s="35"/>
      <c r="AB5" s="35"/>
    </row>
    <row r="6" s="1" customFormat="1" ht="16" customHeight="1" spans="1:28">
      <c r="A6" s="11" t="s">
        <v>50</v>
      </c>
      <c r="B6" s="6" t="str">
        <f>'[2]Style Summary Cover Page'!B6</f>
        <v>0X-3X</v>
      </c>
      <c r="C6" s="12" t="s">
        <v>16</v>
      </c>
      <c r="D6" s="6" t="str">
        <f>'[2]Style Summary Cover Page'!D6</f>
        <v>WHITE</v>
      </c>
      <c r="E6" s="6"/>
      <c r="F6" s="6"/>
      <c r="G6" s="8"/>
      <c r="H6" s="8"/>
      <c r="I6" s="8"/>
      <c r="J6" s="37"/>
      <c r="K6" s="37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5"/>
      <c r="Z6" s="35"/>
      <c r="AA6" s="35"/>
      <c r="AB6" s="35"/>
    </row>
    <row r="7" s="1" customFormat="1" ht="16" customHeight="1" spans="1:28">
      <c r="A7" s="13" t="s">
        <v>18</v>
      </c>
      <c r="B7" s="13"/>
      <c r="C7" s="13"/>
      <c r="D7" s="13"/>
      <c r="E7" s="14"/>
      <c r="F7" s="15"/>
      <c r="G7" s="16" t="s">
        <v>19</v>
      </c>
      <c r="H7" s="16" t="s">
        <v>53</v>
      </c>
      <c r="I7" s="39" t="s">
        <v>54</v>
      </c>
      <c r="J7" s="40" t="s">
        <v>55</v>
      </c>
      <c r="K7" s="41" t="s">
        <v>56</v>
      </c>
      <c r="L7" s="42"/>
      <c r="M7" s="43"/>
      <c r="N7" s="42"/>
      <c r="O7" s="42"/>
      <c r="P7" s="42"/>
      <c r="Q7" s="43"/>
      <c r="R7" s="42"/>
      <c r="S7" s="42"/>
      <c r="T7" s="43"/>
      <c r="U7" s="47"/>
      <c r="V7" s="35"/>
      <c r="W7" s="35"/>
      <c r="X7" s="35"/>
      <c r="Y7" s="35"/>
      <c r="Z7" s="35"/>
      <c r="AA7" s="35"/>
      <c r="AB7" s="35"/>
    </row>
    <row r="8" s="1" customFormat="1" customHeight="1" spans="1:28">
      <c r="A8" s="17"/>
      <c r="B8" s="17"/>
      <c r="C8" s="17"/>
      <c r="D8" s="17"/>
      <c r="E8" s="15"/>
      <c r="F8" s="15"/>
      <c r="G8" s="18"/>
      <c r="H8" s="19"/>
      <c r="I8" s="44"/>
      <c r="J8" s="45"/>
      <c r="K8" s="46"/>
      <c r="L8" s="47"/>
      <c r="M8" s="47"/>
      <c r="N8" s="47"/>
      <c r="O8" s="48"/>
      <c r="P8" s="47"/>
      <c r="Q8" s="47"/>
      <c r="R8" s="47"/>
      <c r="S8" s="48"/>
      <c r="T8" s="47"/>
      <c r="U8" s="47"/>
      <c r="V8" s="35"/>
      <c r="W8" s="35"/>
      <c r="X8" s="35"/>
      <c r="Y8" s="35"/>
      <c r="Z8" s="35"/>
      <c r="AA8" s="35"/>
      <c r="AB8" s="35"/>
    </row>
    <row r="9" s="1" customFormat="1" ht="25" customHeight="1" spans="1:28">
      <c r="A9" s="20" t="s">
        <v>57</v>
      </c>
      <c r="B9" s="20"/>
      <c r="C9" s="20"/>
      <c r="D9" s="20"/>
      <c r="E9" s="20"/>
      <c r="F9" s="21" t="s">
        <v>58</v>
      </c>
      <c r="G9" s="22">
        <v>44928</v>
      </c>
      <c r="H9" s="55">
        <f t="shared" ref="H9:H11" si="0">I9-0.5</f>
        <v>24.5</v>
      </c>
      <c r="I9" s="61">
        <f>'[2]SPEC SHEET'!S10</f>
        <v>25</v>
      </c>
      <c r="J9" s="62">
        <f t="shared" ref="J9:J11" si="1">SUM(I9+0.5)</f>
        <v>25.5</v>
      </c>
      <c r="K9" s="63">
        <f t="shared" ref="K9:K11" si="2">SUM(J9+0.5)</f>
        <v>26</v>
      </c>
      <c r="L9" s="49"/>
      <c r="M9" s="50"/>
      <c r="N9" s="50"/>
      <c r="O9" s="50"/>
      <c r="P9" s="50"/>
      <c r="Q9" s="50"/>
      <c r="R9" s="53"/>
      <c r="S9" s="49"/>
      <c r="T9" s="49"/>
      <c r="U9" s="54"/>
      <c r="V9" s="35"/>
      <c r="W9" s="35"/>
      <c r="X9" s="35"/>
      <c r="Y9" s="35"/>
      <c r="Z9" s="35"/>
      <c r="AA9" s="35"/>
      <c r="AB9" s="35"/>
    </row>
    <row r="10" s="1" customFormat="1" ht="25" customHeight="1" spans="1:28">
      <c r="A10" s="20" t="s">
        <v>59</v>
      </c>
      <c r="B10" s="20"/>
      <c r="C10" s="20"/>
      <c r="D10" s="20"/>
      <c r="E10" s="20"/>
      <c r="F10" s="21" t="s">
        <v>60</v>
      </c>
      <c r="G10" s="22">
        <v>44928</v>
      </c>
      <c r="H10" s="55">
        <f t="shared" si="0"/>
        <v>24.5</v>
      </c>
      <c r="I10" s="61">
        <f>'[2]SPEC SHEET'!S11</f>
        <v>25</v>
      </c>
      <c r="J10" s="62">
        <f t="shared" si="1"/>
        <v>25.5</v>
      </c>
      <c r="K10" s="62">
        <f t="shared" si="2"/>
        <v>26</v>
      </c>
      <c r="L10" s="49"/>
      <c r="M10" s="50"/>
      <c r="N10" s="50"/>
      <c r="O10" s="50"/>
      <c r="P10" s="50"/>
      <c r="Q10" s="50"/>
      <c r="R10" s="53"/>
      <c r="S10" s="49"/>
      <c r="T10" s="49"/>
      <c r="U10" s="54"/>
      <c r="V10" s="35"/>
      <c r="W10" s="35"/>
      <c r="X10" s="35"/>
      <c r="Y10" s="35"/>
      <c r="Z10" s="35"/>
      <c r="AA10" s="35"/>
      <c r="AB10" s="35"/>
    </row>
    <row r="11" s="1" customFormat="1" ht="25" customHeight="1" spans="1:28">
      <c r="A11" s="20" t="s">
        <v>61</v>
      </c>
      <c r="B11" s="20"/>
      <c r="C11" s="20"/>
      <c r="D11" s="20"/>
      <c r="E11" s="20"/>
      <c r="F11" s="21" t="s">
        <v>62</v>
      </c>
      <c r="G11" s="22">
        <v>44928</v>
      </c>
      <c r="H11" s="55">
        <f t="shared" si="0"/>
        <v>25.5</v>
      </c>
      <c r="I11" s="61">
        <f>'[2]SPEC SHEET'!S12</f>
        <v>26</v>
      </c>
      <c r="J11" s="62">
        <f t="shared" si="1"/>
        <v>26.5</v>
      </c>
      <c r="K11" s="62">
        <f t="shared" si="2"/>
        <v>27</v>
      </c>
      <c r="L11" s="49"/>
      <c r="M11" s="50"/>
      <c r="N11" s="50"/>
      <c r="O11" s="50"/>
      <c r="P11" s="50"/>
      <c r="Q11" s="50"/>
      <c r="R11" s="53"/>
      <c r="S11" s="49"/>
      <c r="T11" s="49"/>
      <c r="U11" s="54"/>
      <c r="V11" s="35"/>
      <c r="W11" s="35"/>
      <c r="X11" s="35"/>
      <c r="Y11" s="35"/>
      <c r="Z11" s="35"/>
      <c r="AA11" s="35"/>
      <c r="AB11" s="35"/>
    </row>
    <row r="12" s="1" customFormat="1" ht="25" customHeight="1" spans="1:28">
      <c r="A12" s="20" t="s">
        <v>63</v>
      </c>
      <c r="B12" s="20"/>
      <c r="C12" s="20"/>
      <c r="D12" s="20"/>
      <c r="E12" s="20"/>
      <c r="F12" s="21" t="s">
        <v>30</v>
      </c>
      <c r="G12" s="24">
        <v>0</v>
      </c>
      <c r="H12" s="56">
        <f>I12</f>
        <v>0.5</v>
      </c>
      <c r="I12" s="61">
        <f>'[2]SPEC SHEET'!S13</f>
        <v>0.5</v>
      </c>
      <c r="J12" s="64">
        <f>I12</f>
        <v>0.5</v>
      </c>
      <c r="K12" s="64">
        <f>I12</f>
        <v>0.5</v>
      </c>
      <c r="L12" s="49"/>
      <c r="M12" s="50"/>
      <c r="N12" s="50"/>
      <c r="O12" s="50"/>
      <c r="P12" s="50"/>
      <c r="Q12" s="50"/>
      <c r="R12" s="53"/>
      <c r="S12" s="49"/>
      <c r="T12" s="49"/>
      <c r="U12" s="54"/>
      <c r="V12" s="35"/>
      <c r="W12" s="35"/>
      <c r="X12" s="35"/>
      <c r="Y12" s="35"/>
      <c r="Z12" s="35"/>
      <c r="AA12" s="35"/>
      <c r="AB12" s="35"/>
    </row>
    <row r="13" s="1" customFormat="1" ht="25" customHeight="1" spans="1:28">
      <c r="A13" s="20" t="s">
        <v>64</v>
      </c>
      <c r="B13" s="20"/>
      <c r="C13" s="20"/>
      <c r="D13" s="20"/>
      <c r="E13" s="20"/>
      <c r="F13" s="25" t="s">
        <v>65</v>
      </c>
      <c r="G13" s="26">
        <v>0.125</v>
      </c>
      <c r="H13" s="57">
        <f>I13-0.375</f>
        <v>7.125</v>
      </c>
      <c r="I13" s="61">
        <f>'[2]SPEC SHEET'!S14</f>
        <v>7.5</v>
      </c>
      <c r="J13" s="65">
        <f>I13+0.375</f>
        <v>7.875</v>
      </c>
      <c r="K13" s="66">
        <f>J13+0.375</f>
        <v>8.25</v>
      </c>
      <c r="L13" s="49"/>
      <c r="M13" s="51"/>
      <c r="N13" s="51"/>
      <c r="O13" s="51"/>
      <c r="P13" s="51"/>
      <c r="Q13" s="51"/>
      <c r="R13" s="53"/>
      <c r="S13" s="49"/>
      <c r="T13" s="49"/>
      <c r="U13" s="54"/>
      <c r="V13" s="35"/>
      <c r="W13" s="35"/>
      <c r="X13" s="35"/>
      <c r="Y13" s="35"/>
      <c r="Z13" s="35"/>
      <c r="AA13" s="35"/>
      <c r="AB13" s="35"/>
    </row>
    <row r="14" s="1" customFormat="1" ht="25" customHeight="1" spans="1:28">
      <c r="A14" s="20" t="s">
        <v>66</v>
      </c>
      <c r="B14" s="20"/>
      <c r="C14" s="20"/>
      <c r="D14" s="20"/>
      <c r="E14" s="20"/>
      <c r="F14" s="27" t="s">
        <v>67</v>
      </c>
      <c r="G14" s="26">
        <v>0.125</v>
      </c>
      <c r="H14" s="58">
        <f>I14-0.375</f>
        <v>5.125</v>
      </c>
      <c r="I14" s="61">
        <f>'[2]SPEC SHEET'!S15</f>
        <v>5.5</v>
      </c>
      <c r="J14" s="65">
        <f>I14+0.375</f>
        <v>5.875</v>
      </c>
      <c r="K14" s="66">
        <f>J14+0.375</f>
        <v>6.25</v>
      </c>
      <c r="L14" s="49"/>
      <c r="M14" s="51"/>
      <c r="N14" s="51"/>
      <c r="O14" s="51"/>
      <c r="P14" s="51"/>
      <c r="Q14" s="51"/>
      <c r="R14" s="53"/>
      <c r="S14" s="49"/>
      <c r="T14" s="49"/>
      <c r="U14" s="54"/>
      <c r="V14" s="35"/>
      <c r="W14" s="35"/>
      <c r="X14" s="35"/>
      <c r="Y14" s="35"/>
      <c r="Z14" s="35"/>
      <c r="AA14" s="35"/>
      <c r="AB14" s="35"/>
    </row>
    <row r="15" s="1" customFormat="1" ht="25" customHeight="1" spans="1:28">
      <c r="A15" s="20" t="s">
        <v>68</v>
      </c>
      <c r="B15" s="20"/>
      <c r="C15" s="20"/>
      <c r="D15" s="20"/>
      <c r="E15" s="20"/>
      <c r="F15" s="25" t="s">
        <v>69</v>
      </c>
      <c r="G15" s="28">
        <v>45295</v>
      </c>
      <c r="H15" s="59">
        <f>I15-1</f>
        <v>19.75</v>
      </c>
      <c r="I15" s="61">
        <f>'[2]SPEC SHEET'!S16</f>
        <v>20.75</v>
      </c>
      <c r="J15" s="67">
        <f>SUM(I15+1.25)</f>
        <v>22</v>
      </c>
      <c r="K15" s="67">
        <f>SUM(J15+1.25)</f>
        <v>23.25</v>
      </c>
      <c r="L15" s="49"/>
      <c r="M15" s="51"/>
      <c r="N15" s="51"/>
      <c r="O15" s="51"/>
      <c r="P15" s="51"/>
      <c r="Q15" s="51"/>
      <c r="R15" s="53"/>
      <c r="S15" s="49"/>
      <c r="T15" s="49"/>
      <c r="U15" s="54"/>
      <c r="V15" s="35"/>
      <c r="W15" s="35"/>
      <c r="X15" s="35"/>
      <c r="Y15" s="35"/>
      <c r="Z15" s="35"/>
      <c r="AA15" s="35"/>
      <c r="AB15" s="35"/>
    </row>
    <row r="16" s="1" customFormat="1" ht="25" customHeight="1" spans="1:28">
      <c r="A16" s="20" t="s">
        <v>70</v>
      </c>
      <c r="B16" s="20"/>
      <c r="C16" s="20"/>
      <c r="D16" s="20"/>
      <c r="E16" s="20"/>
      <c r="F16" s="25" t="s">
        <v>71</v>
      </c>
      <c r="G16" s="29">
        <v>0.25</v>
      </c>
      <c r="H16" s="59">
        <f t="shared" ref="H16:H20" si="3">I16-2</f>
        <v>41.5</v>
      </c>
      <c r="I16" s="61">
        <f>'[2]SPEC SHEET'!S17</f>
        <v>43.5</v>
      </c>
      <c r="J16" s="67">
        <f t="shared" ref="J16:J20" si="4">SUM(I16+2.5)</f>
        <v>46</v>
      </c>
      <c r="K16" s="67">
        <f t="shared" ref="K16:K20" si="5">SUM(J16+2.5)</f>
        <v>48.5</v>
      </c>
      <c r="L16" s="49"/>
      <c r="M16" s="51"/>
      <c r="N16" s="51"/>
      <c r="O16" s="51"/>
      <c r="P16" s="51"/>
      <c r="Q16" s="51"/>
      <c r="R16" s="53"/>
      <c r="S16" s="49"/>
      <c r="T16" s="49"/>
      <c r="U16" s="54"/>
      <c r="V16" s="35"/>
      <c r="W16" s="35"/>
      <c r="X16" s="35"/>
      <c r="Y16" s="35"/>
      <c r="Z16" s="35"/>
      <c r="AA16" s="35"/>
      <c r="AB16" s="35"/>
    </row>
    <row r="17" s="1" customFormat="1" ht="25" customHeight="1" spans="1:28">
      <c r="A17" s="20" t="s">
        <v>72</v>
      </c>
      <c r="B17" s="20"/>
      <c r="C17" s="20"/>
      <c r="D17" s="20"/>
      <c r="E17" s="20"/>
      <c r="F17" s="25" t="s">
        <v>73</v>
      </c>
      <c r="G17" s="29">
        <v>0.25</v>
      </c>
      <c r="H17" s="59">
        <f t="shared" si="3"/>
        <v>43</v>
      </c>
      <c r="I17" s="61">
        <f>'[2]SPEC SHEET'!S18</f>
        <v>45</v>
      </c>
      <c r="J17" s="67">
        <f t="shared" si="4"/>
        <v>47.5</v>
      </c>
      <c r="K17" s="67">
        <f t="shared" si="5"/>
        <v>50</v>
      </c>
      <c r="L17" s="49"/>
      <c r="M17" s="51"/>
      <c r="N17" s="51"/>
      <c r="O17" s="51"/>
      <c r="P17" s="51"/>
      <c r="Q17" s="51"/>
      <c r="R17" s="53"/>
      <c r="S17" s="49"/>
      <c r="T17" s="49"/>
      <c r="U17" s="54"/>
      <c r="V17" s="35"/>
      <c r="W17" s="35"/>
      <c r="X17" s="35"/>
      <c r="Y17" s="35"/>
      <c r="Z17" s="35"/>
      <c r="AA17" s="35"/>
      <c r="AB17" s="35"/>
    </row>
    <row r="18" s="1" customFormat="1" ht="25" customHeight="1" spans="1:28">
      <c r="A18" s="20" t="s">
        <v>74</v>
      </c>
      <c r="B18" s="20"/>
      <c r="C18" s="20"/>
      <c r="D18" s="20"/>
      <c r="E18" s="20"/>
      <c r="F18" s="25" t="s">
        <v>75</v>
      </c>
      <c r="G18" s="29">
        <v>0.25</v>
      </c>
      <c r="H18" s="59">
        <f t="shared" si="3"/>
        <v>58.5</v>
      </c>
      <c r="I18" s="61">
        <f>'[2]SPEC SHEET'!S19</f>
        <v>60.5</v>
      </c>
      <c r="J18" s="67">
        <f t="shared" si="4"/>
        <v>63</v>
      </c>
      <c r="K18" s="67">
        <f t="shared" si="5"/>
        <v>65.5</v>
      </c>
      <c r="L18" s="49"/>
      <c r="M18" s="51"/>
      <c r="N18" s="51"/>
      <c r="O18" s="51"/>
      <c r="P18" s="51"/>
      <c r="Q18" s="51"/>
      <c r="R18" s="53"/>
      <c r="S18" s="49"/>
      <c r="T18" s="49"/>
      <c r="U18" s="54"/>
      <c r="V18" s="35"/>
      <c r="W18" s="35"/>
      <c r="X18" s="35"/>
      <c r="Y18" s="35"/>
      <c r="Z18" s="35"/>
      <c r="AA18" s="35"/>
      <c r="AB18" s="35"/>
    </row>
    <row r="19" s="1" customFormat="1" ht="25" customHeight="1" spans="1:28">
      <c r="A19" s="30" t="s">
        <v>76</v>
      </c>
      <c r="B19" s="30"/>
      <c r="C19" s="30"/>
      <c r="D19" s="30"/>
      <c r="E19" s="30"/>
      <c r="F19" s="31" t="s">
        <v>77</v>
      </c>
      <c r="G19" s="29">
        <v>0.25</v>
      </c>
      <c r="H19" s="59">
        <f t="shared" si="3"/>
        <v>77.25</v>
      </c>
      <c r="I19" s="61">
        <v>79.25</v>
      </c>
      <c r="J19" s="67">
        <f t="shared" si="4"/>
        <v>81.75</v>
      </c>
      <c r="K19" s="67">
        <f t="shared" si="5"/>
        <v>84.25</v>
      </c>
      <c r="L19" s="49"/>
      <c r="M19" s="51"/>
      <c r="N19" s="51"/>
      <c r="O19" s="51"/>
      <c r="P19" s="51"/>
      <c r="Q19" s="51"/>
      <c r="R19" s="53"/>
      <c r="S19" s="49"/>
      <c r="T19" s="49"/>
      <c r="U19" s="54"/>
      <c r="V19" s="35"/>
      <c r="W19" s="35"/>
      <c r="X19" s="35"/>
      <c r="Y19" s="35"/>
      <c r="Z19" s="35"/>
      <c r="AA19" s="35"/>
      <c r="AB19" s="35"/>
    </row>
    <row r="20" s="1" customFormat="1" ht="25" customHeight="1" spans="1:28">
      <c r="A20" s="30" t="s">
        <v>78</v>
      </c>
      <c r="B20" s="30"/>
      <c r="C20" s="30"/>
      <c r="D20" s="30"/>
      <c r="E20" s="30"/>
      <c r="F20" s="31" t="s">
        <v>79</v>
      </c>
      <c r="G20" s="29">
        <v>0.25</v>
      </c>
      <c r="H20" s="59">
        <f t="shared" si="3"/>
        <v>75.5</v>
      </c>
      <c r="I20" s="61">
        <v>77.5</v>
      </c>
      <c r="J20" s="67">
        <f t="shared" si="4"/>
        <v>80</v>
      </c>
      <c r="K20" s="67">
        <f t="shared" si="5"/>
        <v>82.5</v>
      </c>
      <c r="L20" s="49"/>
      <c r="M20" s="51"/>
      <c r="N20" s="51"/>
      <c r="O20" s="51"/>
      <c r="P20" s="51"/>
      <c r="Q20" s="51"/>
      <c r="R20" s="53"/>
      <c r="S20" s="49"/>
      <c r="T20" s="49"/>
      <c r="U20" s="54"/>
      <c r="V20" s="35"/>
      <c r="W20" s="35"/>
      <c r="X20" s="35"/>
      <c r="Y20" s="35"/>
      <c r="Z20" s="35"/>
      <c r="AA20" s="35"/>
      <c r="AB20" s="35"/>
    </row>
    <row r="21" s="1" customFormat="1" ht="25" customHeight="1" spans="1:28">
      <c r="A21" s="20" t="s">
        <v>80</v>
      </c>
      <c r="B21" s="20"/>
      <c r="C21" s="20"/>
      <c r="D21" s="20"/>
      <c r="E21" s="20"/>
      <c r="F21" s="32" t="s">
        <v>81</v>
      </c>
      <c r="G21" s="33">
        <v>0.125</v>
      </c>
      <c r="H21" s="58">
        <f>I21-0.375</f>
        <v>19.875</v>
      </c>
      <c r="I21" s="61">
        <f>'[2]SPEC SHEET'!S22</f>
        <v>20.25</v>
      </c>
      <c r="J21" s="67">
        <f>SUM(I21+3/8)</f>
        <v>20.625</v>
      </c>
      <c r="K21" s="67">
        <f>SUM(J21+3/8)</f>
        <v>21</v>
      </c>
      <c r="L21" s="49"/>
      <c r="M21" s="51"/>
      <c r="N21" s="51"/>
      <c r="O21" s="51"/>
      <c r="P21" s="51"/>
      <c r="Q21" s="51"/>
      <c r="R21" s="53"/>
      <c r="S21" s="49"/>
      <c r="T21" s="49"/>
      <c r="U21" s="54"/>
      <c r="V21" s="35"/>
      <c r="W21" s="35"/>
      <c r="X21" s="35"/>
      <c r="Y21" s="35"/>
      <c r="Z21" s="35"/>
      <c r="AA21" s="35"/>
      <c r="AB21" s="35"/>
    </row>
    <row r="22" s="1" customFormat="1" ht="25" customHeight="1" spans="1:28">
      <c r="A22" s="20" t="s">
        <v>82</v>
      </c>
      <c r="B22" s="20"/>
      <c r="C22" s="20"/>
      <c r="D22" s="20"/>
      <c r="E22" s="20"/>
      <c r="F22" s="21" t="s">
        <v>83</v>
      </c>
      <c r="G22" s="34">
        <v>0.125</v>
      </c>
      <c r="H22" s="58">
        <f>I22-0.375</f>
        <v>21.125</v>
      </c>
      <c r="I22" s="61">
        <f>'[2]SPEC SHEET'!S23</f>
        <v>21.5</v>
      </c>
      <c r="J22" s="67">
        <f>SUM(I22+3/8)</f>
        <v>21.875</v>
      </c>
      <c r="K22" s="67">
        <f>SUM(J22+3/8)</f>
        <v>22.25</v>
      </c>
      <c r="L22" s="49"/>
      <c r="M22" s="51"/>
      <c r="N22" s="51"/>
      <c r="O22" s="51"/>
      <c r="P22" s="51"/>
      <c r="Q22" s="51"/>
      <c r="R22" s="53"/>
      <c r="S22" s="49"/>
      <c r="T22" s="49"/>
      <c r="U22" s="54"/>
      <c r="V22" s="35"/>
      <c r="W22" s="35"/>
      <c r="X22" s="35"/>
      <c r="Y22" s="35"/>
      <c r="Z22" s="35"/>
      <c r="AA22" s="35"/>
      <c r="AB22" s="35"/>
    </row>
    <row r="23" s="1" customFormat="1" ht="25" customHeight="1" spans="1:28">
      <c r="A23" s="20" t="s">
        <v>84</v>
      </c>
      <c r="B23" s="20"/>
      <c r="C23" s="20"/>
      <c r="D23" s="20"/>
      <c r="E23" s="20"/>
      <c r="F23" s="21" t="s">
        <v>85</v>
      </c>
      <c r="G23" s="24">
        <v>0</v>
      </c>
      <c r="H23" s="60">
        <f>I23</f>
        <v>1.75</v>
      </c>
      <c r="I23" s="61">
        <f>'[2]SPEC SHEET'!S24</f>
        <v>1.75</v>
      </c>
      <c r="J23" s="68">
        <f>I23</f>
        <v>1.75</v>
      </c>
      <c r="K23" s="68">
        <f>I23</f>
        <v>1.75</v>
      </c>
      <c r="L23" s="49"/>
      <c r="M23" s="52"/>
      <c r="N23" s="52"/>
      <c r="O23" s="52"/>
      <c r="P23" s="52"/>
      <c r="Q23" s="52"/>
      <c r="R23" s="53"/>
      <c r="S23" s="49"/>
      <c r="T23" s="49"/>
      <c r="U23" s="54"/>
      <c r="V23" s="35"/>
      <c r="W23" s="35"/>
      <c r="X23" s="35"/>
      <c r="Y23" s="35"/>
      <c r="Z23" s="35"/>
      <c r="AA23" s="35"/>
      <c r="AB23" s="35"/>
    </row>
    <row r="24" s="1" customFormat="1" ht="25" customHeight="1" spans="1:28">
      <c r="A24" s="20" t="s">
        <v>86</v>
      </c>
      <c r="B24" s="20"/>
      <c r="C24" s="20"/>
      <c r="D24" s="20"/>
      <c r="E24" s="20"/>
      <c r="F24" s="21" t="s">
        <v>87</v>
      </c>
      <c r="G24" s="24">
        <v>0</v>
      </c>
      <c r="H24" s="60">
        <f>I24</f>
        <v>0.125</v>
      </c>
      <c r="I24" s="61">
        <f>'[2]SPEC SHEET'!S25</f>
        <v>0.125</v>
      </c>
      <c r="J24" s="68">
        <f>I24</f>
        <v>0.125</v>
      </c>
      <c r="K24" s="68">
        <f>I24</f>
        <v>0.125</v>
      </c>
      <c r="L24" s="49"/>
      <c r="M24" s="52"/>
      <c r="N24" s="52"/>
      <c r="O24" s="52"/>
      <c r="P24" s="52"/>
      <c r="Q24" s="52"/>
      <c r="R24" s="53"/>
      <c r="S24" s="49"/>
      <c r="T24" s="49"/>
      <c r="U24" s="54"/>
      <c r="V24" s="35"/>
      <c r="W24" s="35"/>
      <c r="X24" s="35"/>
      <c r="Y24" s="35"/>
      <c r="Z24" s="35"/>
      <c r="AA24" s="35"/>
      <c r="AB24" s="35"/>
    </row>
    <row r="25" s="1" customFormat="1" ht="16" customHeight="1" spans="1:28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</row>
    <row r="26" s="1" customFormat="1" ht="16" customHeight="1" spans="1:28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="1" customFormat="1" ht="16" customHeight="1" spans="1:28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</row>
    <row r="28" s="1" customFormat="1" ht="16" customHeight="1" spans="1:28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</row>
    <row r="29" s="1" customFormat="1" ht="16" customHeight="1" spans="1:28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</row>
    <row r="30" s="1" customFormat="1" ht="16" customHeight="1" spans="1:28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</row>
    <row r="31" s="1" customFormat="1" ht="16" customHeight="1" spans="1:28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</row>
    <row r="32" s="1" customFormat="1" ht="16" customHeight="1" spans="1:28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</row>
    <row r="33" s="1" customFormat="1" ht="16" customHeight="1" spans="1:28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="1" customFormat="1" ht="16" customHeight="1" spans="1:28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</row>
    <row r="35" s="1" customFormat="1" ht="16" customHeight="1" spans="1:28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</row>
    <row r="36" s="1" customFormat="1" ht="16" customHeight="1" spans="1:28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</row>
    <row r="37" s="1" customFormat="1" ht="16" customHeight="1" spans="1:28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</row>
    <row r="38" s="1" customFormat="1" ht="16" customHeight="1" spans="1:28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</row>
    <row r="39" s="1" customFormat="1" ht="16" customHeight="1" spans="1:28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</row>
    <row r="40" s="1" customFormat="1" ht="16" customHeight="1" spans="1:28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</row>
    <row r="41" s="1" customFormat="1" ht="16" customHeight="1" spans="1:28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</row>
    <row r="42" s="1" customFormat="1" ht="16" customHeight="1" spans="1:28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</row>
    <row r="43" s="1" customFormat="1" ht="16" customHeight="1" spans="1:28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</row>
    <row r="44" s="1" customFormat="1" ht="16" customHeight="1" spans="1:28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</row>
    <row r="45" s="1" customFormat="1" ht="16" customHeight="1" spans="1:28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</row>
    <row r="46" s="1" customFormat="1" ht="16" customHeight="1" spans="1:28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</row>
    <row r="47" s="1" customFormat="1" ht="16" customHeight="1" spans="1:28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</row>
    <row r="48" s="1" customFormat="1" ht="16" customHeight="1" spans="1:28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</row>
    <row r="49" s="1" customFormat="1" ht="16" customHeight="1" spans="1:28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</row>
    <row r="50" s="1" customFormat="1" ht="16" customHeight="1" spans="1:28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</row>
    <row r="51" s="1" customFormat="1" ht="16" customHeight="1" spans="1:28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="1" customFormat="1" ht="16" customHeight="1" spans="1:28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="1" customFormat="1" ht="16" customHeight="1" spans="1:28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="1" customFormat="1" ht="16" customHeight="1" spans="1:28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="1" customFormat="1" ht="16" customHeight="1" spans="1:28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="1" customFormat="1" ht="16" customHeight="1" spans="1:28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="1" customFormat="1" ht="16" customHeight="1" spans="1:28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="1" customFormat="1" ht="16" customHeight="1" spans="1:28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="1" customFormat="1" ht="16" customHeight="1" spans="1:28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="1" customFormat="1" ht="16" customHeight="1" spans="1:28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  <row r="61" s="1" customFormat="1" ht="16" customHeight="1" spans="1:28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</row>
    <row r="62" s="1" customFormat="1" ht="16" customHeight="1" spans="1:28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</row>
    <row r="63" s="1" customFormat="1" ht="16" customHeight="1" spans="1:28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</row>
    <row r="64" s="1" customFormat="1" ht="16" customHeight="1" spans="1:28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</row>
    <row r="65" s="1" customFormat="1" ht="16" customHeight="1" spans="1:28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</row>
    <row r="66" s="1" customFormat="1" ht="16" customHeight="1" spans="1:28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</row>
    <row r="67" s="1" customFormat="1" ht="16" customHeight="1" spans="1:28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</row>
    <row r="68" s="1" customFormat="1" ht="16" customHeight="1" spans="1:28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="1" customFormat="1" ht="16" customHeight="1" spans="1:28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</row>
    <row r="70" s="1" customFormat="1" ht="16" customHeight="1" spans="1:28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</row>
    <row r="71" s="1" customFormat="1" ht="16" customHeight="1" spans="1:28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</row>
    <row r="72" s="1" customFormat="1" ht="16" customHeight="1" spans="1:28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</row>
    <row r="73" s="1" customFormat="1" ht="16" customHeight="1" spans="1:28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</row>
    <row r="74" s="1" customFormat="1" ht="16" customHeight="1" spans="1:28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</row>
    <row r="75" s="1" customFormat="1" ht="16" customHeight="1" spans="1:28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</row>
    <row r="76" s="1" customFormat="1" ht="16" customHeight="1" spans="1:28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</row>
    <row r="77" s="1" customFormat="1" ht="16" customHeight="1" spans="1:28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</row>
    <row r="78" s="1" customFormat="1" ht="16" customHeight="1" spans="1:28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</row>
    <row r="79" s="1" customFormat="1" ht="16" customHeight="1" spans="1:28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</row>
    <row r="80" s="1" customFormat="1" ht="16" customHeight="1" spans="1:28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</row>
    <row r="81" s="1" customFormat="1" ht="16" customHeight="1" spans="1:28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</row>
    <row r="82" s="1" customFormat="1" ht="16" customHeight="1" spans="1:28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</row>
    <row r="83" s="1" customFormat="1" ht="16" customHeight="1" spans="1:28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</row>
    <row r="84" s="1" customFormat="1" ht="16" customHeight="1" spans="1:28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</row>
    <row r="85" s="1" customFormat="1" ht="16" customHeight="1" spans="1:28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</row>
    <row r="86" s="1" customFormat="1" ht="16" customHeight="1" spans="1:28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</row>
    <row r="87" s="1" customFormat="1" ht="16" customHeight="1" spans="1:28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</row>
    <row r="88" s="1" customFormat="1" ht="16" customHeight="1" spans="1:28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</row>
    <row r="89" s="1" customFormat="1" ht="16" customHeight="1" spans="1:28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</row>
    <row r="90" s="1" customFormat="1" ht="16" customHeight="1" spans="1:28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</row>
    <row r="91" s="1" customFormat="1" ht="16" customHeight="1" spans="1:28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</row>
    <row r="92" s="1" customFormat="1" ht="16" customHeight="1" spans="1:28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</row>
    <row r="93" s="1" customFormat="1" ht="16" customHeight="1" spans="1:28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</row>
    <row r="94" s="1" customFormat="1" ht="16" customHeight="1" spans="1:28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</row>
    <row r="95" s="1" customFormat="1" ht="16" customHeight="1" spans="1:28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</row>
    <row r="96" s="1" customFormat="1" ht="16" customHeight="1" spans="1:28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</row>
    <row r="97" s="1" customFormat="1" ht="16" customHeight="1" spans="1:28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</row>
    <row r="98" s="1" customFormat="1" ht="16" customHeight="1" spans="1:28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</row>
    <row r="99" s="1" customFormat="1" ht="16" customHeight="1" spans="1:28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</row>
    <row r="100" s="1" customFormat="1" ht="16" customHeight="1" spans="1:28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</row>
    <row r="101" s="1" customFormat="1" ht="16" customHeight="1" spans="1:28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</row>
    <row r="102" s="1" customFormat="1" ht="16" customHeight="1" spans="1:28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</row>
    <row r="103" s="1" customFormat="1" ht="16" customHeight="1" spans="1:28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</row>
    <row r="104" s="1" customFormat="1" ht="16" customHeight="1" spans="1:28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</row>
    <row r="105" s="1" customFormat="1" ht="16" customHeight="1" spans="1:28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</row>
    <row r="106" s="1" customFormat="1" ht="16" customHeight="1" spans="1:28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</row>
    <row r="107" s="1" customFormat="1" ht="16" customHeight="1" spans="1:28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</row>
    <row r="108" s="1" customFormat="1" ht="16" customHeight="1" spans="1:2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</row>
    <row r="109" s="1" customFormat="1" ht="16" customHeight="1" spans="1:28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</row>
    <row r="110" s="1" customFormat="1" ht="16" customHeight="1" spans="1:28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</row>
    <row r="111" s="1" customFormat="1" ht="16" customHeight="1" spans="1:28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</row>
    <row r="112" s="1" customFormat="1" ht="16" customHeight="1" spans="1:28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</row>
    <row r="113" s="1" customFormat="1" ht="16" customHeight="1" spans="1:28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</row>
    <row r="114" s="1" customFormat="1" ht="16" customHeight="1" spans="1:28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</row>
    <row r="115" s="1" customFormat="1" ht="16" customHeight="1" spans="1:28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</row>
    <row r="116" s="1" customFormat="1" ht="16" customHeight="1" spans="1:28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</row>
    <row r="117" s="1" customFormat="1" ht="16" customHeight="1" spans="1:28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</row>
    <row r="118" s="1" customFormat="1" ht="16" customHeight="1" spans="1:2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</row>
    <row r="119" s="1" customFormat="1" ht="16" customHeight="1" spans="1:28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</row>
    <row r="120" s="1" customFormat="1" ht="16" customHeight="1" spans="1:28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</row>
    <row r="121" s="1" customFormat="1" ht="16" customHeight="1" spans="1:28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</row>
    <row r="122" s="1" customFormat="1" ht="16" customHeight="1" spans="1:28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</row>
    <row r="123" s="1" customFormat="1" ht="16" customHeight="1" spans="1:28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</row>
    <row r="124" s="1" customFormat="1" ht="16" customHeight="1" spans="1:28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</row>
    <row r="125" s="1" customFormat="1" ht="16" customHeight="1" spans="1:28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</row>
    <row r="126" s="1" customFormat="1" ht="16" customHeight="1" spans="1:28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</row>
    <row r="127" s="1" customFormat="1" ht="16" customHeight="1" spans="1:28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</row>
    <row r="128" s="1" customFormat="1" ht="16" customHeight="1" spans="1: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</row>
    <row r="129" s="1" customFormat="1" ht="16" customHeight="1" spans="1:28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</row>
    <row r="130" s="1" customFormat="1" ht="16" customHeight="1" spans="1:28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</row>
    <row r="131" s="1" customFormat="1" ht="16" customHeight="1" spans="1:28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</row>
    <row r="132" s="1" customFormat="1" ht="16" customHeight="1" spans="1:28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</row>
    <row r="133" s="1" customFormat="1" ht="16" customHeight="1" spans="1:28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</row>
    <row r="134" s="1" customFormat="1" ht="16" customHeight="1" spans="1:28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</row>
    <row r="135" s="1" customFormat="1" ht="16" customHeight="1" spans="1:28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</row>
    <row r="136" s="1" customFormat="1" ht="16" customHeight="1" spans="1:28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</row>
    <row r="137" s="1" customFormat="1" ht="16" customHeight="1" spans="1:28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</row>
    <row r="138" s="1" customFormat="1" ht="16" customHeight="1" spans="1:2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</row>
    <row r="139" s="1" customFormat="1" ht="16" customHeight="1" spans="1:28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</row>
    <row r="140" s="1" customFormat="1" ht="16" customHeight="1" spans="1:28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</row>
    <row r="141" s="1" customFormat="1" ht="16" customHeight="1" spans="1:28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</row>
    <row r="142" s="1" customFormat="1" ht="16" customHeight="1" spans="1:28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</row>
    <row r="143" s="1" customFormat="1" ht="16" customHeight="1" spans="1:28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</row>
    <row r="144" s="1" customFormat="1" ht="16" customHeight="1" spans="1:28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</row>
    <row r="145" s="1" customFormat="1" ht="16" customHeight="1" spans="1:28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</row>
    <row r="146" s="1" customFormat="1" ht="16" customHeight="1" spans="1:28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</row>
    <row r="147" s="1" customFormat="1" ht="16" customHeight="1" spans="1:28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</row>
    <row r="148" s="1" customFormat="1" ht="16" customHeight="1" spans="1:2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</row>
    <row r="149" s="1" customFormat="1" ht="16" customHeight="1" spans="1:28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</row>
    <row r="150" s="1" customFormat="1" ht="16" customHeight="1" spans="1:28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</row>
    <row r="151" s="1" customFormat="1" ht="16" customHeight="1" spans="1:28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</row>
    <row r="152" s="1" customFormat="1" ht="16" customHeight="1" spans="1:28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</row>
    <row r="153" s="1" customFormat="1" ht="16" customHeight="1" spans="1:28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</row>
    <row r="154" s="1" customFormat="1" ht="16" customHeight="1" spans="1:28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</row>
    <row r="155" s="1" customFormat="1" ht="16" customHeight="1" spans="1:28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</row>
    <row r="156" s="1" customFormat="1" ht="16" customHeight="1" spans="1:28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</row>
    <row r="157" s="1" customFormat="1" ht="16" customHeight="1" spans="1:28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</row>
    <row r="158" s="1" customFormat="1" ht="16" customHeight="1" spans="1:2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</row>
    <row r="159" s="1" customFormat="1" ht="16" customHeight="1" spans="1:28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</row>
    <row r="160" s="1" customFormat="1" ht="16" customHeight="1" spans="1:28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</row>
    <row r="161" s="1" customFormat="1" ht="16" customHeight="1" spans="1:28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</row>
    <row r="162" s="1" customFormat="1" ht="16" customHeight="1" spans="1:28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</row>
    <row r="163" s="1" customFormat="1" ht="16" customHeight="1" spans="1:28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</row>
    <row r="164" s="1" customFormat="1" ht="16" customHeight="1" spans="1:28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</row>
    <row r="165" s="1" customFormat="1" ht="16" customHeight="1" spans="1:28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</row>
    <row r="166" s="1" customFormat="1" ht="16" customHeight="1" spans="1:28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</row>
    <row r="167" s="1" customFormat="1" ht="16" customHeight="1" spans="1:28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</row>
    <row r="168" s="1" customFormat="1" ht="16" customHeight="1" spans="1:2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</row>
    <row r="169" s="1" customFormat="1" ht="16" customHeight="1" spans="1:28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</row>
    <row r="170" s="1" customFormat="1" ht="16" customHeight="1" spans="1:28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</row>
    <row r="171" s="1" customFormat="1" ht="16" customHeight="1" spans="1:28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</row>
    <row r="172" s="1" customFormat="1" ht="16" customHeight="1" spans="1:28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</row>
    <row r="173" s="1" customFormat="1" ht="16" customHeight="1" spans="1:28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</row>
    <row r="174" s="1" customFormat="1" ht="16" customHeight="1" spans="1:28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</row>
    <row r="175" s="1" customFormat="1" ht="16" customHeight="1" spans="1:28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</row>
    <row r="176" s="1" customFormat="1" ht="16" customHeight="1" spans="1:28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</row>
    <row r="177" s="1" customFormat="1" ht="16" customHeight="1" spans="1:28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</row>
    <row r="178" s="1" customFormat="1" ht="16" customHeight="1" spans="1:2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</row>
    <row r="179" s="1" customFormat="1" ht="16" customHeight="1" spans="1:28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</row>
    <row r="180" s="1" customFormat="1" ht="16" customHeight="1" spans="1:28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</row>
    <row r="181" s="1" customFormat="1" ht="16" customHeight="1" spans="1:28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</row>
    <row r="182" s="1" customFormat="1" ht="16" customHeight="1" spans="1:28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</row>
    <row r="183" s="1" customFormat="1" ht="16" customHeight="1" spans="1:28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</row>
    <row r="184" s="1" customFormat="1" ht="16" customHeight="1" spans="1:28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</row>
    <row r="185" s="1" customFormat="1" ht="16" customHeight="1" spans="1:28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</row>
    <row r="186" s="1" customFormat="1" ht="16" customHeight="1" spans="1:28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</row>
    <row r="187" s="1" customFormat="1" ht="16" customHeight="1" spans="1:28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</row>
    <row r="188" s="1" customFormat="1" ht="16" customHeight="1" spans="1:2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</row>
    <row r="189" s="1" customFormat="1" ht="16" customHeight="1" spans="1:28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</row>
    <row r="190" s="1" customFormat="1" ht="16" customHeight="1" spans="1:28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</row>
    <row r="191" s="1" customFormat="1" ht="16" customHeight="1" spans="1:28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</row>
    <row r="192" s="1" customFormat="1" ht="16" customHeight="1" spans="1:28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</row>
    <row r="193" s="1" customFormat="1" ht="16" customHeight="1" spans="1:28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</row>
    <row r="194" s="1" customFormat="1" ht="16" customHeight="1" spans="1:28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</row>
    <row r="195" s="1" customFormat="1" ht="16" customHeight="1" spans="1:28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</row>
    <row r="196" s="1" customFormat="1" ht="16" customHeight="1" spans="1:28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</row>
    <row r="197" s="1" customFormat="1" ht="16" customHeight="1" spans="1:28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</row>
    <row r="198" s="1" customFormat="1" ht="16" customHeight="1" spans="1:2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</row>
    <row r="199" s="1" customFormat="1" ht="16" customHeight="1" spans="1:28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</row>
    <row r="200" s="1" customFormat="1" ht="16" customHeight="1" spans="1:28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</row>
    <row r="201" s="1" customFormat="1" ht="16" customHeight="1" spans="1:28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</row>
    <row r="202" s="1" customFormat="1" ht="16" customHeight="1" spans="1:28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</row>
    <row r="203" s="1" customFormat="1" ht="16" customHeight="1" spans="1:28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</row>
    <row r="204" s="1" customFormat="1" ht="16" customHeight="1" spans="1:28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</row>
    <row r="205" s="1" customFormat="1" ht="16" customHeight="1" spans="1:28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</row>
    <row r="206" s="1" customFormat="1" ht="16" customHeight="1" spans="1:28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</row>
    <row r="207" s="1" customFormat="1" ht="16" customHeight="1" spans="1:28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</row>
    <row r="208" s="1" customFormat="1" ht="16" customHeight="1" spans="1:2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</row>
    <row r="209" s="1" customFormat="1" ht="16" customHeight="1" spans="1:28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</row>
    <row r="210" s="1" customFormat="1" ht="16" customHeight="1" spans="1:28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</row>
    <row r="211" s="1" customFormat="1" ht="16" customHeight="1" spans="1:28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</row>
    <row r="212" s="1" customFormat="1" ht="16" customHeight="1" spans="1:28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</row>
    <row r="213" s="1" customFormat="1" ht="16" customHeight="1" spans="1:28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</row>
    <row r="214" s="1" customFormat="1" ht="16" customHeight="1" spans="1:28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</row>
    <row r="215" s="1" customFormat="1" ht="16" customHeight="1" spans="1:28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</row>
    <row r="216" s="1" customFormat="1" ht="16" customHeight="1" spans="1:28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</row>
    <row r="217" s="1" customFormat="1" ht="16" customHeight="1" spans="1:28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</row>
    <row r="218" s="1" customFormat="1" ht="16" customHeight="1" spans="1:2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</row>
    <row r="219" s="1" customFormat="1" ht="16" customHeight="1" spans="1:28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</row>
    <row r="220" s="1" customFormat="1" ht="16" customHeight="1" spans="1:28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</row>
    <row r="221" s="1" customFormat="1" ht="16" customHeight="1" spans="1:28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</row>
    <row r="222" s="1" customFormat="1" ht="16" customHeight="1" spans="1:28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</row>
    <row r="223" s="1" customFormat="1" ht="16" customHeight="1" spans="1:28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</row>
    <row r="224" s="1" customFormat="1" ht="16" customHeight="1" spans="1:28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</row>
    <row r="225" s="1" customFormat="1" ht="16" customHeight="1" spans="1:28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</row>
    <row r="226" s="1" customFormat="1" ht="16" customHeight="1" spans="1:28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</row>
    <row r="227" s="1" customFormat="1" ht="16" customHeight="1" spans="1:28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</row>
    <row r="228" s="1" customFormat="1" ht="16" customHeight="1" spans="1: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</row>
    <row r="229" s="1" customFormat="1" ht="16" customHeight="1" spans="1:28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</row>
    <row r="230" s="1" customFormat="1" ht="16" customHeight="1" spans="1:28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</row>
    <row r="231" s="1" customFormat="1" ht="16" customHeight="1" spans="1:28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</row>
    <row r="232" s="1" customFormat="1" ht="16" customHeight="1" spans="1:28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</row>
    <row r="233" s="1" customFormat="1" ht="16" customHeight="1" spans="1:28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</row>
    <row r="234" s="1" customFormat="1" ht="16" customHeight="1" spans="1:28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</row>
    <row r="235" s="1" customFormat="1" ht="16" customHeight="1" spans="1:28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</row>
    <row r="236" s="1" customFormat="1" ht="16" customHeight="1" spans="1:28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</row>
    <row r="237" s="1" customFormat="1" ht="16" customHeight="1" spans="1:28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</row>
    <row r="238" s="1" customFormat="1" ht="16" customHeight="1" spans="1:2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</row>
    <row r="239" s="1" customFormat="1" ht="16" customHeight="1" spans="1:28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</row>
    <row r="240" s="1" customFormat="1" ht="16" customHeight="1" spans="1:28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</row>
    <row r="241" s="1" customFormat="1" ht="16" customHeight="1" spans="1:28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</row>
    <row r="242" s="1" customFormat="1" ht="16" customHeight="1" spans="1:28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</row>
    <row r="243" s="1" customFormat="1" ht="16" customHeight="1" spans="1:28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</row>
    <row r="244" s="1" customFormat="1" ht="16" customHeight="1" spans="1:28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</row>
    <row r="245" s="1" customFormat="1" ht="16" customHeight="1" spans="1:28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</row>
    <row r="246" s="1" customFormat="1" ht="16" customHeight="1" spans="1:28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</row>
    <row r="247" s="1" customFormat="1" ht="16" customHeight="1" spans="1:28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</row>
    <row r="248" s="1" customFormat="1" ht="16" customHeight="1" spans="1:2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</row>
    <row r="249" s="1" customFormat="1" ht="16" customHeight="1" spans="1:28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</row>
    <row r="250" s="1" customFormat="1" ht="16" customHeight="1" spans="1:28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</row>
    <row r="251" s="1" customFormat="1" ht="16" customHeight="1" spans="1:28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</row>
    <row r="252" s="1" customFormat="1" ht="16" customHeight="1" spans="1:28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</row>
    <row r="253" s="1" customFormat="1" ht="16" customHeight="1" spans="1:28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</row>
    <row r="254" s="1" customFormat="1" ht="16" customHeight="1" spans="1:28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</row>
    <row r="255" s="1" customFormat="1" ht="16" customHeight="1" spans="1:28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</row>
    <row r="256" s="1" customFormat="1" ht="16" customHeight="1" spans="1:28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</row>
    <row r="257" s="1" customFormat="1" ht="16" customHeight="1" spans="1:28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</row>
    <row r="258" s="1" customFormat="1" ht="16" customHeight="1" spans="1:2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</row>
    <row r="259" s="1" customFormat="1" ht="16" customHeight="1" spans="1:28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</row>
    <row r="260" s="1" customFormat="1" ht="16" customHeight="1" spans="1:28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</row>
    <row r="261" s="1" customFormat="1" ht="16" customHeight="1" spans="1:28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</row>
    <row r="262" s="1" customFormat="1" ht="16" customHeight="1" spans="1:28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</row>
    <row r="263" s="1" customFormat="1" ht="16" customHeight="1" spans="1:28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</row>
    <row r="264" s="1" customFormat="1" ht="16" customHeight="1" spans="1:28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</row>
    <row r="265" s="1" customFormat="1" ht="16" customHeight="1" spans="1:28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</row>
    <row r="266" s="1" customFormat="1" ht="16" customHeight="1" spans="1:28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</row>
    <row r="267" s="1" customFormat="1" ht="16" customHeight="1" spans="1:28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</row>
    <row r="268" s="1" customFormat="1" ht="16" customHeight="1" spans="1:2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</row>
    <row r="269" s="1" customFormat="1" ht="16" customHeight="1" spans="1:28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</row>
    <row r="270" s="1" customFormat="1" ht="16" customHeight="1" spans="1:28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</row>
    <row r="271" s="1" customFormat="1" ht="16" customHeight="1" spans="1:28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</row>
    <row r="272" s="1" customFormat="1" ht="16" customHeight="1" spans="1:28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</row>
    <row r="273" s="1" customFormat="1" ht="16" customHeight="1" spans="1:28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</row>
    <row r="274" s="1" customFormat="1" ht="16" customHeight="1" spans="1:28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</row>
    <row r="275" s="1" customFormat="1" ht="16" customHeight="1" spans="1:28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</row>
    <row r="276" s="1" customFormat="1" ht="16" customHeight="1" spans="1:28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</row>
    <row r="277" s="1" customFormat="1" ht="16" customHeight="1" spans="1:28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</row>
    <row r="278" s="1" customFormat="1" ht="16" customHeight="1" spans="1:2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</row>
    <row r="279" s="1" customFormat="1" ht="16" customHeight="1" spans="1:28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</row>
    <row r="280" s="1" customFormat="1" ht="16" customHeight="1" spans="1:28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</row>
    <row r="281" s="1" customFormat="1" ht="16" customHeight="1" spans="1:28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</row>
    <row r="282" s="1" customFormat="1" ht="16" customHeight="1" spans="1:28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</row>
    <row r="283" s="1" customFormat="1" ht="16" customHeight="1" spans="1:28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</row>
    <row r="284" s="1" customFormat="1" ht="16" customHeight="1" spans="1:28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</row>
    <row r="285" s="1" customFormat="1" ht="16" customHeight="1" spans="1:28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</row>
    <row r="286" s="1" customFormat="1" ht="16" customHeight="1" spans="1:28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</row>
    <row r="287" s="1" customFormat="1" ht="16" customHeight="1" spans="1:28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</row>
    <row r="288" s="1" customFormat="1" ht="16" customHeight="1" spans="1:2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</row>
    <row r="289" s="1" customFormat="1" ht="16" customHeight="1" spans="1:28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</row>
    <row r="290" s="1" customFormat="1" ht="16" customHeight="1" spans="1:28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</row>
    <row r="291" s="1" customFormat="1" ht="16" customHeight="1" spans="1:28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</row>
    <row r="292" s="1" customFormat="1" ht="16" customHeight="1" spans="1:28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</row>
    <row r="293" s="1" customFormat="1" ht="16" customHeight="1" spans="1:28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</row>
    <row r="294" s="1" customFormat="1" ht="16" customHeight="1" spans="1:28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</row>
    <row r="295" s="1" customFormat="1" ht="16" customHeight="1" spans="1:28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</row>
    <row r="296" s="1" customFormat="1" ht="16" customHeight="1" spans="1:28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</row>
    <row r="297" s="1" customFormat="1" ht="16" customHeight="1" spans="1:28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</row>
    <row r="298" s="1" customFormat="1" ht="16" customHeight="1" spans="1:2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</row>
    <row r="299" s="1" customFormat="1" ht="16" customHeight="1" spans="1:28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</row>
    <row r="300" s="1" customFormat="1" ht="16" customHeight="1" spans="1:28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</row>
    <row r="301" s="1" customFormat="1" ht="16" customHeight="1" spans="1:28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</row>
    <row r="302" s="1" customFormat="1" ht="16" customHeight="1" spans="1:28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</row>
    <row r="303" s="1" customFormat="1" ht="16" customHeight="1" spans="1:28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</row>
    <row r="304" s="1" customFormat="1" ht="16" customHeight="1" spans="1:28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</row>
    <row r="305" s="1" customFormat="1" ht="16" customHeight="1" spans="1:28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</row>
    <row r="306" s="1" customFormat="1" ht="16" customHeight="1" spans="1:28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</row>
    <row r="307" s="1" customFormat="1" ht="16" customHeight="1" spans="1:28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</row>
    <row r="308" s="1" customFormat="1" ht="16" customHeight="1" spans="1:2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</row>
    <row r="309" s="1" customFormat="1" ht="16" customHeight="1" spans="1:28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</row>
    <row r="310" s="1" customFormat="1" ht="16" customHeight="1" spans="1:28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</row>
    <row r="311" s="1" customFormat="1" ht="16" customHeight="1" spans="1:28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</row>
    <row r="312" s="1" customFormat="1" ht="16" customHeight="1" spans="1:28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</row>
    <row r="313" s="1" customFormat="1" ht="16" customHeight="1" spans="1:28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</row>
    <row r="314" s="1" customFormat="1" ht="16" customHeight="1" spans="1:28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</row>
    <row r="315" s="1" customFormat="1" ht="16" customHeight="1" spans="1:28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</row>
    <row r="316" s="1" customFormat="1" ht="16" customHeight="1" spans="1:28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</row>
    <row r="317" s="1" customFormat="1" ht="16" customHeight="1" spans="1:28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</row>
    <row r="318" s="1" customFormat="1" ht="16" customHeight="1" spans="1:2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</row>
    <row r="319" s="1" customFormat="1" ht="16" customHeight="1" spans="1:28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</row>
    <row r="320" s="1" customFormat="1" ht="16" customHeight="1" spans="1:28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</row>
    <row r="321" s="1" customFormat="1" ht="16" customHeight="1" spans="1:28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</row>
    <row r="322" s="1" customFormat="1" ht="16" customHeight="1" spans="1:28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</row>
    <row r="323" s="1" customFormat="1" ht="16" customHeight="1" spans="1:28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</row>
    <row r="324" s="1" customFormat="1" ht="16" customHeight="1" spans="1:28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</row>
    <row r="325" s="1" customFormat="1" ht="16" customHeight="1" spans="1:28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</row>
    <row r="326" s="1" customFormat="1" ht="16" customHeight="1" spans="1:28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</row>
    <row r="327" s="1" customFormat="1" ht="16" customHeight="1" spans="1:28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</row>
    <row r="328" s="1" customFormat="1" ht="16" customHeight="1" spans="1: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</row>
    <row r="329" s="1" customFormat="1" ht="16" customHeight="1" spans="1:28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</row>
    <row r="330" s="1" customFormat="1" ht="16" customHeight="1" spans="1:28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</row>
    <row r="331" s="1" customFormat="1" ht="16" customHeight="1" spans="1:28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</row>
    <row r="332" s="1" customFormat="1" ht="16" customHeight="1" spans="1:28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</row>
    <row r="333" s="1" customFormat="1" ht="16" customHeight="1" spans="1:28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</row>
    <row r="334" s="1" customFormat="1" ht="16" customHeight="1" spans="1:28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</row>
    <row r="335" s="1" customFormat="1" ht="16" customHeight="1" spans="1:28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</row>
    <row r="336" s="1" customFormat="1" ht="16" customHeight="1" spans="1:28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</row>
    <row r="337" s="1" customFormat="1" ht="16" customHeight="1" spans="1:28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</row>
    <row r="338" s="1" customFormat="1" ht="16" customHeight="1" spans="1:2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</row>
    <row r="339" s="1" customFormat="1" ht="16" customHeight="1" spans="1:28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</row>
    <row r="340" s="1" customFormat="1" ht="16" customHeight="1" spans="1:28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</row>
    <row r="341" s="1" customFormat="1" ht="16" customHeight="1" spans="1:28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</row>
    <row r="342" s="1" customFormat="1" ht="16" customHeight="1" spans="1:28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</row>
    <row r="343" s="1" customFormat="1" ht="16" customHeight="1" spans="1:28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</row>
    <row r="344" s="1" customFormat="1" ht="16" customHeight="1" spans="1:28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</row>
    <row r="345" s="1" customFormat="1" ht="16" customHeight="1" spans="1:28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</row>
    <row r="346" s="1" customFormat="1" ht="16" customHeight="1" spans="1:28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</row>
    <row r="347" s="1" customFormat="1" ht="16" customHeight="1" spans="1:28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</row>
    <row r="348" s="1" customFormat="1" ht="16" customHeight="1" spans="1:2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</row>
    <row r="349" s="1" customFormat="1" ht="16" customHeight="1" spans="1:28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</row>
    <row r="350" s="1" customFormat="1" ht="16" customHeight="1" spans="1:28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</row>
    <row r="351" s="1" customFormat="1" ht="16" customHeight="1" spans="1:28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</row>
    <row r="352" s="1" customFormat="1" ht="16" customHeight="1" spans="1:28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</row>
    <row r="353" s="1" customFormat="1" ht="16" customHeight="1" spans="1:28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</row>
    <row r="354" s="1" customFormat="1" ht="16" customHeight="1" spans="1:28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</row>
    <row r="355" s="1" customFormat="1" ht="16" customHeight="1" spans="1:28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</row>
    <row r="356" s="1" customFormat="1" ht="16" customHeight="1" spans="1:28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</row>
    <row r="357" s="1" customFormat="1" ht="16" customHeight="1" spans="1:28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</row>
    <row r="358" s="1" customFormat="1" ht="16" customHeight="1" spans="1:2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</row>
    <row r="359" s="1" customFormat="1" ht="16" customHeight="1" spans="1:28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</row>
    <row r="360" s="1" customFormat="1" ht="16" customHeight="1" spans="1:28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</row>
    <row r="361" s="1" customFormat="1" ht="16" customHeight="1" spans="1:28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</row>
    <row r="362" s="1" customFormat="1" ht="16" customHeight="1" spans="1:28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</row>
    <row r="363" s="1" customFormat="1" ht="16" customHeight="1" spans="1:28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</row>
    <row r="364" s="1" customFormat="1" ht="16" customHeight="1" spans="1:28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</row>
    <row r="365" s="1" customFormat="1" ht="16" customHeight="1" spans="1:28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</row>
    <row r="366" s="1" customFormat="1" ht="16" customHeight="1" spans="1:28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</row>
    <row r="367" s="1" customFormat="1" ht="16" customHeight="1" spans="1:28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</row>
    <row r="368" s="1" customFormat="1" ht="16" customHeight="1" spans="1:2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</row>
    <row r="369" s="1" customFormat="1" ht="16" customHeight="1" spans="1:28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</row>
    <row r="370" s="1" customFormat="1" ht="16" customHeight="1" spans="1:28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</row>
    <row r="371" s="1" customFormat="1" ht="16" customHeight="1" spans="1:28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</row>
    <row r="372" s="1" customFormat="1" ht="16" customHeight="1" spans="1:28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</row>
    <row r="373" s="1" customFormat="1" ht="16" customHeight="1" spans="1:28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</row>
    <row r="374" s="1" customFormat="1" ht="16" customHeight="1" spans="1:28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</row>
    <row r="375" s="1" customFormat="1" ht="16" customHeight="1" spans="1:28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</row>
    <row r="376" s="1" customFormat="1" ht="16" customHeight="1" spans="1:28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</row>
    <row r="377" s="1" customFormat="1" ht="16" customHeight="1" spans="1:28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</row>
    <row r="378" s="1" customFormat="1" ht="16" customHeight="1" spans="1:2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</row>
    <row r="379" s="1" customFormat="1" ht="16" customHeight="1" spans="1:28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</row>
    <row r="380" s="1" customFormat="1" ht="16" customHeight="1" spans="1:28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</row>
    <row r="381" s="1" customFormat="1" ht="16" customHeight="1" spans="1:28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</row>
    <row r="382" s="1" customFormat="1" ht="16" customHeight="1" spans="1:28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</row>
    <row r="383" s="1" customFormat="1" ht="16" customHeight="1" spans="1:28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</row>
    <row r="384" s="1" customFormat="1" ht="16" customHeight="1" spans="1:28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</row>
    <row r="385" s="1" customFormat="1" ht="16" customHeight="1" spans="1:28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</row>
    <row r="386" s="1" customFormat="1" ht="16" customHeight="1" spans="1:28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</row>
    <row r="387" s="1" customFormat="1" ht="16" customHeight="1" spans="1:28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</row>
    <row r="388" s="1" customFormat="1" ht="16" customHeight="1" spans="1:2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</row>
    <row r="389" s="1" customFormat="1" ht="16" customHeight="1" spans="1:28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</row>
    <row r="390" s="1" customFormat="1" ht="16" customHeight="1" spans="1:28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</row>
    <row r="391" s="1" customFormat="1" ht="16" customHeight="1" spans="1:28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</row>
    <row r="392" s="1" customFormat="1" ht="16" customHeight="1" spans="1:28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</row>
    <row r="393" s="1" customFormat="1" ht="16" customHeight="1" spans="1:28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</row>
    <row r="394" s="1" customFormat="1" ht="16" customHeight="1" spans="1:28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</row>
    <row r="395" s="1" customFormat="1" ht="16" customHeight="1" spans="1:28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</row>
    <row r="396" s="1" customFormat="1" ht="16" customHeight="1" spans="1:28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</row>
    <row r="397" s="1" customFormat="1" ht="16" customHeight="1" spans="1:28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</row>
    <row r="398" s="1" customFormat="1" ht="16" customHeight="1" spans="1:2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</row>
    <row r="399" s="1" customFormat="1" ht="16" customHeight="1" spans="1:28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</row>
    <row r="400" s="1" customFormat="1" ht="16" customHeight="1" spans="1:28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</row>
    <row r="401" s="1" customFormat="1" ht="16" customHeight="1" spans="1:28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</row>
    <row r="402" s="1" customFormat="1" ht="16" customHeight="1" spans="1:28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</row>
    <row r="403" s="1" customFormat="1" ht="16" customHeight="1" spans="1:28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</row>
    <row r="404" s="1" customFormat="1" ht="16" customHeight="1" spans="1:28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</row>
    <row r="405" s="1" customFormat="1" ht="16" customHeight="1" spans="1:28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</row>
    <row r="406" s="1" customFormat="1" ht="16" customHeight="1" spans="1:28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</row>
    <row r="407" s="1" customFormat="1" ht="16" customHeight="1" spans="1:28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</row>
    <row r="408" s="1" customFormat="1" ht="16" customHeight="1" spans="1:2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</row>
    <row r="409" s="1" customFormat="1" ht="16" customHeight="1" spans="1:28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</row>
    <row r="410" s="1" customFormat="1" ht="16" customHeight="1" spans="1:28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</row>
    <row r="411" s="1" customFormat="1" ht="16" customHeight="1" spans="1:28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</row>
    <row r="412" s="1" customFormat="1" ht="16" customHeight="1" spans="1:28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</row>
    <row r="413" s="1" customFormat="1" ht="16" customHeight="1" spans="1:28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</row>
    <row r="414" s="1" customFormat="1" ht="16" customHeight="1" spans="1:28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</row>
    <row r="415" s="1" customFormat="1" ht="16" customHeight="1" spans="1:28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</row>
    <row r="416" s="1" customFormat="1" ht="16" customHeight="1" spans="1:28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</row>
    <row r="417" s="1" customFormat="1" ht="16" customHeight="1" spans="1:28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</row>
    <row r="418" s="1" customFormat="1" ht="16" customHeight="1" spans="1:2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</row>
    <row r="419" s="1" customFormat="1" ht="16" customHeight="1" spans="1:28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</row>
    <row r="420" s="1" customFormat="1" ht="16" customHeight="1" spans="1:28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</row>
    <row r="421" s="1" customFormat="1" ht="16" customHeight="1" spans="1:28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</row>
    <row r="422" s="1" customFormat="1" ht="16" customHeight="1" spans="1:28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</row>
    <row r="423" s="1" customFormat="1" ht="16" customHeight="1" spans="1:28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</row>
    <row r="424" s="1" customFormat="1" ht="16" customHeight="1" spans="1:28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</row>
    <row r="425" s="1" customFormat="1" ht="16" customHeight="1" spans="1:28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</row>
    <row r="426" s="1" customFormat="1" ht="16" customHeight="1" spans="1:28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</row>
    <row r="427" s="1" customFormat="1" ht="16" customHeight="1" spans="1:28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</row>
    <row r="428" s="1" customFormat="1" ht="16" customHeight="1" spans="1: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</row>
    <row r="429" s="1" customFormat="1" ht="16" customHeight="1" spans="1:28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</row>
    <row r="430" s="1" customFormat="1" ht="16" customHeight="1" spans="1:28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</row>
    <row r="431" s="1" customFormat="1" ht="16" customHeight="1" spans="1:28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</row>
    <row r="432" s="1" customFormat="1" ht="16" customHeight="1" spans="1:28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</row>
    <row r="433" s="1" customFormat="1" ht="16" customHeight="1" spans="1:28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</row>
    <row r="434" s="1" customFormat="1" ht="16" customHeight="1" spans="1:28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</row>
    <row r="435" s="1" customFormat="1" ht="16" customHeight="1" spans="1:28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</row>
    <row r="436" s="1" customFormat="1" ht="16" customHeight="1" spans="1:28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</row>
    <row r="437" s="1" customFormat="1" ht="16" customHeight="1" spans="1:28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</row>
    <row r="438" s="1" customFormat="1" ht="16" customHeight="1" spans="1:2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</row>
    <row r="439" s="1" customFormat="1" ht="16" customHeight="1" spans="1:28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</row>
    <row r="440" s="1" customFormat="1" ht="16" customHeight="1" spans="1:28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</row>
    <row r="441" s="1" customFormat="1" ht="16" customHeight="1" spans="1:28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</row>
    <row r="442" s="1" customFormat="1" ht="16" customHeight="1" spans="1:28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</row>
    <row r="443" s="1" customFormat="1" ht="16" customHeight="1" spans="1:28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</row>
    <row r="444" s="1" customFormat="1" ht="16" customHeight="1" spans="1:28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</row>
    <row r="445" s="1" customFormat="1" ht="16" customHeight="1" spans="1:28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</row>
    <row r="446" s="1" customFormat="1" ht="16" customHeight="1" spans="1:28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</row>
    <row r="447" s="1" customFormat="1" ht="16" customHeight="1" spans="1:28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</row>
    <row r="448" s="1" customFormat="1" ht="16" customHeight="1" spans="1:2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</row>
    <row r="449" s="1" customFormat="1" ht="16" customHeight="1" spans="1:28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</row>
    <row r="450" s="1" customFormat="1" ht="16" customHeight="1" spans="1:28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</row>
    <row r="451" s="1" customFormat="1" ht="16" customHeight="1" spans="1:28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</row>
    <row r="452" s="1" customFormat="1" ht="16" customHeight="1" spans="1:28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</row>
    <row r="453" s="1" customFormat="1" ht="16" customHeight="1" spans="1:28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</row>
    <row r="454" s="1" customFormat="1" ht="16" customHeight="1" spans="1:28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</row>
    <row r="455" s="1" customFormat="1" ht="16" customHeight="1" spans="1:28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</row>
    <row r="456" s="1" customFormat="1" ht="16" customHeight="1" spans="1:28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</row>
    <row r="457" s="1" customFormat="1" ht="16" customHeight="1" spans="1:28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</row>
    <row r="458" s="1" customFormat="1" ht="16" customHeight="1" spans="1:2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</row>
    <row r="459" s="1" customFormat="1" ht="16" customHeight="1" spans="1:28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</row>
    <row r="460" s="1" customFormat="1" ht="16" customHeight="1" spans="1:28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</row>
    <row r="461" s="1" customFormat="1" ht="16" customHeight="1" spans="1:28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</row>
    <row r="462" s="1" customFormat="1" ht="16" customHeight="1" spans="1:28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</row>
    <row r="463" s="1" customFormat="1" ht="16" customHeight="1" spans="1:28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</row>
    <row r="464" s="1" customFormat="1" ht="16" customHeight="1" spans="1:28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</row>
    <row r="465" s="1" customFormat="1" ht="16" customHeight="1" spans="1:28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</row>
    <row r="466" s="1" customFormat="1" ht="16" customHeight="1" spans="1:28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</row>
    <row r="467" s="1" customFormat="1" ht="16" customHeight="1" spans="1:28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</row>
    <row r="468" s="1" customFormat="1" ht="16" customHeight="1" spans="1:2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</row>
    <row r="469" s="1" customFormat="1" ht="16" customHeight="1" spans="1:28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</row>
    <row r="470" s="1" customFormat="1" ht="16" customHeight="1" spans="1:28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</row>
    <row r="471" s="1" customFormat="1" ht="16" customHeight="1" spans="1:28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</row>
    <row r="472" s="1" customFormat="1" ht="16" customHeight="1" spans="1:28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</row>
    <row r="473" s="1" customFormat="1" ht="16" customHeight="1" spans="1:28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</row>
    <row r="474" s="1" customFormat="1" ht="16" customHeight="1" spans="1:28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</row>
    <row r="475" s="1" customFormat="1" ht="16" customHeight="1" spans="1:28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</row>
    <row r="476" s="1" customFormat="1" ht="16" customHeight="1" spans="1:28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</row>
    <row r="477" s="1" customFormat="1" ht="16" customHeight="1" spans="1:28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</row>
    <row r="478" s="1" customFormat="1" ht="16" customHeight="1" spans="1:2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</row>
    <row r="479" s="1" customFormat="1" ht="16" customHeight="1" spans="1:28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</row>
    <row r="480" s="1" customFormat="1" ht="16" customHeight="1" spans="1:28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</row>
    <row r="481" s="1" customFormat="1" ht="16" customHeight="1" spans="1:28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</row>
    <row r="482" s="1" customFormat="1" ht="16" customHeight="1" spans="1:28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</row>
    <row r="483" s="1" customFormat="1" ht="16" customHeight="1" spans="1:28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</row>
    <row r="484" s="1" customFormat="1" ht="16" customHeight="1" spans="1:28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</row>
    <row r="485" s="1" customFormat="1" ht="16" customHeight="1" spans="1:28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</row>
    <row r="486" s="1" customFormat="1" ht="16" customHeight="1" spans="1:28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</row>
    <row r="487" s="1" customFormat="1" ht="16" customHeight="1" spans="1:28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</row>
    <row r="488" s="1" customFormat="1" ht="16" customHeight="1" spans="1:2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</row>
    <row r="489" s="1" customFormat="1" ht="16" customHeight="1" spans="1:28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</row>
    <row r="490" s="1" customFormat="1" ht="16" customHeight="1" spans="1:28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</row>
    <row r="491" s="1" customFormat="1" ht="16" customHeight="1" spans="1:28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</row>
    <row r="492" s="1" customFormat="1" ht="16" customHeight="1" spans="1:28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</row>
    <row r="493" s="1" customFormat="1" ht="16" customHeight="1" spans="1:28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</row>
    <row r="494" s="1" customFormat="1" ht="16" customHeight="1" spans="1:28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</row>
    <row r="495" s="1" customFormat="1" ht="16" customHeight="1" spans="1:28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</row>
    <row r="496" s="1" customFormat="1" ht="16" customHeight="1" spans="1:28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</row>
    <row r="497" s="1" customFormat="1" ht="16" customHeight="1" spans="1:28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</row>
    <row r="498" s="1" customFormat="1" ht="16" customHeight="1" spans="1:2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</row>
    <row r="499" s="1" customFormat="1" ht="16" customHeight="1" spans="1:28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</row>
    <row r="500" s="1" customFormat="1" ht="16" customHeight="1" spans="1:28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</row>
    <row r="501" s="1" customFormat="1" ht="16" customHeight="1" spans="1:28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</row>
    <row r="502" s="1" customFormat="1" ht="16" customHeight="1" spans="1:28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</row>
    <row r="503" s="1" customFormat="1" ht="16" customHeight="1" spans="1:28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</row>
    <row r="504" s="1" customFormat="1" ht="16" customHeight="1" spans="1:28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</row>
    <row r="505" s="1" customFormat="1" ht="16" customHeight="1" spans="1:28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</row>
    <row r="506" s="1" customFormat="1" ht="16" customHeight="1" spans="1:28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</row>
    <row r="507" s="1" customFormat="1" ht="16" customHeight="1" spans="1:28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</row>
    <row r="508" s="1" customFormat="1" ht="16" customHeight="1" spans="1:2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</row>
    <row r="509" s="1" customFormat="1" ht="16" customHeight="1" spans="1:28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</row>
    <row r="510" s="1" customFormat="1" ht="16" customHeight="1" spans="1:28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</row>
    <row r="511" s="1" customFormat="1" ht="16" customHeight="1" spans="1:28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</row>
    <row r="512" s="1" customFormat="1" ht="16" customHeight="1" spans="1:28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</row>
    <row r="513" s="1" customFormat="1" ht="16" customHeight="1" spans="1:28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</row>
    <row r="514" s="1" customFormat="1" ht="16" customHeight="1" spans="1:28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</row>
    <row r="515" s="1" customFormat="1" ht="16" customHeight="1" spans="1:28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</row>
    <row r="516" s="1" customFormat="1" ht="16" customHeight="1" spans="1:28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</row>
    <row r="517" s="1" customFormat="1" ht="16" customHeight="1" spans="1:28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</row>
    <row r="518" s="1" customFormat="1" ht="16" customHeight="1" spans="1:2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</row>
    <row r="519" s="1" customFormat="1" ht="16" customHeight="1" spans="1:28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</row>
    <row r="520" s="1" customFormat="1" ht="16" customHeight="1" spans="1:28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</row>
    <row r="521" s="1" customFormat="1" ht="16" customHeight="1" spans="1:28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</row>
    <row r="522" s="1" customFormat="1" ht="16" customHeight="1" spans="1:28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</row>
    <row r="523" s="1" customFormat="1" ht="16" customHeight="1" spans="1:28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</row>
    <row r="524" s="1" customFormat="1" ht="16" customHeight="1" spans="1:28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</row>
    <row r="525" s="1" customFormat="1" ht="16" customHeight="1" spans="1:28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</row>
    <row r="526" s="1" customFormat="1" ht="16" customHeight="1" spans="1:28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</row>
    <row r="527" s="1" customFormat="1" ht="16" customHeight="1" spans="1:28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</row>
    <row r="528" s="1" customFormat="1" ht="16" customHeight="1" spans="1: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</row>
    <row r="529" s="1" customFormat="1" ht="16" customHeight="1" spans="1:28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</row>
    <row r="530" s="1" customFormat="1" ht="16" customHeight="1" spans="1:28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</row>
    <row r="531" s="1" customFormat="1" ht="16" customHeight="1" spans="1:28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</row>
    <row r="532" s="1" customFormat="1" ht="16" customHeight="1" spans="1:28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</row>
    <row r="533" s="1" customFormat="1" ht="16" customHeight="1" spans="1:28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</row>
    <row r="534" s="1" customFormat="1" ht="16" customHeight="1" spans="1:28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</row>
    <row r="535" s="1" customFormat="1" ht="16" customHeight="1" spans="1:28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</row>
    <row r="536" s="1" customFormat="1" ht="16" customHeight="1" spans="1:28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</row>
    <row r="537" s="1" customFormat="1" ht="16" customHeight="1" spans="1:28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</row>
    <row r="538" s="1" customFormat="1" ht="16" customHeight="1" spans="1:2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</row>
    <row r="539" s="1" customFormat="1" ht="16" customHeight="1" spans="1:28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</row>
    <row r="540" s="1" customFormat="1" ht="16" customHeight="1" spans="1:28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</row>
    <row r="541" s="1" customFormat="1" ht="16" customHeight="1" spans="1:28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</row>
    <row r="542" s="1" customFormat="1" ht="16" customHeight="1" spans="1:28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</row>
    <row r="543" s="1" customFormat="1" ht="16" customHeight="1" spans="1:28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</row>
    <row r="544" s="1" customFormat="1" ht="16" customHeight="1" spans="1:28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</row>
    <row r="545" s="1" customFormat="1" ht="16" customHeight="1" spans="1:28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</row>
    <row r="546" s="1" customFormat="1" ht="16" customHeight="1" spans="1:28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</row>
    <row r="547" s="1" customFormat="1" ht="16" customHeight="1" spans="1:28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</row>
    <row r="548" s="1" customFormat="1" ht="16" customHeight="1" spans="1:2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</row>
    <row r="549" s="1" customFormat="1" ht="16" customHeight="1" spans="1:28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</row>
    <row r="550" s="1" customFormat="1" ht="16" customHeight="1" spans="1:28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</row>
    <row r="551" s="1" customFormat="1" ht="16" customHeight="1" spans="1:28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</row>
    <row r="552" s="1" customFormat="1" ht="16" customHeight="1" spans="1:28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</row>
    <row r="553" s="1" customFormat="1" ht="16" customHeight="1" spans="1:28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</row>
    <row r="554" s="1" customFormat="1" ht="16" customHeight="1" spans="1:28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</row>
    <row r="555" s="1" customFormat="1" ht="16" customHeight="1" spans="1:28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</row>
    <row r="556" s="1" customFormat="1" ht="16" customHeight="1" spans="1:28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</row>
    <row r="557" s="1" customFormat="1" ht="16" customHeight="1" spans="1:28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</row>
    <row r="558" s="1" customFormat="1" ht="16" customHeight="1" spans="1:2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</row>
    <row r="559" s="1" customFormat="1" ht="16" customHeight="1" spans="1:28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</row>
    <row r="560" s="1" customFormat="1" ht="16" customHeight="1" spans="1:28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</row>
    <row r="561" s="1" customFormat="1" ht="16" customHeight="1" spans="1:28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</row>
    <row r="562" s="1" customFormat="1" ht="16" customHeight="1" spans="1:28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</row>
    <row r="563" s="1" customFormat="1" ht="16" customHeight="1" spans="1:28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</row>
    <row r="564" s="1" customFormat="1" ht="16" customHeight="1" spans="1:28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</row>
    <row r="565" s="1" customFormat="1" ht="16" customHeight="1" spans="1:28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</row>
    <row r="566" s="1" customFormat="1" ht="16" customHeight="1" spans="1:28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</row>
    <row r="567" s="1" customFormat="1" ht="16" customHeight="1" spans="1:28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</row>
    <row r="568" s="1" customFormat="1" ht="16" customHeight="1" spans="1:2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</row>
    <row r="569" s="1" customFormat="1" ht="16" customHeight="1" spans="1:28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</row>
    <row r="570" s="1" customFormat="1" ht="16" customHeight="1" spans="1:28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</row>
    <row r="571" s="1" customFormat="1" ht="16" customHeight="1" spans="1:28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</row>
    <row r="572" s="1" customFormat="1" ht="16" customHeight="1" spans="1:28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</row>
    <row r="573" s="1" customFormat="1" ht="16" customHeight="1" spans="1:28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</row>
    <row r="574" s="1" customFormat="1" ht="16" customHeight="1" spans="1:28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</row>
    <row r="575" s="1" customFormat="1" ht="16" customHeight="1" spans="1:28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</row>
    <row r="576" s="1" customFormat="1" ht="16" customHeight="1" spans="1:28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</row>
    <row r="577" s="1" customFormat="1" ht="16" customHeight="1" spans="1:28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</row>
    <row r="578" s="1" customFormat="1" ht="16" customHeight="1" spans="1:2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</row>
    <row r="579" s="1" customFormat="1" ht="16" customHeight="1" spans="1:28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</row>
    <row r="580" s="1" customFormat="1" ht="16" customHeight="1" spans="1:28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</row>
    <row r="581" s="1" customFormat="1" ht="16" customHeight="1" spans="1:28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</row>
    <row r="582" s="1" customFormat="1" ht="16" customHeight="1" spans="1:28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</row>
    <row r="583" s="1" customFormat="1" ht="16" customHeight="1" spans="1:28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</row>
    <row r="584" s="1" customFormat="1" ht="16" customHeight="1" spans="1:28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</row>
    <row r="585" s="1" customFormat="1" ht="16" customHeight="1" spans="1:28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</row>
    <row r="586" s="1" customFormat="1" ht="16" customHeight="1" spans="1:28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</row>
    <row r="587" s="1" customFormat="1" ht="16" customHeight="1" spans="1:28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</row>
    <row r="588" s="1" customFormat="1" ht="16" customHeight="1" spans="1:2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</row>
    <row r="589" s="1" customFormat="1" ht="16" customHeight="1" spans="1:28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</row>
    <row r="590" s="1" customFormat="1" ht="16" customHeight="1" spans="1:28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</row>
    <row r="591" s="1" customFormat="1" ht="16" customHeight="1" spans="1:28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</row>
    <row r="592" s="1" customFormat="1" ht="16" customHeight="1" spans="1:28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</row>
    <row r="593" s="1" customFormat="1" ht="16" customHeight="1" spans="1:28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</row>
    <row r="594" s="1" customFormat="1" ht="16" customHeight="1" spans="1:28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</row>
    <row r="595" s="1" customFormat="1" ht="16" customHeight="1" spans="1:28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</row>
    <row r="596" s="1" customFormat="1" ht="16" customHeight="1" spans="1:28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</row>
    <row r="597" s="1" customFormat="1" ht="16" customHeight="1" spans="1:28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</row>
    <row r="598" s="1" customFormat="1" ht="16" customHeight="1" spans="1:2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</row>
    <row r="599" s="1" customFormat="1" ht="16" customHeight="1" spans="1:28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</row>
    <row r="600" s="1" customFormat="1" ht="16" customHeight="1" spans="1:28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</row>
    <row r="601" s="1" customFormat="1" ht="16" customHeight="1" spans="1:28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</row>
    <row r="602" s="1" customFormat="1" ht="16" customHeight="1" spans="1:28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</row>
    <row r="603" s="1" customFormat="1" ht="16" customHeight="1" spans="1:28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</row>
    <row r="604" s="1" customFormat="1" ht="16" customHeight="1" spans="1:28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</row>
    <row r="605" s="1" customFormat="1" ht="16" customHeight="1" spans="1:28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</row>
    <row r="606" s="1" customFormat="1" ht="16" customHeight="1" spans="1:28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</row>
    <row r="607" s="1" customFormat="1" ht="16" customHeight="1" spans="1:28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</row>
    <row r="608" s="1" customFormat="1" ht="16" customHeight="1" spans="1:2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</row>
    <row r="609" s="1" customFormat="1" ht="16" customHeight="1" spans="1:28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</row>
    <row r="610" s="1" customFormat="1" ht="16" customHeight="1" spans="1:28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</row>
    <row r="611" s="1" customFormat="1" ht="16" customHeight="1" spans="1:28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</row>
    <row r="612" s="1" customFormat="1" ht="16" customHeight="1" spans="1:28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</row>
    <row r="613" s="1" customFormat="1" ht="16" customHeight="1" spans="1:28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</row>
    <row r="614" s="1" customFormat="1" ht="16" customHeight="1" spans="1:28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</row>
    <row r="615" s="1" customFormat="1" ht="16" customHeight="1" spans="1:28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</row>
    <row r="616" s="1" customFormat="1" ht="16" customHeight="1" spans="1:28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</row>
    <row r="617" s="1" customFormat="1" ht="16" customHeight="1" spans="1:28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</row>
    <row r="618" s="1" customFormat="1" ht="16" customHeight="1" spans="1:2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</row>
    <row r="619" s="1" customFormat="1" ht="16" customHeight="1" spans="1:28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</row>
    <row r="620" s="1" customFormat="1" ht="16" customHeight="1" spans="1:28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</row>
    <row r="621" s="1" customFormat="1" ht="16" customHeight="1" spans="1:28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</row>
    <row r="622" s="1" customFormat="1" ht="16" customHeight="1" spans="1:28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</row>
    <row r="623" s="1" customFormat="1" ht="16" customHeight="1" spans="1:28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</row>
    <row r="624" s="1" customFormat="1" ht="16" customHeight="1" spans="1:28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</row>
    <row r="625" s="1" customFormat="1" ht="16" customHeight="1" spans="1:28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</row>
    <row r="626" s="1" customFormat="1" ht="16" customHeight="1" spans="1:28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</row>
    <row r="627" s="1" customFormat="1" ht="16" customHeight="1" spans="1:28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</row>
    <row r="628" s="1" customFormat="1" ht="16" customHeight="1" spans="1: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</row>
    <row r="629" s="1" customFormat="1" ht="16" customHeight="1" spans="1:28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</row>
    <row r="630" s="1" customFormat="1" ht="16" customHeight="1" spans="1:28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</row>
    <row r="631" s="1" customFormat="1" ht="16" customHeight="1" spans="1:28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</row>
    <row r="632" s="1" customFormat="1" ht="16" customHeight="1" spans="1:28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</row>
    <row r="633" s="1" customFormat="1" ht="16" customHeight="1" spans="1:28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</row>
    <row r="634" s="1" customFormat="1" ht="16" customHeight="1" spans="1:28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</row>
    <row r="635" s="1" customFormat="1" ht="16" customHeight="1" spans="1:28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</row>
    <row r="636" s="1" customFormat="1" ht="16" customHeight="1" spans="1:28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</row>
    <row r="637" s="1" customFormat="1" ht="16" customHeight="1" spans="1:28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</row>
    <row r="638" s="1" customFormat="1" ht="16" customHeight="1" spans="1:2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</row>
    <row r="639" s="1" customFormat="1" ht="16" customHeight="1" spans="1:28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</row>
    <row r="640" s="1" customFormat="1" ht="16" customHeight="1" spans="1:28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</row>
    <row r="641" s="1" customFormat="1" ht="16" customHeight="1" spans="1:28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</row>
    <row r="642" s="1" customFormat="1" ht="16" customHeight="1" spans="1:28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</row>
    <row r="643" s="1" customFormat="1" ht="16" customHeight="1" spans="1:28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</row>
    <row r="644" s="1" customFormat="1" ht="16" customHeight="1" spans="1:28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</row>
    <row r="645" s="1" customFormat="1" ht="16" customHeight="1" spans="1:28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</row>
    <row r="646" s="1" customFormat="1" ht="16" customHeight="1" spans="1:28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</row>
    <row r="647" s="1" customFormat="1" ht="16" customHeight="1" spans="1:28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</row>
    <row r="648" s="1" customFormat="1" ht="16" customHeight="1" spans="1:2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</row>
    <row r="649" s="1" customFormat="1" ht="16" customHeight="1" spans="1:28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</row>
    <row r="650" s="1" customFormat="1" ht="16" customHeight="1" spans="1:28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</row>
    <row r="651" s="1" customFormat="1" ht="16" customHeight="1" spans="1:28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</row>
    <row r="652" s="1" customFormat="1" ht="16" customHeight="1" spans="1:28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</row>
    <row r="653" s="1" customFormat="1" ht="16" customHeight="1" spans="1:28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</row>
    <row r="654" s="1" customFormat="1" ht="16" customHeight="1" spans="1:28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</row>
    <row r="655" s="1" customFormat="1" ht="16" customHeight="1" spans="1:28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</row>
    <row r="656" s="1" customFormat="1" ht="16" customHeight="1" spans="1:28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</row>
    <row r="657" s="1" customFormat="1" ht="16" customHeight="1" spans="1:28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</row>
    <row r="658" s="1" customFormat="1" ht="16" customHeight="1" spans="1:2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</row>
    <row r="659" s="1" customFormat="1" ht="16" customHeight="1" spans="1:28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</row>
    <row r="660" s="1" customFormat="1" ht="16" customHeight="1" spans="1:28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</row>
    <row r="661" s="1" customFormat="1" ht="16" customHeight="1" spans="1:28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</row>
    <row r="662" s="1" customFormat="1" ht="16" customHeight="1" spans="1:28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</row>
    <row r="663" s="1" customFormat="1" ht="16" customHeight="1" spans="1:28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</row>
    <row r="664" s="1" customFormat="1" ht="16" customHeight="1" spans="1:28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</row>
    <row r="665" s="1" customFormat="1" ht="16" customHeight="1" spans="1:28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</row>
    <row r="666" s="1" customFormat="1" ht="16" customHeight="1" spans="1:28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</row>
    <row r="667" s="1" customFormat="1" ht="16" customHeight="1" spans="1:28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</row>
    <row r="668" s="1" customFormat="1" ht="16" customHeight="1" spans="1:2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</row>
    <row r="669" s="1" customFormat="1" ht="16" customHeight="1" spans="1:28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</row>
    <row r="670" s="1" customFormat="1" ht="16" customHeight="1" spans="1:28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</row>
    <row r="671" s="1" customFormat="1" ht="16" customHeight="1" spans="1:28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</row>
    <row r="672" s="1" customFormat="1" ht="16" customHeight="1" spans="1:28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</row>
    <row r="673" s="1" customFormat="1" ht="16" customHeight="1" spans="1:28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</row>
    <row r="674" s="1" customFormat="1" ht="16" customHeight="1" spans="1:28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</row>
    <row r="675" s="1" customFormat="1" ht="16" customHeight="1" spans="1:28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</row>
    <row r="676" s="1" customFormat="1" ht="16" customHeight="1" spans="1:28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</row>
    <row r="677" s="1" customFormat="1" ht="16" customHeight="1" spans="1:28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</row>
    <row r="678" s="1" customFormat="1" ht="16" customHeight="1" spans="1:2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</row>
    <row r="679" s="1" customFormat="1" ht="16" customHeight="1" spans="1:28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</row>
    <row r="680" s="1" customFormat="1" ht="16" customHeight="1" spans="1:28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</row>
    <row r="681" s="1" customFormat="1" ht="16" customHeight="1" spans="1:28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</row>
    <row r="682" s="1" customFormat="1" ht="16" customHeight="1" spans="1:28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</row>
    <row r="683" s="1" customFormat="1" ht="16" customHeight="1" spans="1:28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</row>
    <row r="684" s="1" customFormat="1" ht="16" customHeight="1" spans="1:28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</row>
    <row r="685" s="1" customFormat="1" ht="16" customHeight="1" spans="1:28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</row>
    <row r="686" s="1" customFormat="1" ht="16" customHeight="1" spans="1:28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</row>
    <row r="687" s="1" customFormat="1" ht="16" customHeight="1" spans="1:28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</row>
    <row r="688" s="1" customFormat="1" ht="16" customHeight="1" spans="1:2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</row>
    <row r="689" s="1" customFormat="1" ht="16" customHeight="1" spans="1:28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</row>
    <row r="690" s="1" customFormat="1" ht="16" customHeight="1" spans="1:28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</row>
    <row r="691" s="1" customFormat="1" ht="16" customHeight="1" spans="1:28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</row>
    <row r="692" s="1" customFormat="1" ht="16" customHeight="1" spans="1:28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</row>
    <row r="693" s="1" customFormat="1" ht="16" customHeight="1" spans="1:28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</row>
    <row r="694" s="1" customFormat="1" ht="16" customHeight="1" spans="1:28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</row>
    <row r="695" s="1" customFormat="1" ht="16" customHeight="1" spans="1:28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</row>
    <row r="696" s="1" customFormat="1" ht="16" customHeight="1" spans="1:28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</row>
    <row r="697" s="1" customFormat="1" ht="16" customHeight="1" spans="1:28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</row>
    <row r="698" s="1" customFormat="1" ht="16" customHeight="1" spans="1:2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</row>
    <row r="699" s="1" customFormat="1" ht="16" customHeight="1" spans="1:28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</row>
    <row r="700" s="1" customFormat="1" ht="16" customHeight="1" spans="1:28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</row>
    <row r="701" s="1" customFormat="1" ht="16" customHeight="1" spans="1:28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</row>
    <row r="702" s="1" customFormat="1" ht="16" customHeight="1" spans="1:28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</row>
    <row r="703" s="1" customFormat="1" ht="16" customHeight="1" spans="1:28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</row>
    <row r="704" s="1" customFormat="1" ht="16" customHeight="1" spans="1:28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</row>
    <row r="705" s="1" customFormat="1" ht="16" customHeight="1" spans="1:28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</row>
    <row r="706" s="1" customFormat="1" ht="16" customHeight="1" spans="1:28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</row>
    <row r="707" s="1" customFormat="1" ht="16" customHeight="1" spans="1:28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</row>
    <row r="708" s="1" customFormat="1" ht="16" customHeight="1" spans="1:2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</row>
    <row r="709" s="1" customFormat="1" ht="16" customHeight="1" spans="1:28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</row>
    <row r="710" s="1" customFormat="1" ht="16" customHeight="1" spans="1:28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</row>
    <row r="711" s="1" customFormat="1" ht="16" customHeight="1" spans="1:28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</row>
    <row r="712" s="1" customFormat="1" ht="16" customHeight="1" spans="1:28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</row>
    <row r="713" s="1" customFormat="1" ht="16" customHeight="1" spans="1:28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</row>
    <row r="714" s="1" customFormat="1" ht="16" customHeight="1" spans="1:28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</row>
    <row r="715" s="1" customFormat="1" ht="16" customHeight="1" spans="1:28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</row>
    <row r="716" s="1" customFormat="1" ht="16" customHeight="1" spans="1:28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</row>
    <row r="717" s="1" customFormat="1" ht="16" customHeight="1" spans="1:28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</row>
    <row r="718" s="1" customFormat="1" ht="16" customHeight="1" spans="1:2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</row>
    <row r="719" s="1" customFormat="1" ht="16" customHeight="1" spans="1:28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</row>
    <row r="720" s="1" customFormat="1" ht="16" customHeight="1" spans="1:28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</row>
    <row r="721" s="1" customFormat="1" ht="16" customHeight="1" spans="1:28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</row>
    <row r="722" s="1" customFormat="1" ht="16" customHeight="1" spans="1:28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</row>
    <row r="723" s="1" customFormat="1" ht="16" customHeight="1" spans="1:28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</row>
    <row r="724" s="1" customFormat="1" ht="16" customHeight="1" spans="1:28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</row>
    <row r="725" s="1" customFormat="1" ht="16" customHeight="1" spans="1:28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</row>
    <row r="726" s="1" customFormat="1" ht="16" customHeight="1" spans="1:28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</row>
    <row r="727" s="1" customFormat="1" ht="16" customHeight="1" spans="1:28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</row>
    <row r="728" s="1" customFormat="1" ht="16" customHeight="1" spans="1: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</row>
    <row r="729" s="1" customFormat="1" ht="16" customHeight="1" spans="1:28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</row>
    <row r="730" s="1" customFormat="1" ht="16" customHeight="1" spans="1:28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</row>
    <row r="731" s="1" customFormat="1" ht="16" customHeight="1" spans="1:28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</row>
    <row r="732" s="1" customFormat="1" ht="16" customHeight="1" spans="1:28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</row>
    <row r="733" s="1" customFormat="1" ht="16" customHeight="1" spans="1:28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</row>
    <row r="734" s="1" customFormat="1" ht="16" customHeight="1" spans="1:28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</row>
    <row r="735" s="1" customFormat="1" ht="16" customHeight="1" spans="1:28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</row>
    <row r="736" s="1" customFormat="1" ht="16" customHeight="1" spans="1:28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</row>
    <row r="737" s="1" customFormat="1" ht="16" customHeight="1" spans="1:28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</row>
    <row r="738" s="1" customFormat="1" ht="16" customHeight="1" spans="1:2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</row>
    <row r="739" s="1" customFormat="1" ht="16" customHeight="1" spans="1:28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</row>
    <row r="740" s="1" customFormat="1" ht="16" customHeight="1" spans="1:28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</row>
    <row r="741" s="1" customFormat="1" ht="16" customHeight="1" spans="1:28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</row>
    <row r="742" s="1" customFormat="1" ht="16" customHeight="1" spans="1:28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</row>
    <row r="743" s="1" customFormat="1" ht="16" customHeight="1" spans="1:28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</row>
    <row r="744" s="1" customFormat="1" ht="16" customHeight="1" spans="1:28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</row>
    <row r="745" s="1" customFormat="1" ht="16" customHeight="1" spans="1:28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</row>
    <row r="746" s="1" customFormat="1" ht="16" customHeight="1" spans="1:28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</row>
    <row r="747" s="1" customFormat="1" ht="16" customHeight="1" spans="1:28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</row>
    <row r="748" s="1" customFormat="1" ht="16" customHeight="1" spans="1:2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</row>
    <row r="749" s="1" customFormat="1" ht="16" customHeight="1" spans="1:28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</row>
    <row r="750" s="1" customFormat="1" ht="16" customHeight="1" spans="1:28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</row>
    <row r="751" s="1" customFormat="1" ht="16" customHeight="1" spans="1:28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</row>
    <row r="752" s="1" customFormat="1" ht="16" customHeight="1" spans="1:28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</row>
    <row r="753" s="1" customFormat="1" ht="16" customHeight="1" spans="1:28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</row>
    <row r="754" s="1" customFormat="1" ht="16" customHeight="1" spans="1:28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</row>
    <row r="755" s="1" customFormat="1" ht="16" customHeight="1" spans="1:28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</row>
    <row r="756" s="1" customFormat="1" ht="16" customHeight="1" spans="1:28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</row>
    <row r="757" s="1" customFormat="1" ht="16" customHeight="1" spans="1:28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</row>
    <row r="758" s="1" customFormat="1" ht="16" customHeight="1" spans="1:2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</row>
    <row r="759" s="1" customFormat="1" ht="16" customHeight="1" spans="1:28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</row>
    <row r="760" s="1" customFormat="1" ht="16" customHeight="1" spans="1:28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</row>
    <row r="761" s="1" customFormat="1" ht="16" customHeight="1" spans="1:28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</row>
    <row r="762" s="1" customFormat="1" ht="16" customHeight="1" spans="1:28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</row>
    <row r="763" s="1" customFormat="1" ht="16" customHeight="1" spans="1:28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</row>
    <row r="764" s="1" customFormat="1" ht="16" customHeight="1" spans="1:28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</row>
    <row r="765" s="1" customFormat="1" ht="16" customHeight="1" spans="1:28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</row>
    <row r="766" s="1" customFormat="1" ht="16" customHeight="1" spans="1:28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</row>
    <row r="767" s="1" customFormat="1" ht="16" customHeight="1" spans="1:28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</row>
    <row r="768" s="1" customFormat="1" ht="16" customHeight="1" spans="1:2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</row>
    <row r="769" s="1" customFormat="1" ht="16" customHeight="1" spans="1:28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</row>
    <row r="770" s="1" customFormat="1" ht="16" customHeight="1" spans="1:28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</row>
    <row r="771" s="1" customFormat="1" ht="16" customHeight="1" spans="1:28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</row>
    <row r="772" s="1" customFormat="1" ht="16" customHeight="1" spans="1:28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</row>
    <row r="773" s="1" customFormat="1" ht="16" customHeight="1" spans="1:28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</row>
    <row r="774" s="1" customFormat="1" ht="16" customHeight="1" spans="1:28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</row>
    <row r="775" s="1" customFormat="1" ht="16" customHeight="1" spans="1:28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</row>
    <row r="776" s="1" customFormat="1" ht="16" customHeight="1" spans="1:28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</row>
    <row r="777" s="1" customFormat="1" ht="16" customHeight="1" spans="1:28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</row>
    <row r="778" s="1" customFormat="1" ht="16" customHeight="1" spans="1:2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</row>
    <row r="779" s="1" customFormat="1" ht="16" customHeight="1" spans="1:28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</row>
    <row r="780" s="1" customFormat="1" ht="16" customHeight="1" spans="1:28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</row>
    <row r="781" s="1" customFormat="1" ht="16" customHeight="1" spans="1:28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</row>
    <row r="782" s="1" customFormat="1" ht="16" customHeight="1" spans="1:28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</row>
    <row r="783" s="1" customFormat="1" ht="16" customHeight="1" spans="1:28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</row>
    <row r="784" s="1" customFormat="1" ht="16" customHeight="1" spans="1:28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</row>
    <row r="785" s="1" customFormat="1" ht="16" customHeight="1" spans="1:28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</row>
    <row r="786" s="1" customFormat="1" ht="16" customHeight="1" spans="1:28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</row>
    <row r="787" s="1" customFormat="1" ht="16" customHeight="1" spans="1:28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</row>
    <row r="788" s="1" customFormat="1" ht="16" customHeight="1" spans="1:2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</row>
    <row r="789" s="1" customFormat="1" ht="16" customHeight="1" spans="1:28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</row>
    <row r="790" s="1" customFormat="1" ht="16" customHeight="1" spans="1:28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</row>
    <row r="791" s="1" customFormat="1" ht="16" customHeight="1" spans="1:28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</row>
    <row r="792" s="1" customFormat="1" ht="16" customHeight="1" spans="1:28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</row>
    <row r="793" s="1" customFormat="1" ht="16" customHeight="1" spans="1:28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</row>
    <row r="794" s="1" customFormat="1" ht="16" customHeight="1" spans="1:28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</row>
    <row r="795" s="1" customFormat="1" ht="16" customHeight="1" spans="1:28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</row>
    <row r="796" s="1" customFormat="1" ht="16" customHeight="1" spans="1:28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</row>
    <row r="797" s="1" customFormat="1" ht="16" customHeight="1" spans="1:28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</row>
    <row r="798" s="1" customFormat="1" ht="16" customHeight="1" spans="1:2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</row>
    <row r="799" s="1" customFormat="1" ht="16" customHeight="1" spans="1:28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</row>
    <row r="800" s="1" customFormat="1" ht="16" customHeight="1" spans="1:28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</row>
    <row r="801" s="1" customFormat="1" ht="16" customHeight="1" spans="1:28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</row>
    <row r="802" s="1" customFormat="1" ht="16" customHeight="1" spans="1:28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</row>
    <row r="803" s="1" customFormat="1" ht="16" customHeight="1" spans="1:28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</row>
    <row r="804" s="1" customFormat="1" ht="16" customHeight="1" spans="1:28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</row>
    <row r="805" s="1" customFormat="1" ht="16" customHeight="1" spans="1:28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</row>
    <row r="806" s="1" customFormat="1" ht="16" customHeight="1" spans="1:28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</row>
    <row r="807" s="1" customFormat="1" ht="16" customHeight="1" spans="1:28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</row>
    <row r="808" s="1" customFormat="1" ht="16" customHeight="1" spans="1:2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</row>
    <row r="809" s="1" customFormat="1" ht="16" customHeight="1" spans="1:28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</row>
    <row r="810" s="1" customFormat="1" ht="16" customHeight="1" spans="1:28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</row>
    <row r="811" s="1" customFormat="1" ht="16" customHeight="1" spans="1:28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</row>
    <row r="812" s="1" customFormat="1" ht="16" customHeight="1" spans="1:28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</row>
    <row r="813" s="1" customFormat="1" ht="16" customHeight="1" spans="1:28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</row>
    <row r="814" s="1" customFormat="1" ht="16" customHeight="1" spans="1:28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</row>
    <row r="815" s="1" customFormat="1" ht="16" customHeight="1" spans="1:28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</row>
    <row r="816" s="1" customFormat="1" ht="16" customHeight="1" spans="1:28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</row>
    <row r="817" s="1" customFormat="1" ht="16" customHeight="1" spans="1:28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</row>
    <row r="818" s="1" customFormat="1" ht="16" customHeight="1" spans="1:2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</row>
    <row r="819" s="1" customFormat="1" ht="16" customHeight="1" spans="1:28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</row>
    <row r="820" s="1" customFormat="1" ht="16" customHeight="1" spans="1:28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</row>
    <row r="821" s="1" customFormat="1" ht="16" customHeight="1" spans="1:28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</row>
    <row r="822" s="1" customFormat="1" ht="16" customHeight="1" spans="1:28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</row>
    <row r="823" s="1" customFormat="1" ht="16" customHeight="1" spans="1:28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</row>
    <row r="824" s="1" customFormat="1" ht="16" customHeight="1" spans="1:28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</row>
    <row r="825" s="1" customFormat="1" ht="16" customHeight="1" spans="1:28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</row>
    <row r="826" s="1" customFormat="1" ht="16" customHeight="1" spans="1:28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</row>
    <row r="827" s="1" customFormat="1" ht="16" customHeight="1" spans="1:28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</row>
    <row r="828" s="1" customFormat="1" ht="16" customHeight="1" spans="1: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</row>
    <row r="829" s="1" customFormat="1" ht="16" customHeight="1" spans="1:28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</row>
    <row r="830" s="1" customFormat="1" ht="16" customHeight="1" spans="1:28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</row>
    <row r="831" s="1" customFormat="1" ht="16" customHeight="1" spans="1:28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</row>
    <row r="832" s="1" customFormat="1" ht="16" customHeight="1" spans="1:28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</row>
    <row r="833" s="1" customFormat="1" ht="16" customHeight="1" spans="1:28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</row>
    <row r="834" s="1" customFormat="1" ht="16" customHeight="1" spans="1:28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</row>
    <row r="835" s="1" customFormat="1" ht="16" customHeight="1" spans="1:28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</row>
    <row r="836" s="1" customFormat="1" ht="16" customHeight="1" spans="1:28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</row>
    <row r="837" s="1" customFormat="1" ht="16" customHeight="1" spans="1:28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</row>
    <row r="838" s="1" customFormat="1" ht="16" customHeight="1" spans="1:2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</row>
    <row r="839" s="1" customFormat="1" ht="16" customHeight="1" spans="1:28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</row>
    <row r="840" s="1" customFormat="1" ht="16" customHeight="1" spans="1:28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</row>
    <row r="841" s="1" customFormat="1" ht="16" customHeight="1" spans="1:28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</row>
    <row r="842" s="1" customFormat="1" ht="16" customHeight="1" spans="1:28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</row>
    <row r="843" s="1" customFormat="1" ht="16" customHeight="1" spans="1:28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</row>
    <row r="844" s="1" customFormat="1" ht="16" customHeight="1" spans="1:28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</row>
    <row r="845" s="1" customFormat="1" ht="16" customHeight="1" spans="1:28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</row>
    <row r="846" s="1" customFormat="1" ht="16" customHeight="1" spans="1:28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</row>
    <row r="847" s="1" customFormat="1" ht="16" customHeight="1" spans="1:28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</row>
    <row r="848" s="1" customFormat="1" ht="16" customHeight="1" spans="1:2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</row>
    <row r="849" s="1" customFormat="1" ht="16" customHeight="1" spans="1:28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</row>
    <row r="850" s="1" customFormat="1" ht="16" customHeight="1" spans="1:28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</row>
    <row r="851" s="1" customFormat="1" ht="16" customHeight="1" spans="1:28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</row>
    <row r="852" s="1" customFormat="1" ht="16" customHeight="1" spans="1:28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</row>
    <row r="853" s="1" customFormat="1" ht="16" customHeight="1" spans="1:28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</row>
    <row r="854" s="1" customFormat="1" ht="16" customHeight="1" spans="1:28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</row>
    <row r="855" s="1" customFormat="1" ht="16" customHeight="1" spans="1:28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</row>
    <row r="856" s="1" customFormat="1" ht="16" customHeight="1" spans="1:28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</row>
    <row r="857" s="1" customFormat="1" ht="16" customHeight="1" spans="1:28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</row>
    <row r="858" s="1" customFormat="1" ht="16" customHeight="1" spans="1:2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</row>
    <row r="859" s="1" customFormat="1" ht="16" customHeight="1" spans="1:28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</row>
    <row r="860" s="1" customFormat="1" ht="16" customHeight="1" spans="1:28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</row>
    <row r="861" s="1" customFormat="1" ht="16" customHeight="1" spans="1:28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</row>
    <row r="862" s="1" customFormat="1" ht="16" customHeight="1" spans="1:28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</row>
    <row r="863" s="1" customFormat="1" ht="16" customHeight="1" spans="1:28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</row>
    <row r="864" s="1" customFormat="1" ht="16" customHeight="1" spans="1:28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</row>
    <row r="865" s="1" customFormat="1" ht="16" customHeight="1" spans="1:28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</row>
    <row r="866" s="1" customFormat="1" ht="16" customHeight="1" spans="1:28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</row>
    <row r="867" s="1" customFormat="1" ht="16" customHeight="1" spans="1:28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</row>
    <row r="868" s="1" customFormat="1" ht="16" customHeight="1" spans="1:2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</row>
    <row r="869" s="1" customFormat="1" ht="16" customHeight="1" spans="1:28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</row>
    <row r="870" s="1" customFormat="1" ht="16" customHeight="1" spans="1:28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</row>
    <row r="871" s="1" customFormat="1" ht="16" customHeight="1" spans="1:28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</row>
    <row r="872" s="1" customFormat="1" ht="16" customHeight="1" spans="1:28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</row>
    <row r="873" s="1" customFormat="1" ht="16" customHeight="1" spans="1:28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</row>
    <row r="874" s="1" customFormat="1" ht="16" customHeight="1" spans="1:28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</row>
    <row r="875" s="1" customFormat="1" ht="16" customHeight="1" spans="1:28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</row>
    <row r="876" s="1" customFormat="1" ht="16" customHeight="1" spans="1:28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</row>
    <row r="877" s="1" customFormat="1" ht="16" customHeight="1" spans="1:28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</row>
    <row r="878" s="1" customFormat="1" ht="16" customHeight="1" spans="1:2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</row>
    <row r="879" s="1" customFormat="1" ht="16" customHeight="1" spans="1:28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</row>
    <row r="880" s="1" customFormat="1" ht="16" customHeight="1" spans="1:28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</row>
    <row r="881" s="1" customFormat="1" ht="16" customHeight="1" spans="1:28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</row>
    <row r="882" s="1" customFormat="1" ht="16" customHeight="1" spans="1:28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</row>
    <row r="883" s="1" customFormat="1" ht="16" customHeight="1" spans="1:28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</row>
    <row r="884" s="1" customFormat="1" ht="16" customHeight="1" spans="1:28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</row>
    <row r="885" s="1" customFormat="1" ht="16" customHeight="1" spans="1:28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</row>
    <row r="886" s="1" customFormat="1" ht="16" customHeight="1" spans="1:28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</row>
    <row r="887" s="1" customFormat="1" ht="16" customHeight="1" spans="1:28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</row>
    <row r="888" s="1" customFormat="1" ht="16" customHeight="1" spans="1:2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</row>
    <row r="889" s="1" customFormat="1" ht="16" customHeight="1" spans="1:28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</row>
    <row r="890" s="1" customFormat="1" ht="16" customHeight="1" spans="1:28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</row>
    <row r="891" s="1" customFormat="1" ht="16" customHeight="1" spans="1:28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</row>
    <row r="892" s="1" customFormat="1" ht="16" customHeight="1" spans="1:28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</row>
    <row r="893" s="1" customFormat="1" ht="16" customHeight="1" spans="1:28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</row>
    <row r="894" s="1" customFormat="1" ht="16" customHeight="1" spans="1:28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</row>
    <row r="895" s="1" customFormat="1" ht="16" customHeight="1" spans="1:28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</row>
    <row r="896" s="1" customFormat="1" ht="16" customHeight="1" spans="1:28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</row>
    <row r="897" s="1" customFormat="1" ht="16" customHeight="1" spans="1:28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</row>
    <row r="898" s="1" customFormat="1" ht="16" customHeight="1" spans="1:2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</row>
    <row r="899" s="1" customFormat="1" ht="16" customHeight="1" spans="1:28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</row>
    <row r="900" s="1" customFormat="1" ht="16" customHeight="1" spans="1:28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</row>
    <row r="901" s="1" customFormat="1" ht="16" customHeight="1" spans="1:28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</row>
  </sheetData>
  <mergeCells count="46">
    <mergeCell ref="A1:C1"/>
    <mergeCell ref="G1:K1"/>
    <mergeCell ref="D2:E2"/>
    <mergeCell ref="D3:E3"/>
    <mergeCell ref="D4:E4"/>
    <mergeCell ref="D5:E5"/>
    <mergeCell ref="D6:E6"/>
    <mergeCell ref="A9:E9"/>
    <mergeCell ref="M9:Q9"/>
    <mergeCell ref="A10:E10"/>
    <mergeCell ref="A11:E11"/>
    <mergeCell ref="A12:E12"/>
    <mergeCell ref="A13:E13"/>
    <mergeCell ref="M13:Q13"/>
    <mergeCell ref="A14:E14"/>
    <mergeCell ref="M14:Q14"/>
    <mergeCell ref="A15:E15"/>
    <mergeCell ref="M15:Q15"/>
    <mergeCell ref="A16:E16"/>
    <mergeCell ref="M16:Q16"/>
    <mergeCell ref="A17:E17"/>
    <mergeCell ref="M17:Q17"/>
    <mergeCell ref="A18:E18"/>
    <mergeCell ref="M18:Q18"/>
    <mergeCell ref="A19:E19"/>
    <mergeCell ref="M19:Q19"/>
    <mergeCell ref="A20:E20"/>
    <mergeCell ref="M20:Q20"/>
    <mergeCell ref="A21:E21"/>
    <mergeCell ref="M21:Q21"/>
    <mergeCell ref="A22:E22"/>
    <mergeCell ref="M22:Q22"/>
    <mergeCell ref="A23:E23"/>
    <mergeCell ref="M23:Q23"/>
    <mergeCell ref="A24:E24"/>
    <mergeCell ref="M24:Q24"/>
    <mergeCell ref="G7:G8"/>
    <mergeCell ref="H7:H8"/>
    <mergeCell ref="I7:I8"/>
    <mergeCell ref="J7:J8"/>
    <mergeCell ref="K7:K8"/>
    <mergeCell ref="G2:I4"/>
    <mergeCell ref="J2:K4"/>
    <mergeCell ref="G5:I6"/>
    <mergeCell ref="J5:K6"/>
    <mergeCell ref="A7:E8"/>
  </mergeCells>
  <conditionalFormatting sqref="H15">
    <cfRule type="notContainsBlanks" dxfId="0" priority="1">
      <formula>LEN(TRIM(H15))&gt;0</formula>
    </cfRule>
  </conditionalFormatting>
  <conditionalFormatting sqref="C9:C24">
    <cfRule type="notContainsBlanks" dxfId="0" priority="4">
      <formula>LEN(TRIM(C9))&gt;0</formula>
    </cfRule>
  </conditionalFormatting>
  <conditionalFormatting sqref="H9:H11">
    <cfRule type="notContainsBlanks" dxfId="0" priority="3">
      <formula>LEN(TRIM(H9))&gt;0</formula>
    </cfRule>
  </conditionalFormatting>
  <conditionalFormatting sqref="O9:O24 S9:S24">
    <cfRule type="notContainsBlanks" dxfId="0" priority="5">
      <formula>LEN(TRIM(O9))&gt;0</formula>
    </cfRule>
  </conditionalFormatting>
  <conditionalFormatting sqref="G16:H20">
    <cfRule type="notContainsBlanks" dxfId="0" priority="2">
      <formula>LEN(TRIM(G16))&gt;0</formula>
    </cfRule>
  </conditionalFormatting>
  <pageMargins left="0.7" right="0.7" top="0.75" bottom="0.75" header="0.3" footer="0.3"/>
  <pageSetup paperSize="9" scale="74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B901"/>
  <sheetViews>
    <sheetView tabSelected="1" view="pageBreakPreview" zoomScaleNormal="100" workbookViewId="0">
      <selection activeCell="F31" sqref="F31"/>
    </sheetView>
  </sheetViews>
  <sheetFormatPr defaultColWidth="12.8141592920354" defaultRowHeight="15" customHeight="1"/>
  <cols>
    <col min="1" max="1" width="17.9557522123894" style="1" customWidth="1"/>
    <col min="2" max="2" width="25.7256637168142" style="1" customWidth="1"/>
    <col min="3" max="3" width="19.6017699115044" style="1" customWidth="1"/>
    <col min="4" max="4" width="12.9646017699115" style="1" customWidth="1"/>
    <col min="5" max="5" width="11.4070796460177" style="1" customWidth="1"/>
    <col min="6" max="6" width="41.3982300884956" style="1" customWidth="1"/>
    <col min="7" max="8" width="10.2654867256637" style="1" customWidth="1"/>
    <col min="9" max="9" width="10" style="1" customWidth="1"/>
    <col min="10" max="11" width="10.2654867256637" style="1" customWidth="1"/>
    <col min="12" max="14" width="9.8141592920354" style="1" customWidth="1"/>
    <col min="15" max="15" width="6.26548672566372" style="1" customWidth="1"/>
    <col min="16" max="16" width="9.8141592920354" style="1" customWidth="1"/>
    <col min="17" max="18" width="9.72566371681416" style="1" customWidth="1"/>
    <col min="19" max="19" width="7.45132743362832" style="1" customWidth="1"/>
    <col min="20" max="20" width="11.4513274336283" style="1" customWidth="1"/>
    <col min="21" max="21" width="32.7256637168142" style="1" customWidth="1"/>
    <col min="22" max="28" width="13.7256637168142" style="1" customWidth="1"/>
    <col min="29" max="16384" width="12.8141592920354" style="1"/>
  </cols>
  <sheetData>
    <row r="1" s="1" customFormat="1" ht="30" customHeight="1" spans="1:28">
      <c r="A1" s="2" t="s">
        <v>45</v>
      </c>
      <c r="B1" s="2"/>
      <c r="C1" s="2"/>
      <c r="D1" s="3" t="s">
        <v>1</v>
      </c>
      <c r="E1" s="3" t="str">
        <f>'[2]Style Summary Cover Page'!E1</f>
        <v>BG7193</v>
      </c>
      <c r="F1" s="3"/>
      <c r="G1" s="4"/>
      <c r="H1" s="4"/>
      <c r="I1" s="4"/>
      <c r="J1" s="4"/>
      <c r="K1" s="4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5"/>
      <c r="Z1" s="35"/>
      <c r="AA1" s="35"/>
      <c r="AB1" s="35"/>
    </row>
    <row r="2" s="1" customFormat="1" ht="16" customHeight="1" spans="1:28">
      <c r="A2" s="5" t="s">
        <v>3</v>
      </c>
      <c r="B2" s="6" t="str">
        <f>'[2]Style Summary Cover Page'!B2</f>
        <v>VERONICA MINI DRESS</v>
      </c>
      <c r="C2" s="7" t="s">
        <v>4</v>
      </c>
      <c r="D2" s="6" t="str">
        <f>'[2]Style Summary Cover Page'!D2</f>
        <v>SARAH PUNTER</v>
      </c>
      <c r="E2" s="6"/>
      <c r="F2" s="6"/>
      <c r="G2" s="8" t="s">
        <v>46</v>
      </c>
      <c r="H2" s="8"/>
      <c r="I2" s="8"/>
      <c r="J2" s="37" t="s">
        <v>47</v>
      </c>
      <c r="K2" s="37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5"/>
      <c r="Z2" s="35"/>
      <c r="AA2" s="35"/>
      <c r="AB2" s="35"/>
    </row>
    <row r="3" s="1" customFormat="1" ht="16" customHeight="1" spans="1:28">
      <c r="A3" s="5" t="s">
        <v>48</v>
      </c>
      <c r="B3" s="9">
        <v>45204</v>
      </c>
      <c r="C3" s="10" t="s">
        <v>7</v>
      </c>
      <c r="D3" s="6" t="str">
        <f>'[2]Style Summary Cover Page'!D3</f>
        <v>SARAH P</v>
      </c>
      <c r="E3" s="6"/>
      <c r="F3" s="6"/>
      <c r="G3" s="8"/>
      <c r="H3" s="8"/>
      <c r="I3" s="8"/>
      <c r="J3" s="37"/>
      <c r="K3" s="37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5"/>
      <c r="Z3" s="35"/>
      <c r="AA3" s="35"/>
      <c r="AB3" s="35"/>
    </row>
    <row r="4" s="1" customFormat="1" ht="16" customHeight="1" spans="1:28">
      <c r="A4" s="5" t="s">
        <v>8</v>
      </c>
      <c r="B4" s="6" t="str">
        <f>'[2]Style Summary Cover Page'!B4</f>
        <v>SUMMER 24</v>
      </c>
      <c r="C4" s="10" t="s">
        <v>49</v>
      </c>
      <c r="D4" s="6" t="str">
        <f>'[2]Style Summary Cover Page'!D4</f>
        <v>SEAN</v>
      </c>
      <c r="E4" s="6"/>
      <c r="F4" s="6"/>
      <c r="G4" s="8"/>
      <c r="H4" s="8"/>
      <c r="I4" s="8"/>
      <c r="J4" s="37"/>
      <c r="K4" s="37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5"/>
      <c r="Z4" s="35"/>
      <c r="AA4" s="35"/>
      <c r="AB4" s="35"/>
    </row>
    <row r="5" s="1" customFormat="1" ht="16" customHeight="1" spans="1:28">
      <c r="A5" s="5" t="s">
        <v>15</v>
      </c>
      <c r="B5" s="6" t="str">
        <f>'[2]Style Summary Cover Page'!B5</f>
        <v>SUMMER 2</v>
      </c>
      <c r="C5" s="10" t="s">
        <v>50</v>
      </c>
      <c r="D5" s="6" t="str">
        <f>'[2]Style Summary Cover Page'!D5</f>
        <v>1X</v>
      </c>
      <c r="E5" s="6"/>
      <c r="F5" s="6"/>
      <c r="G5" s="8" t="s">
        <v>51</v>
      </c>
      <c r="H5" s="8"/>
      <c r="I5" s="8"/>
      <c r="J5" s="37" t="s">
        <v>52</v>
      </c>
      <c r="K5" s="37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5"/>
      <c r="Z5" s="35"/>
      <c r="AA5" s="35"/>
      <c r="AB5" s="35"/>
    </row>
    <row r="6" s="1" customFormat="1" ht="16" customHeight="1" spans="1:28">
      <c r="A6" s="11" t="s">
        <v>50</v>
      </c>
      <c r="B6" s="6" t="str">
        <f>'[2]Style Summary Cover Page'!B6</f>
        <v>0X-3X</v>
      </c>
      <c r="C6" s="12" t="s">
        <v>16</v>
      </c>
      <c r="D6" s="6" t="str">
        <f>'[2]Style Summary Cover Page'!D6</f>
        <v>WHITE</v>
      </c>
      <c r="E6" s="6"/>
      <c r="F6" s="6"/>
      <c r="G6" s="8"/>
      <c r="H6" s="8"/>
      <c r="I6" s="8"/>
      <c r="J6" s="37"/>
      <c r="K6" s="37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5"/>
      <c r="Z6" s="35"/>
      <c r="AA6" s="35"/>
      <c r="AB6" s="35"/>
    </row>
    <row r="7" s="1" customFormat="1" ht="16" customHeight="1" spans="1:28">
      <c r="A7" s="13" t="s">
        <v>18</v>
      </c>
      <c r="B7" s="13"/>
      <c r="C7" s="13"/>
      <c r="D7" s="13"/>
      <c r="E7" s="14"/>
      <c r="F7" s="15"/>
      <c r="G7" s="16" t="s">
        <v>19</v>
      </c>
      <c r="H7" s="16" t="s">
        <v>53</v>
      </c>
      <c r="I7" s="39" t="s">
        <v>54</v>
      </c>
      <c r="J7" s="40" t="s">
        <v>55</v>
      </c>
      <c r="K7" s="41" t="s">
        <v>56</v>
      </c>
      <c r="L7" s="42"/>
      <c r="M7" s="43"/>
      <c r="N7" s="42"/>
      <c r="O7" s="42"/>
      <c r="P7" s="42"/>
      <c r="Q7" s="43"/>
      <c r="R7" s="42"/>
      <c r="S7" s="42"/>
      <c r="T7" s="43"/>
      <c r="U7" s="47"/>
      <c r="V7" s="35"/>
      <c r="W7" s="35"/>
      <c r="X7" s="35"/>
      <c r="Y7" s="35"/>
      <c r="Z7" s="35"/>
      <c r="AA7" s="35"/>
      <c r="AB7" s="35"/>
    </row>
    <row r="8" s="1" customFormat="1" customHeight="1" spans="1:28">
      <c r="A8" s="17"/>
      <c r="B8" s="17"/>
      <c r="C8" s="17"/>
      <c r="D8" s="17"/>
      <c r="E8" s="15"/>
      <c r="F8" s="15"/>
      <c r="G8" s="18"/>
      <c r="H8" s="19"/>
      <c r="I8" s="44"/>
      <c r="J8" s="45"/>
      <c r="K8" s="46"/>
      <c r="L8" s="47"/>
      <c r="M8" s="47"/>
      <c r="N8" s="47"/>
      <c r="O8" s="48"/>
      <c r="P8" s="47"/>
      <c r="Q8" s="47"/>
      <c r="R8" s="47"/>
      <c r="S8" s="48"/>
      <c r="T8" s="47"/>
      <c r="U8" s="47"/>
      <c r="V8" s="35"/>
      <c r="W8" s="35"/>
      <c r="X8" s="35"/>
      <c r="Y8" s="35"/>
      <c r="Z8" s="35"/>
      <c r="AA8" s="35"/>
      <c r="AB8" s="35"/>
    </row>
    <row r="9" s="1" customFormat="1" ht="25" customHeight="1" spans="1:28">
      <c r="A9" s="20" t="s">
        <v>57</v>
      </c>
      <c r="B9" s="20"/>
      <c r="C9" s="20"/>
      <c r="D9" s="20"/>
      <c r="E9" s="20"/>
      <c r="F9" s="21" t="s">
        <v>58</v>
      </c>
      <c r="G9" s="22">
        <v>44928</v>
      </c>
      <c r="H9" s="23">
        <f>'1X-3X'!H9*2.54</f>
        <v>62.23</v>
      </c>
      <c r="I9" s="23">
        <f>'1X-3X'!I9*2.54</f>
        <v>63.5</v>
      </c>
      <c r="J9" s="23">
        <f>'1X-3X'!J9*2.54</f>
        <v>64.77</v>
      </c>
      <c r="K9" s="23">
        <f>'1X-3X'!K9*2.54</f>
        <v>66.04</v>
      </c>
      <c r="L9" s="49"/>
      <c r="M9" s="50"/>
      <c r="N9" s="50"/>
      <c r="O9" s="50"/>
      <c r="P9" s="50"/>
      <c r="Q9" s="50"/>
      <c r="R9" s="53"/>
      <c r="S9" s="49"/>
      <c r="T9" s="49"/>
      <c r="U9" s="54"/>
      <c r="V9" s="35"/>
      <c r="W9" s="35"/>
      <c r="X9" s="35"/>
      <c r="Y9" s="35"/>
      <c r="Z9" s="35"/>
      <c r="AA9" s="35"/>
      <c r="AB9" s="35"/>
    </row>
    <row r="10" s="1" customFormat="1" ht="25" customHeight="1" spans="1:28">
      <c r="A10" s="20" t="s">
        <v>59</v>
      </c>
      <c r="B10" s="20"/>
      <c r="C10" s="20"/>
      <c r="D10" s="20"/>
      <c r="E10" s="20"/>
      <c r="F10" s="21" t="s">
        <v>60</v>
      </c>
      <c r="G10" s="22">
        <v>44928</v>
      </c>
      <c r="H10" s="23">
        <f>'1X-3X'!H10*2.54</f>
        <v>62.23</v>
      </c>
      <c r="I10" s="23">
        <f>'1X-3X'!I10*2.54</f>
        <v>63.5</v>
      </c>
      <c r="J10" s="23">
        <f>'1X-3X'!J10*2.54</f>
        <v>64.77</v>
      </c>
      <c r="K10" s="23">
        <f>'1X-3X'!K10*2.54</f>
        <v>66.04</v>
      </c>
      <c r="L10" s="49"/>
      <c r="M10" s="50"/>
      <c r="N10" s="50"/>
      <c r="O10" s="50"/>
      <c r="P10" s="50"/>
      <c r="Q10" s="50"/>
      <c r="R10" s="53"/>
      <c r="S10" s="49"/>
      <c r="T10" s="49"/>
      <c r="U10" s="54"/>
      <c r="V10" s="35"/>
      <c r="W10" s="35"/>
      <c r="X10" s="35"/>
      <c r="Y10" s="35"/>
      <c r="Z10" s="35"/>
      <c r="AA10" s="35"/>
      <c r="AB10" s="35"/>
    </row>
    <row r="11" s="1" customFormat="1" ht="25" customHeight="1" spans="1:28">
      <c r="A11" s="20" t="s">
        <v>61</v>
      </c>
      <c r="B11" s="20"/>
      <c r="C11" s="20"/>
      <c r="D11" s="20"/>
      <c r="E11" s="20"/>
      <c r="F11" s="21" t="s">
        <v>62</v>
      </c>
      <c r="G11" s="22">
        <v>44928</v>
      </c>
      <c r="H11" s="23">
        <f>'1X-3X'!H11*2.54</f>
        <v>64.77</v>
      </c>
      <c r="I11" s="23">
        <f>'1X-3X'!I11*2.54</f>
        <v>66.04</v>
      </c>
      <c r="J11" s="23">
        <f>'1X-3X'!J11*2.54</f>
        <v>67.31</v>
      </c>
      <c r="K11" s="23">
        <f>'1X-3X'!K11*2.54</f>
        <v>68.58</v>
      </c>
      <c r="L11" s="49"/>
      <c r="M11" s="50"/>
      <c r="N11" s="50"/>
      <c r="O11" s="50"/>
      <c r="P11" s="50"/>
      <c r="Q11" s="50"/>
      <c r="R11" s="53"/>
      <c r="S11" s="49"/>
      <c r="T11" s="49"/>
      <c r="U11" s="54"/>
      <c r="V11" s="35"/>
      <c r="W11" s="35"/>
      <c r="X11" s="35"/>
      <c r="Y11" s="35"/>
      <c r="Z11" s="35"/>
      <c r="AA11" s="35"/>
      <c r="AB11" s="35"/>
    </row>
    <row r="12" s="1" customFormat="1" ht="25" customHeight="1" spans="1:28">
      <c r="A12" s="20" t="s">
        <v>63</v>
      </c>
      <c r="B12" s="20"/>
      <c r="C12" s="20"/>
      <c r="D12" s="20"/>
      <c r="E12" s="20"/>
      <c r="F12" s="21" t="s">
        <v>30</v>
      </c>
      <c r="G12" s="24">
        <v>0</v>
      </c>
      <c r="H12" s="23">
        <f>'1X-3X'!H12*2.54</f>
        <v>1.27</v>
      </c>
      <c r="I12" s="23">
        <f>'1X-3X'!I12*2.54</f>
        <v>1.27</v>
      </c>
      <c r="J12" s="23">
        <f>'1X-3X'!J12*2.54</f>
        <v>1.27</v>
      </c>
      <c r="K12" s="23">
        <f>'1X-3X'!K12*2.54</f>
        <v>1.27</v>
      </c>
      <c r="L12" s="49"/>
      <c r="M12" s="50"/>
      <c r="N12" s="50"/>
      <c r="O12" s="50"/>
      <c r="P12" s="50"/>
      <c r="Q12" s="50"/>
      <c r="R12" s="53"/>
      <c r="S12" s="49"/>
      <c r="T12" s="49"/>
      <c r="U12" s="54"/>
      <c r="V12" s="35"/>
      <c r="W12" s="35"/>
      <c r="X12" s="35"/>
      <c r="Y12" s="35"/>
      <c r="Z12" s="35"/>
      <c r="AA12" s="35"/>
      <c r="AB12" s="35"/>
    </row>
    <row r="13" s="1" customFormat="1" ht="25" customHeight="1" spans="1:28">
      <c r="A13" s="20" t="s">
        <v>64</v>
      </c>
      <c r="B13" s="20"/>
      <c r="C13" s="20"/>
      <c r="D13" s="20"/>
      <c r="E13" s="20"/>
      <c r="F13" s="25" t="s">
        <v>65</v>
      </c>
      <c r="G13" s="26">
        <v>0.125</v>
      </c>
      <c r="H13" s="23">
        <f>'1X-3X'!H13*2.54</f>
        <v>18.0975</v>
      </c>
      <c r="I13" s="23">
        <f>'1X-3X'!I13*2.54</f>
        <v>19.05</v>
      </c>
      <c r="J13" s="23">
        <f>'1X-3X'!J13*2.54</f>
        <v>20.0025</v>
      </c>
      <c r="K13" s="23">
        <f>'1X-3X'!K13*2.54</f>
        <v>20.955</v>
      </c>
      <c r="L13" s="49"/>
      <c r="M13" s="51"/>
      <c r="N13" s="51"/>
      <c r="O13" s="51"/>
      <c r="P13" s="51"/>
      <c r="Q13" s="51"/>
      <c r="R13" s="53"/>
      <c r="S13" s="49"/>
      <c r="T13" s="49"/>
      <c r="U13" s="54"/>
      <c r="V13" s="35"/>
      <c r="W13" s="35"/>
      <c r="X13" s="35"/>
      <c r="Y13" s="35"/>
      <c r="Z13" s="35"/>
      <c r="AA13" s="35"/>
      <c r="AB13" s="35"/>
    </row>
    <row r="14" s="1" customFormat="1" ht="25" customHeight="1" spans="1:28">
      <c r="A14" s="20" t="s">
        <v>66</v>
      </c>
      <c r="B14" s="20"/>
      <c r="C14" s="20"/>
      <c r="D14" s="20"/>
      <c r="E14" s="20"/>
      <c r="F14" s="27" t="s">
        <v>67</v>
      </c>
      <c r="G14" s="26">
        <v>0.125</v>
      </c>
      <c r="H14" s="23">
        <f>'1X-3X'!H14*2.54</f>
        <v>13.0175</v>
      </c>
      <c r="I14" s="23">
        <f>'1X-3X'!I14*2.54</f>
        <v>13.97</v>
      </c>
      <c r="J14" s="23">
        <f>'1X-3X'!J14*2.54</f>
        <v>14.9225</v>
      </c>
      <c r="K14" s="23">
        <f>'1X-3X'!K14*2.54</f>
        <v>15.875</v>
      </c>
      <c r="L14" s="49"/>
      <c r="M14" s="51"/>
      <c r="N14" s="51"/>
      <c r="O14" s="51"/>
      <c r="P14" s="51"/>
      <c r="Q14" s="51"/>
      <c r="R14" s="53"/>
      <c r="S14" s="49"/>
      <c r="T14" s="49"/>
      <c r="U14" s="54"/>
      <c r="V14" s="35"/>
      <c r="W14" s="35"/>
      <c r="X14" s="35"/>
      <c r="Y14" s="35"/>
      <c r="Z14" s="35"/>
      <c r="AA14" s="35"/>
      <c r="AB14" s="35"/>
    </row>
    <row r="15" s="1" customFormat="1" ht="25" customHeight="1" spans="1:28">
      <c r="A15" s="20" t="s">
        <v>68</v>
      </c>
      <c r="B15" s="20"/>
      <c r="C15" s="20"/>
      <c r="D15" s="20"/>
      <c r="E15" s="20"/>
      <c r="F15" s="25" t="s">
        <v>69</v>
      </c>
      <c r="G15" s="28">
        <v>45295</v>
      </c>
      <c r="H15" s="23">
        <f>'1X-3X'!H15*2.54</f>
        <v>50.165</v>
      </c>
      <c r="I15" s="23">
        <f>'1X-3X'!I15*2.54</f>
        <v>52.705</v>
      </c>
      <c r="J15" s="23">
        <f>'1X-3X'!J15*2.54</f>
        <v>55.88</v>
      </c>
      <c r="K15" s="23">
        <f>'1X-3X'!K15*2.54</f>
        <v>59.055</v>
      </c>
      <c r="L15" s="49"/>
      <c r="M15" s="51"/>
      <c r="N15" s="51"/>
      <c r="O15" s="51"/>
      <c r="P15" s="51"/>
      <c r="Q15" s="51"/>
      <c r="R15" s="53"/>
      <c r="S15" s="49"/>
      <c r="T15" s="49"/>
      <c r="U15" s="54"/>
      <c r="V15" s="35"/>
      <c r="W15" s="35"/>
      <c r="X15" s="35"/>
      <c r="Y15" s="35"/>
      <c r="Z15" s="35"/>
      <c r="AA15" s="35"/>
      <c r="AB15" s="35"/>
    </row>
    <row r="16" s="1" customFormat="1" ht="25" customHeight="1" spans="1:28">
      <c r="A16" s="20" t="s">
        <v>70</v>
      </c>
      <c r="B16" s="20"/>
      <c r="C16" s="20"/>
      <c r="D16" s="20"/>
      <c r="E16" s="20"/>
      <c r="F16" s="25" t="s">
        <v>71</v>
      </c>
      <c r="G16" s="29">
        <v>0.25</v>
      </c>
      <c r="H16" s="23">
        <f>'1X-3X'!H16*2.54</f>
        <v>105.41</v>
      </c>
      <c r="I16" s="23">
        <f>'1X-3X'!I16*2.54</f>
        <v>110.49</v>
      </c>
      <c r="J16" s="23">
        <f>'1X-3X'!J16*2.54</f>
        <v>116.84</v>
      </c>
      <c r="K16" s="23">
        <f>'1X-3X'!K16*2.54</f>
        <v>123.19</v>
      </c>
      <c r="L16" s="49"/>
      <c r="M16" s="51"/>
      <c r="N16" s="51"/>
      <c r="O16" s="51"/>
      <c r="P16" s="51"/>
      <c r="Q16" s="51"/>
      <c r="R16" s="53"/>
      <c r="S16" s="49"/>
      <c r="T16" s="49"/>
      <c r="U16" s="54"/>
      <c r="V16" s="35"/>
      <c r="W16" s="35"/>
      <c r="X16" s="35"/>
      <c r="Y16" s="35"/>
      <c r="Z16" s="35"/>
      <c r="AA16" s="35"/>
      <c r="AB16" s="35"/>
    </row>
    <row r="17" s="1" customFormat="1" ht="25" customHeight="1" spans="1:28">
      <c r="A17" s="20" t="s">
        <v>72</v>
      </c>
      <c r="B17" s="20"/>
      <c r="C17" s="20"/>
      <c r="D17" s="20"/>
      <c r="E17" s="20"/>
      <c r="F17" s="25" t="s">
        <v>73</v>
      </c>
      <c r="G17" s="29">
        <v>0.25</v>
      </c>
      <c r="H17" s="23">
        <f>'1X-3X'!H17*2.54</f>
        <v>109.22</v>
      </c>
      <c r="I17" s="23">
        <f>'1X-3X'!I17*2.54</f>
        <v>114.3</v>
      </c>
      <c r="J17" s="23">
        <f>'1X-3X'!J17*2.54</f>
        <v>120.65</v>
      </c>
      <c r="K17" s="23">
        <f>'1X-3X'!K17*2.54</f>
        <v>127</v>
      </c>
      <c r="L17" s="49"/>
      <c r="M17" s="51"/>
      <c r="N17" s="51"/>
      <c r="O17" s="51"/>
      <c r="P17" s="51"/>
      <c r="Q17" s="51"/>
      <c r="R17" s="53"/>
      <c r="S17" s="49"/>
      <c r="T17" s="49"/>
      <c r="U17" s="54"/>
      <c r="V17" s="35"/>
      <c r="W17" s="35"/>
      <c r="X17" s="35"/>
      <c r="Y17" s="35"/>
      <c r="Z17" s="35"/>
      <c r="AA17" s="35"/>
      <c r="AB17" s="35"/>
    </row>
    <row r="18" s="1" customFormat="1" ht="25" customHeight="1" spans="1:28">
      <c r="A18" s="20" t="s">
        <v>74</v>
      </c>
      <c r="B18" s="20"/>
      <c r="C18" s="20"/>
      <c r="D18" s="20"/>
      <c r="E18" s="20"/>
      <c r="F18" s="25" t="s">
        <v>75</v>
      </c>
      <c r="G18" s="29">
        <v>0.25</v>
      </c>
      <c r="H18" s="23">
        <f>'1X-3X'!H18*2.54</f>
        <v>148.59</v>
      </c>
      <c r="I18" s="23">
        <f>'1X-3X'!I18*2.54</f>
        <v>153.67</v>
      </c>
      <c r="J18" s="23">
        <f>'1X-3X'!J18*2.54</f>
        <v>160.02</v>
      </c>
      <c r="K18" s="23">
        <f>'1X-3X'!K18*2.54</f>
        <v>166.37</v>
      </c>
      <c r="L18" s="49"/>
      <c r="M18" s="51"/>
      <c r="N18" s="51"/>
      <c r="O18" s="51"/>
      <c r="P18" s="51"/>
      <c r="Q18" s="51"/>
      <c r="R18" s="53"/>
      <c r="S18" s="49"/>
      <c r="T18" s="49"/>
      <c r="U18" s="54"/>
      <c r="V18" s="35"/>
      <c r="W18" s="35"/>
      <c r="X18" s="35"/>
      <c r="Y18" s="35"/>
      <c r="Z18" s="35"/>
      <c r="AA18" s="35"/>
      <c r="AB18" s="35"/>
    </row>
    <row r="19" s="1" customFormat="1" ht="25" customHeight="1" spans="1:28">
      <c r="A19" s="30" t="s">
        <v>76</v>
      </c>
      <c r="B19" s="30"/>
      <c r="C19" s="30"/>
      <c r="D19" s="30"/>
      <c r="E19" s="30"/>
      <c r="F19" s="31" t="s">
        <v>77</v>
      </c>
      <c r="G19" s="29">
        <v>0.25</v>
      </c>
      <c r="H19" s="23">
        <f>'1X-3X'!H19*2.54</f>
        <v>196.215</v>
      </c>
      <c r="I19" s="23">
        <f>'1X-3X'!I19*2.54</f>
        <v>201.295</v>
      </c>
      <c r="J19" s="23">
        <f>'1X-3X'!J19*2.54</f>
        <v>207.645</v>
      </c>
      <c r="K19" s="23">
        <f>'1X-3X'!K19*2.54</f>
        <v>213.995</v>
      </c>
      <c r="L19" s="49"/>
      <c r="M19" s="51"/>
      <c r="N19" s="51"/>
      <c r="O19" s="51"/>
      <c r="P19" s="51"/>
      <c r="Q19" s="51"/>
      <c r="R19" s="53"/>
      <c r="S19" s="49"/>
      <c r="T19" s="49"/>
      <c r="U19" s="54"/>
      <c r="V19" s="35"/>
      <c r="W19" s="35"/>
      <c r="X19" s="35"/>
      <c r="Y19" s="35"/>
      <c r="Z19" s="35"/>
      <c r="AA19" s="35"/>
      <c r="AB19" s="35"/>
    </row>
    <row r="20" s="1" customFormat="1" ht="25" customHeight="1" spans="1:28">
      <c r="A20" s="30" t="s">
        <v>78</v>
      </c>
      <c r="B20" s="30"/>
      <c r="C20" s="30"/>
      <c r="D20" s="30"/>
      <c r="E20" s="30"/>
      <c r="F20" s="31" t="s">
        <v>79</v>
      </c>
      <c r="G20" s="29">
        <v>0.25</v>
      </c>
      <c r="H20" s="23">
        <f>'1X-3X'!H20*2.54</f>
        <v>191.77</v>
      </c>
      <c r="I20" s="23">
        <f>'1X-3X'!I20*2.54</f>
        <v>196.85</v>
      </c>
      <c r="J20" s="23">
        <f>'1X-3X'!J20*2.54</f>
        <v>203.2</v>
      </c>
      <c r="K20" s="23">
        <f>'1X-3X'!K20*2.54</f>
        <v>209.55</v>
      </c>
      <c r="L20" s="49"/>
      <c r="M20" s="51"/>
      <c r="N20" s="51"/>
      <c r="O20" s="51"/>
      <c r="P20" s="51"/>
      <c r="Q20" s="51"/>
      <c r="R20" s="53"/>
      <c r="S20" s="49"/>
      <c r="T20" s="49"/>
      <c r="U20" s="54"/>
      <c r="V20" s="35"/>
      <c r="W20" s="35"/>
      <c r="X20" s="35"/>
      <c r="Y20" s="35"/>
      <c r="Z20" s="35"/>
      <c r="AA20" s="35"/>
      <c r="AB20" s="35"/>
    </row>
    <row r="21" s="1" customFormat="1" ht="25" customHeight="1" spans="1:28">
      <c r="A21" s="20" t="s">
        <v>80</v>
      </c>
      <c r="B21" s="20"/>
      <c r="C21" s="20"/>
      <c r="D21" s="20"/>
      <c r="E21" s="20"/>
      <c r="F21" s="32" t="s">
        <v>81</v>
      </c>
      <c r="G21" s="33">
        <v>0.125</v>
      </c>
      <c r="H21" s="23">
        <f>'1X-3X'!H21*2.54</f>
        <v>50.4825</v>
      </c>
      <c r="I21" s="23">
        <f>'1X-3X'!I21*2.54</f>
        <v>51.435</v>
      </c>
      <c r="J21" s="23">
        <f>'1X-3X'!J21*2.54</f>
        <v>52.3875</v>
      </c>
      <c r="K21" s="23">
        <f>'1X-3X'!K21*2.54</f>
        <v>53.34</v>
      </c>
      <c r="L21" s="49"/>
      <c r="M21" s="51"/>
      <c r="N21" s="51"/>
      <c r="O21" s="51"/>
      <c r="P21" s="51"/>
      <c r="Q21" s="51"/>
      <c r="R21" s="53"/>
      <c r="S21" s="49"/>
      <c r="T21" s="49"/>
      <c r="U21" s="54"/>
      <c r="V21" s="35"/>
      <c r="W21" s="35"/>
      <c r="X21" s="35"/>
      <c r="Y21" s="35"/>
      <c r="Z21" s="35"/>
      <c r="AA21" s="35"/>
      <c r="AB21" s="35"/>
    </row>
    <row r="22" s="1" customFormat="1" ht="25" customHeight="1" spans="1:28">
      <c r="A22" s="20" t="s">
        <v>82</v>
      </c>
      <c r="B22" s="20"/>
      <c r="C22" s="20"/>
      <c r="D22" s="20"/>
      <c r="E22" s="20"/>
      <c r="F22" s="21" t="s">
        <v>83</v>
      </c>
      <c r="G22" s="34">
        <v>0.125</v>
      </c>
      <c r="H22" s="23">
        <f>'1X-3X'!H22*2.54</f>
        <v>53.6575</v>
      </c>
      <c r="I22" s="23">
        <f>'1X-3X'!I22*2.54</f>
        <v>54.61</v>
      </c>
      <c r="J22" s="23">
        <f>'1X-3X'!J22*2.54</f>
        <v>55.5625</v>
      </c>
      <c r="K22" s="23">
        <f>'1X-3X'!K22*2.54</f>
        <v>56.515</v>
      </c>
      <c r="L22" s="49"/>
      <c r="M22" s="51"/>
      <c r="N22" s="51"/>
      <c r="O22" s="51"/>
      <c r="P22" s="51"/>
      <c r="Q22" s="51"/>
      <c r="R22" s="53"/>
      <c r="S22" s="49"/>
      <c r="T22" s="49"/>
      <c r="U22" s="54"/>
      <c r="V22" s="35"/>
      <c r="W22" s="35"/>
      <c r="X22" s="35"/>
      <c r="Y22" s="35"/>
      <c r="Z22" s="35"/>
      <c r="AA22" s="35"/>
      <c r="AB22" s="35"/>
    </row>
    <row r="23" s="1" customFormat="1" ht="25" customHeight="1" spans="1:28">
      <c r="A23" s="20" t="s">
        <v>84</v>
      </c>
      <c r="B23" s="20"/>
      <c r="C23" s="20"/>
      <c r="D23" s="20"/>
      <c r="E23" s="20"/>
      <c r="F23" s="21" t="s">
        <v>85</v>
      </c>
      <c r="G23" s="24">
        <v>0</v>
      </c>
      <c r="H23" s="23">
        <f>'1X-3X'!H23*2.54</f>
        <v>4.445</v>
      </c>
      <c r="I23" s="23">
        <f>'1X-3X'!I23*2.54</f>
        <v>4.445</v>
      </c>
      <c r="J23" s="23">
        <f>'1X-3X'!J23*2.54</f>
        <v>4.445</v>
      </c>
      <c r="K23" s="23">
        <f>'1X-3X'!K23*2.54</f>
        <v>4.445</v>
      </c>
      <c r="L23" s="49"/>
      <c r="M23" s="52"/>
      <c r="N23" s="52"/>
      <c r="O23" s="52"/>
      <c r="P23" s="52"/>
      <c r="Q23" s="52"/>
      <c r="R23" s="53"/>
      <c r="S23" s="49"/>
      <c r="T23" s="49"/>
      <c r="U23" s="54"/>
      <c r="V23" s="35"/>
      <c r="W23" s="35"/>
      <c r="X23" s="35"/>
      <c r="Y23" s="35"/>
      <c r="Z23" s="35"/>
      <c r="AA23" s="35"/>
      <c r="AB23" s="35"/>
    </row>
    <row r="24" s="1" customFormat="1" ht="25" customHeight="1" spans="1:28">
      <c r="A24" s="20" t="s">
        <v>86</v>
      </c>
      <c r="B24" s="20"/>
      <c r="C24" s="20"/>
      <c r="D24" s="20"/>
      <c r="E24" s="20"/>
      <c r="F24" s="21" t="s">
        <v>87</v>
      </c>
      <c r="G24" s="24">
        <v>0</v>
      </c>
      <c r="H24" s="23">
        <f>'1X-3X'!H24*2.54</f>
        <v>0.3175</v>
      </c>
      <c r="I24" s="23">
        <f>'1X-3X'!I24*2.54</f>
        <v>0.3175</v>
      </c>
      <c r="J24" s="23">
        <f>'1X-3X'!J24*2.54</f>
        <v>0.3175</v>
      </c>
      <c r="K24" s="23">
        <f>'1X-3X'!K24*2.54</f>
        <v>0.3175</v>
      </c>
      <c r="L24" s="49"/>
      <c r="M24" s="52"/>
      <c r="N24" s="52"/>
      <c r="O24" s="52"/>
      <c r="P24" s="52"/>
      <c r="Q24" s="52"/>
      <c r="R24" s="53"/>
      <c r="S24" s="49"/>
      <c r="T24" s="49"/>
      <c r="U24" s="54"/>
      <c r="V24" s="35"/>
      <c r="W24" s="35"/>
      <c r="X24" s="35"/>
      <c r="Y24" s="35"/>
      <c r="Z24" s="35"/>
      <c r="AA24" s="35"/>
      <c r="AB24" s="35"/>
    </row>
    <row r="25" s="1" customFormat="1" ht="16" customHeight="1" spans="1:28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</row>
    <row r="26" s="1" customFormat="1" ht="16" customHeight="1" spans="1:28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="1" customFormat="1" ht="16" customHeight="1" spans="1:28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</row>
    <row r="28" s="1" customFormat="1" ht="16" customHeight="1" spans="1:28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</row>
    <row r="29" s="1" customFormat="1" ht="16" customHeight="1" spans="1:28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</row>
    <row r="30" s="1" customFormat="1" ht="16" customHeight="1" spans="1:28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</row>
    <row r="31" s="1" customFormat="1" ht="16" customHeight="1" spans="1:28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</row>
    <row r="32" s="1" customFormat="1" ht="16" customHeight="1" spans="1:28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</row>
    <row r="33" s="1" customFormat="1" ht="16" customHeight="1" spans="1:28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="1" customFormat="1" ht="16" customHeight="1" spans="1:28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</row>
    <row r="35" s="1" customFormat="1" ht="16" customHeight="1" spans="1:28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</row>
    <row r="36" s="1" customFormat="1" ht="16" customHeight="1" spans="1:28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</row>
    <row r="37" s="1" customFormat="1" ht="16" customHeight="1" spans="1:28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</row>
    <row r="38" s="1" customFormat="1" ht="16" customHeight="1" spans="1:28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</row>
    <row r="39" s="1" customFormat="1" ht="16" customHeight="1" spans="1:28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</row>
    <row r="40" s="1" customFormat="1" ht="16" customHeight="1" spans="1:28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</row>
    <row r="41" s="1" customFormat="1" ht="16" customHeight="1" spans="1:28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</row>
    <row r="42" s="1" customFormat="1" ht="16" customHeight="1" spans="1:28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</row>
    <row r="43" s="1" customFormat="1" ht="16" customHeight="1" spans="1:28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</row>
    <row r="44" s="1" customFormat="1" ht="16" customHeight="1" spans="1:28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</row>
    <row r="45" s="1" customFormat="1" ht="16" customHeight="1" spans="1:28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</row>
    <row r="46" s="1" customFormat="1" ht="16" customHeight="1" spans="1:28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</row>
    <row r="47" s="1" customFormat="1" ht="16" customHeight="1" spans="1:28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</row>
    <row r="48" s="1" customFormat="1" ht="16" customHeight="1" spans="1:28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</row>
    <row r="49" s="1" customFormat="1" ht="16" customHeight="1" spans="1:28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</row>
    <row r="50" s="1" customFormat="1" ht="16" customHeight="1" spans="1:28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</row>
    <row r="51" s="1" customFormat="1" ht="16" customHeight="1" spans="1:28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="1" customFormat="1" ht="16" customHeight="1" spans="1:28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="1" customFormat="1" ht="16" customHeight="1" spans="1:28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="1" customFormat="1" ht="16" customHeight="1" spans="1:28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="1" customFormat="1" ht="16" customHeight="1" spans="1:28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="1" customFormat="1" ht="16" customHeight="1" spans="1:28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="1" customFormat="1" ht="16" customHeight="1" spans="1:28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="1" customFormat="1" ht="16" customHeight="1" spans="1:28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="1" customFormat="1" ht="16" customHeight="1" spans="1:28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="1" customFormat="1" ht="16" customHeight="1" spans="1:28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  <row r="61" s="1" customFormat="1" ht="16" customHeight="1" spans="1:28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</row>
    <row r="62" s="1" customFormat="1" ht="16" customHeight="1" spans="1:28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</row>
    <row r="63" s="1" customFormat="1" ht="16" customHeight="1" spans="1:28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</row>
    <row r="64" s="1" customFormat="1" ht="16" customHeight="1" spans="1:28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</row>
    <row r="65" s="1" customFormat="1" ht="16" customHeight="1" spans="1:28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</row>
    <row r="66" s="1" customFormat="1" ht="16" customHeight="1" spans="1:28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</row>
    <row r="67" s="1" customFormat="1" ht="16" customHeight="1" spans="1:28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</row>
    <row r="68" s="1" customFormat="1" ht="16" customHeight="1" spans="1:28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="1" customFormat="1" ht="16" customHeight="1" spans="1:28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</row>
    <row r="70" s="1" customFormat="1" ht="16" customHeight="1" spans="1:28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</row>
    <row r="71" s="1" customFormat="1" ht="16" customHeight="1" spans="1:28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</row>
    <row r="72" s="1" customFormat="1" ht="16" customHeight="1" spans="1:28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</row>
    <row r="73" s="1" customFormat="1" ht="16" customHeight="1" spans="1:28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</row>
    <row r="74" s="1" customFormat="1" ht="16" customHeight="1" spans="1:28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</row>
    <row r="75" s="1" customFormat="1" ht="16" customHeight="1" spans="1:28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</row>
    <row r="76" s="1" customFormat="1" ht="16" customHeight="1" spans="1:28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</row>
    <row r="77" s="1" customFormat="1" ht="16" customHeight="1" spans="1:28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</row>
    <row r="78" s="1" customFormat="1" ht="16" customHeight="1" spans="1:28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</row>
    <row r="79" s="1" customFormat="1" ht="16" customHeight="1" spans="1:28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</row>
    <row r="80" s="1" customFormat="1" ht="16" customHeight="1" spans="1:28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</row>
    <row r="81" s="1" customFormat="1" ht="16" customHeight="1" spans="1:28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</row>
    <row r="82" s="1" customFormat="1" ht="16" customHeight="1" spans="1:28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</row>
    <row r="83" s="1" customFormat="1" ht="16" customHeight="1" spans="1:28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</row>
    <row r="84" s="1" customFormat="1" ht="16" customHeight="1" spans="1:28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</row>
    <row r="85" s="1" customFormat="1" ht="16" customHeight="1" spans="1:28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</row>
    <row r="86" s="1" customFormat="1" ht="16" customHeight="1" spans="1:28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</row>
    <row r="87" s="1" customFormat="1" ht="16" customHeight="1" spans="1:28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</row>
    <row r="88" s="1" customFormat="1" ht="16" customHeight="1" spans="1:28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</row>
    <row r="89" s="1" customFormat="1" ht="16" customHeight="1" spans="1:28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</row>
    <row r="90" s="1" customFormat="1" ht="16" customHeight="1" spans="1:28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</row>
    <row r="91" s="1" customFormat="1" ht="16" customHeight="1" spans="1:28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</row>
    <row r="92" s="1" customFormat="1" ht="16" customHeight="1" spans="1:28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</row>
    <row r="93" s="1" customFormat="1" ht="16" customHeight="1" spans="1:28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</row>
    <row r="94" s="1" customFormat="1" ht="16" customHeight="1" spans="1:28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</row>
    <row r="95" s="1" customFormat="1" ht="16" customHeight="1" spans="1:28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</row>
    <row r="96" s="1" customFormat="1" ht="16" customHeight="1" spans="1:28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</row>
    <row r="97" s="1" customFormat="1" ht="16" customHeight="1" spans="1:28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</row>
    <row r="98" s="1" customFormat="1" ht="16" customHeight="1" spans="1:28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</row>
    <row r="99" s="1" customFormat="1" ht="16" customHeight="1" spans="1:28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</row>
    <row r="100" s="1" customFormat="1" ht="16" customHeight="1" spans="1:28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</row>
    <row r="101" s="1" customFormat="1" ht="16" customHeight="1" spans="1:28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</row>
    <row r="102" s="1" customFormat="1" ht="16" customHeight="1" spans="1:28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</row>
    <row r="103" s="1" customFormat="1" ht="16" customHeight="1" spans="1:28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</row>
    <row r="104" s="1" customFormat="1" ht="16" customHeight="1" spans="1:28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</row>
    <row r="105" s="1" customFormat="1" ht="16" customHeight="1" spans="1:28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</row>
    <row r="106" s="1" customFormat="1" ht="16" customHeight="1" spans="1:28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</row>
    <row r="107" s="1" customFormat="1" ht="16" customHeight="1" spans="1:28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</row>
    <row r="108" s="1" customFormat="1" ht="16" customHeight="1" spans="1:28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</row>
    <row r="109" s="1" customFormat="1" ht="16" customHeight="1" spans="1:28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</row>
    <row r="110" s="1" customFormat="1" ht="16" customHeight="1" spans="1:28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</row>
    <row r="111" s="1" customFormat="1" ht="16" customHeight="1" spans="1:28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</row>
    <row r="112" s="1" customFormat="1" ht="16" customHeight="1" spans="1:28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</row>
    <row r="113" s="1" customFormat="1" ht="16" customHeight="1" spans="1:28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</row>
    <row r="114" s="1" customFormat="1" ht="16" customHeight="1" spans="1:28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</row>
    <row r="115" s="1" customFormat="1" ht="16" customHeight="1" spans="1:28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</row>
    <row r="116" s="1" customFormat="1" ht="16" customHeight="1" spans="1:28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</row>
    <row r="117" s="1" customFormat="1" ht="16" customHeight="1" spans="1:28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</row>
    <row r="118" s="1" customFormat="1" ht="16" customHeight="1" spans="1:28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</row>
    <row r="119" s="1" customFormat="1" ht="16" customHeight="1" spans="1:28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</row>
    <row r="120" s="1" customFormat="1" ht="16" customHeight="1" spans="1:28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</row>
    <row r="121" s="1" customFormat="1" ht="16" customHeight="1" spans="1:28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</row>
    <row r="122" s="1" customFormat="1" ht="16" customHeight="1" spans="1:28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</row>
    <row r="123" s="1" customFormat="1" ht="16" customHeight="1" spans="1:28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</row>
    <row r="124" s="1" customFormat="1" ht="16" customHeight="1" spans="1:28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</row>
    <row r="125" s="1" customFormat="1" ht="16" customHeight="1" spans="1:28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</row>
    <row r="126" s="1" customFormat="1" ht="16" customHeight="1" spans="1:28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</row>
    <row r="127" s="1" customFormat="1" ht="16" customHeight="1" spans="1:28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</row>
    <row r="128" s="1" customFormat="1" ht="16" customHeight="1" spans="1:28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</row>
    <row r="129" s="1" customFormat="1" ht="16" customHeight="1" spans="1:28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</row>
    <row r="130" s="1" customFormat="1" ht="16" customHeight="1" spans="1:28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</row>
    <row r="131" s="1" customFormat="1" ht="16" customHeight="1" spans="1:28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</row>
    <row r="132" s="1" customFormat="1" ht="16" customHeight="1" spans="1:28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</row>
    <row r="133" s="1" customFormat="1" ht="16" customHeight="1" spans="1:28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</row>
    <row r="134" s="1" customFormat="1" ht="16" customHeight="1" spans="1:28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</row>
    <row r="135" s="1" customFormat="1" ht="16" customHeight="1" spans="1:28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</row>
    <row r="136" s="1" customFormat="1" ht="16" customHeight="1" spans="1:28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</row>
    <row r="137" s="1" customFormat="1" ht="16" customHeight="1" spans="1:28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</row>
    <row r="138" s="1" customFormat="1" ht="16" customHeight="1" spans="1:28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</row>
    <row r="139" s="1" customFormat="1" ht="16" customHeight="1" spans="1:28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</row>
    <row r="140" s="1" customFormat="1" ht="16" customHeight="1" spans="1:28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</row>
    <row r="141" s="1" customFormat="1" ht="16" customHeight="1" spans="1:28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</row>
    <row r="142" s="1" customFormat="1" ht="16" customHeight="1" spans="1:28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</row>
    <row r="143" s="1" customFormat="1" ht="16" customHeight="1" spans="1:28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</row>
    <row r="144" s="1" customFormat="1" ht="16" customHeight="1" spans="1:28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</row>
    <row r="145" s="1" customFormat="1" ht="16" customHeight="1" spans="1:28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</row>
    <row r="146" s="1" customFormat="1" ht="16" customHeight="1" spans="1:28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</row>
    <row r="147" s="1" customFormat="1" ht="16" customHeight="1" spans="1:28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</row>
    <row r="148" s="1" customFormat="1" ht="16" customHeight="1" spans="1:28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</row>
    <row r="149" s="1" customFormat="1" ht="16" customHeight="1" spans="1:28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</row>
    <row r="150" s="1" customFormat="1" ht="16" customHeight="1" spans="1:28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</row>
    <row r="151" s="1" customFormat="1" ht="16" customHeight="1" spans="1:28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</row>
    <row r="152" s="1" customFormat="1" ht="16" customHeight="1" spans="1:28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</row>
    <row r="153" s="1" customFormat="1" ht="16" customHeight="1" spans="1:28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</row>
    <row r="154" s="1" customFormat="1" ht="16" customHeight="1" spans="1:28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</row>
    <row r="155" s="1" customFormat="1" ht="16" customHeight="1" spans="1:28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</row>
    <row r="156" s="1" customFormat="1" ht="16" customHeight="1" spans="1:28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</row>
    <row r="157" s="1" customFormat="1" ht="16" customHeight="1" spans="1:28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</row>
    <row r="158" s="1" customFormat="1" ht="16" customHeight="1" spans="1:28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</row>
    <row r="159" s="1" customFormat="1" ht="16" customHeight="1" spans="1:28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</row>
    <row r="160" s="1" customFormat="1" ht="16" customHeight="1" spans="1:28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</row>
    <row r="161" s="1" customFormat="1" ht="16" customHeight="1" spans="1:28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</row>
    <row r="162" s="1" customFormat="1" ht="16" customHeight="1" spans="1:28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</row>
    <row r="163" s="1" customFormat="1" ht="16" customHeight="1" spans="1:28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</row>
    <row r="164" s="1" customFormat="1" ht="16" customHeight="1" spans="1:28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</row>
    <row r="165" s="1" customFormat="1" ht="16" customHeight="1" spans="1:28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</row>
    <row r="166" s="1" customFormat="1" ht="16" customHeight="1" spans="1:28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</row>
    <row r="167" s="1" customFormat="1" ht="16" customHeight="1" spans="1:28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</row>
    <row r="168" s="1" customFormat="1" ht="16" customHeight="1" spans="1:2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</row>
    <row r="169" s="1" customFormat="1" ht="16" customHeight="1" spans="1:28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</row>
    <row r="170" s="1" customFormat="1" ht="16" customHeight="1" spans="1:28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</row>
    <row r="171" s="1" customFormat="1" ht="16" customHeight="1" spans="1:28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</row>
    <row r="172" s="1" customFormat="1" ht="16" customHeight="1" spans="1:28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</row>
    <row r="173" s="1" customFormat="1" ht="16" customHeight="1" spans="1:28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</row>
    <row r="174" s="1" customFormat="1" ht="16" customHeight="1" spans="1:28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</row>
    <row r="175" s="1" customFormat="1" ht="16" customHeight="1" spans="1:28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</row>
    <row r="176" s="1" customFormat="1" ht="16" customHeight="1" spans="1:28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</row>
    <row r="177" s="1" customFormat="1" ht="16" customHeight="1" spans="1:28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</row>
    <row r="178" s="1" customFormat="1" ht="16" customHeight="1" spans="1:2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</row>
    <row r="179" s="1" customFormat="1" ht="16" customHeight="1" spans="1:28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</row>
    <row r="180" s="1" customFormat="1" ht="16" customHeight="1" spans="1:28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</row>
    <row r="181" s="1" customFormat="1" ht="16" customHeight="1" spans="1:28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</row>
    <row r="182" s="1" customFormat="1" ht="16" customHeight="1" spans="1:28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</row>
    <row r="183" s="1" customFormat="1" ht="16" customHeight="1" spans="1:28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</row>
    <row r="184" s="1" customFormat="1" ht="16" customHeight="1" spans="1:28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</row>
    <row r="185" s="1" customFormat="1" ht="16" customHeight="1" spans="1:28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</row>
    <row r="186" s="1" customFormat="1" ht="16" customHeight="1" spans="1:28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</row>
    <row r="187" s="1" customFormat="1" ht="16" customHeight="1" spans="1:28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</row>
    <row r="188" s="1" customFormat="1" ht="16" customHeight="1" spans="1:28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</row>
    <row r="189" s="1" customFormat="1" ht="16" customHeight="1" spans="1:28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</row>
    <row r="190" s="1" customFormat="1" ht="16" customHeight="1" spans="1:28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</row>
    <row r="191" s="1" customFormat="1" ht="16" customHeight="1" spans="1:28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</row>
    <row r="192" s="1" customFormat="1" ht="16" customHeight="1" spans="1:28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</row>
    <row r="193" s="1" customFormat="1" ht="16" customHeight="1" spans="1:28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</row>
    <row r="194" s="1" customFormat="1" ht="16" customHeight="1" spans="1:28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</row>
    <row r="195" s="1" customFormat="1" ht="16" customHeight="1" spans="1:28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</row>
    <row r="196" s="1" customFormat="1" ht="16" customHeight="1" spans="1:28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</row>
    <row r="197" s="1" customFormat="1" ht="16" customHeight="1" spans="1:28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</row>
    <row r="198" s="1" customFormat="1" ht="16" customHeight="1" spans="1:28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</row>
    <row r="199" s="1" customFormat="1" ht="16" customHeight="1" spans="1:28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</row>
    <row r="200" s="1" customFormat="1" ht="16" customHeight="1" spans="1:28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</row>
    <row r="201" s="1" customFormat="1" ht="16" customHeight="1" spans="1:28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</row>
    <row r="202" s="1" customFormat="1" ht="16" customHeight="1" spans="1:28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</row>
    <row r="203" s="1" customFormat="1" ht="16" customHeight="1" spans="1:28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</row>
    <row r="204" s="1" customFormat="1" ht="16" customHeight="1" spans="1:28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</row>
    <row r="205" s="1" customFormat="1" ht="16" customHeight="1" spans="1:28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</row>
    <row r="206" s="1" customFormat="1" ht="16" customHeight="1" spans="1:28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</row>
    <row r="207" s="1" customFormat="1" ht="16" customHeight="1" spans="1:28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</row>
    <row r="208" s="1" customFormat="1" ht="16" customHeight="1" spans="1:28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</row>
    <row r="209" s="1" customFormat="1" ht="16" customHeight="1" spans="1:28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</row>
    <row r="210" s="1" customFormat="1" ht="16" customHeight="1" spans="1:28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</row>
    <row r="211" s="1" customFormat="1" ht="16" customHeight="1" spans="1:28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</row>
    <row r="212" s="1" customFormat="1" ht="16" customHeight="1" spans="1:28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</row>
    <row r="213" s="1" customFormat="1" ht="16" customHeight="1" spans="1:28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</row>
    <row r="214" s="1" customFormat="1" ht="16" customHeight="1" spans="1:28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</row>
    <row r="215" s="1" customFormat="1" ht="16" customHeight="1" spans="1:28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</row>
    <row r="216" s="1" customFormat="1" ht="16" customHeight="1" spans="1:28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</row>
    <row r="217" s="1" customFormat="1" ht="16" customHeight="1" spans="1:28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</row>
    <row r="218" s="1" customFormat="1" ht="16" customHeight="1" spans="1:28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</row>
    <row r="219" s="1" customFormat="1" ht="16" customHeight="1" spans="1:28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</row>
    <row r="220" s="1" customFormat="1" ht="16" customHeight="1" spans="1:28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</row>
    <row r="221" s="1" customFormat="1" ht="16" customHeight="1" spans="1:28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</row>
    <row r="222" s="1" customFormat="1" ht="16" customHeight="1" spans="1:28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</row>
    <row r="223" s="1" customFormat="1" ht="16" customHeight="1" spans="1:28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</row>
    <row r="224" s="1" customFormat="1" ht="16" customHeight="1" spans="1:28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</row>
    <row r="225" s="1" customFormat="1" ht="16" customHeight="1" spans="1:28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</row>
    <row r="226" s="1" customFormat="1" ht="16" customHeight="1" spans="1:28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</row>
    <row r="227" s="1" customFormat="1" ht="16" customHeight="1" spans="1:28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</row>
    <row r="228" s="1" customFormat="1" ht="16" customHeight="1" spans="1:28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</row>
    <row r="229" s="1" customFormat="1" ht="16" customHeight="1" spans="1:28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</row>
    <row r="230" s="1" customFormat="1" ht="16" customHeight="1" spans="1:28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</row>
    <row r="231" s="1" customFormat="1" ht="16" customHeight="1" spans="1:28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</row>
    <row r="232" s="1" customFormat="1" ht="16" customHeight="1" spans="1:28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</row>
    <row r="233" s="1" customFormat="1" ht="16" customHeight="1" spans="1:28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</row>
    <row r="234" s="1" customFormat="1" ht="16" customHeight="1" spans="1:28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</row>
    <row r="235" s="1" customFormat="1" ht="16" customHeight="1" spans="1:28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</row>
    <row r="236" s="1" customFormat="1" ht="16" customHeight="1" spans="1:28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</row>
    <row r="237" s="1" customFormat="1" ht="16" customHeight="1" spans="1:28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</row>
    <row r="238" s="1" customFormat="1" ht="16" customHeight="1" spans="1:28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</row>
    <row r="239" s="1" customFormat="1" ht="16" customHeight="1" spans="1:28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</row>
    <row r="240" s="1" customFormat="1" ht="16" customHeight="1" spans="1:28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</row>
    <row r="241" s="1" customFormat="1" ht="16" customHeight="1" spans="1:28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</row>
    <row r="242" s="1" customFormat="1" ht="16" customHeight="1" spans="1:28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</row>
    <row r="243" s="1" customFormat="1" ht="16" customHeight="1" spans="1:28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</row>
    <row r="244" s="1" customFormat="1" ht="16" customHeight="1" spans="1:28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</row>
    <row r="245" s="1" customFormat="1" ht="16" customHeight="1" spans="1:28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</row>
    <row r="246" s="1" customFormat="1" ht="16" customHeight="1" spans="1:28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</row>
    <row r="247" s="1" customFormat="1" ht="16" customHeight="1" spans="1:28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</row>
    <row r="248" s="1" customFormat="1" ht="16" customHeight="1" spans="1:28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</row>
    <row r="249" s="1" customFormat="1" ht="16" customHeight="1" spans="1:28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</row>
    <row r="250" s="1" customFormat="1" ht="16" customHeight="1" spans="1:28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</row>
    <row r="251" s="1" customFormat="1" ht="16" customHeight="1" spans="1:28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</row>
    <row r="252" s="1" customFormat="1" ht="16" customHeight="1" spans="1:28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</row>
    <row r="253" s="1" customFormat="1" ht="16" customHeight="1" spans="1:28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</row>
    <row r="254" s="1" customFormat="1" ht="16" customHeight="1" spans="1:28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</row>
    <row r="255" s="1" customFormat="1" ht="16" customHeight="1" spans="1:28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</row>
    <row r="256" s="1" customFormat="1" ht="16" customHeight="1" spans="1:28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</row>
    <row r="257" s="1" customFormat="1" ht="16" customHeight="1" spans="1:28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</row>
    <row r="258" s="1" customFormat="1" ht="16" customHeight="1" spans="1:28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</row>
    <row r="259" s="1" customFormat="1" ht="16" customHeight="1" spans="1:28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</row>
    <row r="260" s="1" customFormat="1" ht="16" customHeight="1" spans="1:28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</row>
    <row r="261" s="1" customFormat="1" ht="16" customHeight="1" spans="1:28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</row>
    <row r="262" s="1" customFormat="1" ht="16" customHeight="1" spans="1:28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</row>
    <row r="263" s="1" customFormat="1" ht="16" customHeight="1" spans="1:28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</row>
    <row r="264" s="1" customFormat="1" ht="16" customHeight="1" spans="1:28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</row>
    <row r="265" s="1" customFormat="1" ht="16" customHeight="1" spans="1:28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</row>
    <row r="266" s="1" customFormat="1" ht="16" customHeight="1" spans="1:28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</row>
    <row r="267" s="1" customFormat="1" ht="16" customHeight="1" spans="1:28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</row>
    <row r="268" s="1" customFormat="1" ht="16" customHeight="1" spans="1:28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</row>
    <row r="269" s="1" customFormat="1" ht="16" customHeight="1" spans="1:28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</row>
    <row r="270" s="1" customFormat="1" ht="16" customHeight="1" spans="1:28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</row>
    <row r="271" s="1" customFormat="1" ht="16" customHeight="1" spans="1:28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</row>
    <row r="272" s="1" customFormat="1" ht="16" customHeight="1" spans="1:28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</row>
    <row r="273" s="1" customFormat="1" ht="16" customHeight="1" spans="1:28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</row>
    <row r="274" s="1" customFormat="1" ht="16" customHeight="1" spans="1:28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</row>
    <row r="275" s="1" customFormat="1" ht="16" customHeight="1" spans="1:28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</row>
    <row r="276" s="1" customFormat="1" ht="16" customHeight="1" spans="1:28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</row>
    <row r="277" s="1" customFormat="1" ht="16" customHeight="1" spans="1:28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</row>
    <row r="278" s="1" customFormat="1" ht="16" customHeight="1" spans="1:28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</row>
    <row r="279" s="1" customFormat="1" ht="16" customHeight="1" spans="1:28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</row>
    <row r="280" s="1" customFormat="1" ht="16" customHeight="1" spans="1:28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</row>
    <row r="281" s="1" customFormat="1" ht="16" customHeight="1" spans="1:28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</row>
    <row r="282" s="1" customFormat="1" ht="16" customHeight="1" spans="1:28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</row>
    <row r="283" s="1" customFormat="1" ht="16" customHeight="1" spans="1:28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</row>
    <row r="284" s="1" customFormat="1" ht="16" customHeight="1" spans="1:28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</row>
    <row r="285" s="1" customFormat="1" ht="16" customHeight="1" spans="1:28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</row>
    <row r="286" s="1" customFormat="1" ht="16" customHeight="1" spans="1:28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</row>
    <row r="287" s="1" customFormat="1" ht="16" customHeight="1" spans="1:28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</row>
    <row r="288" s="1" customFormat="1" ht="16" customHeight="1" spans="1:28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</row>
    <row r="289" s="1" customFormat="1" ht="16" customHeight="1" spans="1:28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</row>
    <row r="290" s="1" customFormat="1" ht="16" customHeight="1" spans="1:28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</row>
    <row r="291" s="1" customFormat="1" ht="16" customHeight="1" spans="1:28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</row>
    <row r="292" s="1" customFormat="1" ht="16" customHeight="1" spans="1:28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</row>
    <row r="293" s="1" customFormat="1" ht="16" customHeight="1" spans="1:28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</row>
    <row r="294" s="1" customFormat="1" ht="16" customHeight="1" spans="1:28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</row>
    <row r="295" s="1" customFormat="1" ht="16" customHeight="1" spans="1:28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</row>
    <row r="296" s="1" customFormat="1" ht="16" customHeight="1" spans="1:28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</row>
    <row r="297" s="1" customFormat="1" ht="16" customHeight="1" spans="1:28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</row>
    <row r="298" s="1" customFormat="1" ht="16" customHeight="1" spans="1:28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</row>
    <row r="299" s="1" customFormat="1" ht="16" customHeight="1" spans="1:28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</row>
    <row r="300" s="1" customFormat="1" ht="16" customHeight="1" spans="1:28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</row>
    <row r="301" s="1" customFormat="1" ht="16" customHeight="1" spans="1:28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</row>
    <row r="302" s="1" customFormat="1" ht="16" customHeight="1" spans="1:28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</row>
    <row r="303" s="1" customFormat="1" ht="16" customHeight="1" spans="1:28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</row>
    <row r="304" s="1" customFormat="1" ht="16" customHeight="1" spans="1:28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</row>
    <row r="305" s="1" customFormat="1" ht="16" customHeight="1" spans="1:28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</row>
    <row r="306" s="1" customFormat="1" ht="16" customHeight="1" spans="1:28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</row>
    <row r="307" s="1" customFormat="1" ht="16" customHeight="1" spans="1:28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</row>
    <row r="308" s="1" customFormat="1" ht="16" customHeight="1" spans="1:28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</row>
    <row r="309" s="1" customFormat="1" ht="16" customHeight="1" spans="1:28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</row>
    <row r="310" s="1" customFormat="1" ht="16" customHeight="1" spans="1:28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</row>
    <row r="311" s="1" customFormat="1" ht="16" customHeight="1" spans="1:28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</row>
    <row r="312" s="1" customFormat="1" ht="16" customHeight="1" spans="1:28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</row>
    <row r="313" s="1" customFormat="1" ht="16" customHeight="1" spans="1:28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</row>
    <row r="314" s="1" customFormat="1" ht="16" customHeight="1" spans="1:28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</row>
    <row r="315" s="1" customFormat="1" ht="16" customHeight="1" spans="1:28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</row>
    <row r="316" s="1" customFormat="1" ht="16" customHeight="1" spans="1:28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</row>
    <row r="317" s="1" customFormat="1" ht="16" customHeight="1" spans="1:28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</row>
    <row r="318" s="1" customFormat="1" ht="16" customHeight="1" spans="1:28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</row>
    <row r="319" s="1" customFormat="1" ht="16" customHeight="1" spans="1:28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</row>
    <row r="320" s="1" customFormat="1" ht="16" customHeight="1" spans="1:28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</row>
    <row r="321" s="1" customFormat="1" ht="16" customHeight="1" spans="1:28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</row>
    <row r="322" s="1" customFormat="1" ht="16" customHeight="1" spans="1:28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</row>
    <row r="323" s="1" customFormat="1" ht="16" customHeight="1" spans="1:28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</row>
    <row r="324" s="1" customFormat="1" ht="16" customHeight="1" spans="1:28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</row>
    <row r="325" s="1" customFormat="1" ht="16" customHeight="1" spans="1:28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</row>
    <row r="326" s="1" customFormat="1" ht="16" customHeight="1" spans="1:28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</row>
    <row r="327" s="1" customFormat="1" ht="16" customHeight="1" spans="1:28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</row>
    <row r="328" s="1" customFormat="1" ht="16" customHeight="1" spans="1:28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</row>
    <row r="329" s="1" customFormat="1" ht="16" customHeight="1" spans="1:28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</row>
    <row r="330" s="1" customFormat="1" ht="16" customHeight="1" spans="1:28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</row>
    <row r="331" s="1" customFormat="1" ht="16" customHeight="1" spans="1:28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</row>
    <row r="332" s="1" customFormat="1" ht="16" customHeight="1" spans="1:28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</row>
    <row r="333" s="1" customFormat="1" ht="16" customHeight="1" spans="1:28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</row>
    <row r="334" s="1" customFormat="1" ht="16" customHeight="1" spans="1:28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</row>
    <row r="335" s="1" customFormat="1" ht="16" customHeight="1" spans="1:28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</row>
    <row r="336" s="1" customFormat="1" ht="16" customHeight="1" spans="1:28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</row>
    <row r="337" s="1" customFormat="1" ht="16" customHeight="1" spans="1:28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</row>
    <row r="338" s="1" customFormat="1" ht="16" customHeight="1" spans="1:28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</row>
    <row r="339" s="1" customFormat="1" ht="16" customHeight="1" spans="1:28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</row>
    <row r="340" s="1" customFormat="1" ht="16" customHeight="1" spans="1:28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</row>
    <row r="341" s="1" customFormat="1" ht="16" customHeight="1" spans="1:28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</row>
    <row r="342" s="1" customFormat="1" ht="16" customHeight="1" spans="1:28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</row>
    <row r="343" s="1" customFormat="1" ht="16" customHeight="1" spans="1:28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</row>
    <row r="344" s="1" customFormat="1" ht="16" customHeight="1" spans="1:28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</row>
    <row r="345" s="1" customFormat="1" ht="16" customHeight="1" spans="1:28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</row>
    <row r="346" s="1" customFormat="1" ht="16" customHeight="1" spans="1:28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</row>
    <row r="347" s="1" customFormat="1" ht="16" customHeight="1" spans="1:28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</row>
    <row r="348" s="1" customFormat="1" ht="16" customHeight="1" spans="1:28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</row>
    <row r="349" s="1" customFormat="1" ht="16" customHeight="1" spans="1:28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</row>
    <row r="350" s="1" customFormat="1" ht="16" customHeight="1" spans="1:28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</row>
    <row r="351" s="1" customFormat="1" ht="16" customHeight="1" spans="1:28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</row>
    <row r="352" s="1" customFormat="1" ht="16" customHeight="1" spans="1:28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</row>
    <row r="353" s="1" customFormat="1" ht="16" customHeight="1" spans="1:28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</row>
    <row r="354" s="1" customFormat="1" ht="16" customHeight="1" spans="1:28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</row>
    <row r="355" s="1" customFormat="1" ht="16" customHeight="1" spans="1:28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</row>
    <row r="356" s="1" customFormat="1" ht="16" customHeight="1" spans="1:28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</row>
    <row r="357" s="1" customFormat="1" ht="16" customHeight="1" spans="1:28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</row>
    <row r="358" s="1" customFormat="1" ht="16" customHeight="1" spans="1:28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</row>
    <row r="359" s="1" customFormat="1" ht="16" customHeight="1" spans="1:28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</row>
    <row r="360" s="1" customFormat="1" ht="16" customHeight="1" spans="1:28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</row>
    <row r="361" s="1" customFormat="1" ht="16" customHeight="1" spans="1:28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</row>
    <row r="362" s="1" customFormat="1" ht="16" customHeight="1" spans="1:28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</row>
    <row r="363" s="1" customFormat="1" ht="16" customHeight="1" spans="1:28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</row>
    <row r="364" s="1" customFormat="1" ht="16" customHeight="1" spans="1:28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</row>
    <row r="365" s="1" customFormat="1" ht="16" customHeight="1" spans="1:28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</row>
    <row r="366" s="1" customFormat="1" ht="16" customHeight="1" spans="1:28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</row>
    <row r="367" s="1" customFormat="1" ht="16" customHeight="1" spans="1:28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</row>
    <row r="368" s="1" customFormat="1" ht="16" customHeight="1" spans="1:28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</row>
    <row r="369" s="1" customFormat="1" ht="16" customHeight="1" spans="1:28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</row>
    <row r="370" s="1" customFormat="1" ht="16" customHeight="1" spans="1:28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</row>
    <row r="371" s="1" customFormat="1" ht="16" customHeight="1" spans="1:28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</row>
    <row r="372" s="1" customFormat="1" ht="16" customHeight="1" spans="1:28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</row>
    <row r="373" s="1" customFormat="1" ht="16" customHeight="1" spans="1:28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</row>
    <row r="374" s="1" customFormat="1" ht="16" customHeight="1" spans="1:28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</row>
    <row r="375" s="1" customFormat="1" ht="16" customHeight="1" spans="1:28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</row>
    <row r="376" s="1" customFormat="1" ht="16" customHeight="1" spans="1:28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</row>
    <row r="377" s="1" customFormat="1" ht="16" customHeight="1" spans="1:28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</row>
    <row r="378" s="1" customFormat="1" ht="16" customHeight="1" spans="1:28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</row>
    <row r="379" s="1" customFormat="1" ht="16" customHeight="1" spans="1:28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</row>
    <row r="380" s="1" customFormat="1" ht="16" customHeight="1" spans="1:28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</row>
    <row r="381" s="1" customFormat="1" ht="16" customHeight="1" spans="1:28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</row>
    <row r="382" s="1" customFormat="1" ht="16" customHeight="1" spans="1:28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</row>
    <row r="383" s="1" customFormat="1" ht="16" customHeight="1" spans="1:28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</row>
    <row r="384" s="1" customFormat="1" ht="16" customHeight="1" spans="1:28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</row>
    <row r="385" s="1" customFormat="1" ht="16" customHeight="1" spans="1:28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</row>
    <row r="386" s="1" customFormat="1" ht="16" customHeight="1" spans="1:28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</row>
    <row r="387" s="1" customFormat="1" ht="16" customHeight="1" spans="1:28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</row>
    <row r="388" s="1" customFormat="1" ht="16" customHeight="1" spans="1:28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</row>
    <row r="389" s="1" customFormat="1" ht="16" customHeight="1" spans="1:28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</row>
    <row r="390" s="1" customFormat="1" ht="16" customHeight="1" spans="1:28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</row>
    <row r="391" s="1" customFormat="1" ht="16" customHeight="1" spans="1:28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</row>
    <row r="392" s="1" customFormat="1" ht="16" customHeight="1" spans="1:28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</row>
    <row r="393" s="1" customFormat="1" ht="16" customHeight="1" spans="1:28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</row>
    <row r="394" s="1" customFormat="1" ht="16" customHeight="1" spans="1:28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</row>
    <row r="395" s="1" customFormat="1" ht="16" customHeight="1" spans="1:28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</row>
    <row r="396" s="1" customFormat="1" ht="16" customHeight="1" spans="1:28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</row>
    <row r="397" s="1" customFormat="1" ht="16" customHeight="1" spans="1:28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</row>
    <row r="398" s="1" customFormat="1" ht="16" customHeight="1" spans="1:28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</row>
    <row r="399" s="1" customFormat="1" ht="16" customHeight="1" spans="1:28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</row>
    <row r="400" s="1" customFormat="1" ht="16" customHeight="1" spans="1:28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</row>
    <row r="401" s="1" customFormat="1" ht="16" customHeight="1" spans="1:28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</row>
    <row r="402" s="1" customFormat="1" ht="16" customHeight="1" spans="1:28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</row>
    <row r="403" s="1" customFormat="1" ht="16" customHeight="1" spans="1:28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</row>
    <row r="404" s="1" customFormat="1" ht="16" customHeight="1" spans="1:28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</row>
    <row r="405" s="1" customFormat="1" ht="16" customHeight="1" spans="1:28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</row>
    <row r="406" s="1" customFormat="1" ht="16" customHeight="1" spans="1:28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</row>
    <row r="407" s="1" customFormat="1" ht="16" customHeight="1" spans="1:28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</row>
    <row r="408" s="1" customFormat="1" ht="16" customHeight="1" spans="1:28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</row>
    <row r="409" s="1" customFormat="1" ht="16" customHeight="1" spans="1:28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</row>
    <row r="410" s="1" customFormat="1" ht="16" customHeight="1" spans="1:28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</row>
    <row r="411" s="1" customFormat="1" ht="16" customHeight="1" spans="1:28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</row>
    <row r="412" s="1" customFormat="1" ht="16" customHeight="1" spans="1:28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</row>
    <row r="413" s="1" customFormat="1" ht="16" customHeight="1" spans="1:28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</row>
    <row r="414" s="1" customFormat="1" ht="16" customHeight="1" spans="1:28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</row>
    <row r="415" s="1" customFormat="1" ht="16" customHeight="1" spans="1:28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</row>
    <row r="416" s="1" customFormat="1" ht="16" customHeight="1" spans="1:28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</row>
    <row r="417" s="1" customFormat="1" ht="16" customHeight="1" spans="1:28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</row>
    <row r="418" s="1" customFormat="1" ht="16" customHeight="1" spans="1:28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</row>
    <row r="419" s="1" customFormat="1" ht="16" customHeight="1" spans="1:28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</row>
    <row r="420" s="1" customFormat="1" ht="16" customHeight="1" spans="1:28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</row>
    <row r="421" s="1" customFormat="1" ht="16" customHeight="1" spans="1:28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</row>
    <row r="422" s="1" customFormat="1" ht="16" customHeight="1" spans="1:28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</row>
    <row r="423" s="1" customFormat="1" ht="16" customHeight="1" spans="1:28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</row>
    <row r="424" s="1" customFormat="1" ht="16" customHeight="1" spans="1:28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</row>
    <row r="425" s="1" customFormat="1" ht="16" customHeight="1" spans="1:28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</row>
    <row r="426" s="1" customFormat="1" ht="16" customHeight="1" spans="1:28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</row>
    <row r="427" s="1" customFormat="1" ht="16" customHeight="1" spans="1:28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</row>
    <row r="428" s="1" customFormat="1" ht="16" customHeight="1" spans="1:28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</row>
    <row r="429" s="1" customFormat="1" ht="16" customHeight="1" spans="1:28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</row>
    <row r="430" s="1" customFormat="1" ht="16" customHeight="1" spans="1:28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</row>
    <row r="431" s="1" customFormat="1" ht="16" customHeight="1" spans="1:28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</row>
    <row r="432" s="1" customFormat="1" ht="16" customHeight="1" spans="1:28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</row>
    <row r="433" s="1" customFormat="1" ht="16" customHeight="1" spans="1:28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</row>
    <row r="434" s="1" customFormat="1" ht="16" customHeight="1" spans="1:28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</row>
    <row r="435" s="1" customFormat="1" ht="16" customHeight="1" spans="1:28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</row>
    <row r="436" s="1" customFormat="1" ht="16" customHeight="1" spans="1:28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</row>
    <row r="437" s="1" customFormat="1" ht="16" customHeight="1" spans="1:28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</row>
    <row r="438" s="1" customFormat="1" ht="16" customHeight="1" spans="1:28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</row>
    <row r="439" s="1" customFormat="1" ht="16" customHeight="1" spans="1:28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</row>
    <row r="440" s="1" customFormat="1" ht="16" customHeight="1" spans="1:28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</row>
    <row r="441" s="1" customFormat="1" ht="16" customHeight="1" spans="1:28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</row>
    <row r="442" s="1" customFormat="1" ht="16" customHeight="1" spans="1:28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</row>
    <row r="443" s="1" customFormat="1" ht="16" customHeight="1" spans="1:28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</row>
    <row r="444" s="1" customFormat="1" ht="16" customHeight="1" spans="1:28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</row>
    <row r="445" s="1" customFormat="1" ht="16" customHeight="1" spans="1:28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</row>
    <row r="446" s="1" customFormat="1" ht="16" customHeight="1" spans="1:28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</row>
    <row r="447" s="1" customFormat="1" ht="16" customHeight="1" spans="1:28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</row>
    <row r="448" s="1" customFormat="1" ht="16" customHeight="1" spans="1:28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</row>
    <row r="449" s="1" customFormat="1" ht="16" customHeight="1" spans="1:28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</row>
    <row r="450" s="1" customFormat="1" ht="16" customHeight="1" spans="1:28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</row>
    <row r="451" s="1" customFormat="1" ht="16" customHeight="1" spans="1:28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</row>
    <row r="452" s="1" customFormat="1" ht="16" customHeight="1" spans="1:28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</row>
    <row r="453" s="1" customFormat="1" ht="16" customHeight="1" spans="1:28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</row>
    <row r="454" s="1" customFormat="1" ht="16" customHeight="1" spans="1:28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</row>
    <row r="455" s="1" customFormat="1" ht="16" customHeight="1" spans="1:28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</row>
    <row r="456" s="1" customFormat="1" ht="16" customHeight="1" spans="1:28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</row>
    <row r="457" s="1" customFormat="1" ht="16" customHeight="1" spans="1:28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</row>
    <row r="458" s="1" customFormat="1" ht="16" customHeight="1" spans="1:28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</row>
    <row r="459" s="1" customFormat="1" ht="16" customHeight="1" spans="1:28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</row>
    <row r="460" s="1" customFormat="1" ht="16" customHeight="1" spans="1:28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</row>
    <row r="461" s="1" customFormat="1" ht="16" customHeight="1" spans="1:28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</row>
    <row r="462" s="1" customFormat="1" ht="16" customHeight="1" spans="1:28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</row>
    <row r="463" s="1" customFormat="1" ht="16" customHeight="1" spans="1:28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</row>
    <row r="464" s="1" customFormat="1" ht="16" customHeight="1" spans="1:28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</row>
    <row r="465" s="1" customFormat="1" ht="16" customHeight="1" spans="1:28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</row>
    <row r="466" s="1" customFormat="1" ht="16" customHeight="1" spans="1:28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</row>
    <row r="467" s="1" customFormat="1" ht="16" customHeight="1" spans="1:28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</row>
    <row r="468" s="1" customFormat="1" ht="16" customHeight="1" spans="1:28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</row>
    <row r="469" s="1" customFormat="1" ht="16" customHeight="1" spans="1:28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</row>
    <row r="470" s="1" customFormat="1" ht="16" customHeight="1" spans="1:28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</row>
    <row r="471" s="1" customFormat="1" ht="16" customHeight="1" spans="1:28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</row>
    <row r="472" s="1" customFormat="1" ht="16" customHeight="1" spans="1:28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</row>
    <row r="473" s="1" customFormat="1" ht="16" customHeight="1" spans="1:28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</row>
    <row r="474" s="1" customFormat="1" ht="16" customHeight="1" spans="1:28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</row>
    <row r="475" s="1" customFormat="1" ht="16" customHeight="1" spans="1:28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</row>
    <row r="476" s="1" customFormat="1" ht="16" customHeight="1" spans="1:28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</row>
    <row r="477" s="1" customFormat="1" ht="16" customHeight="1" spans="1:28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</row>
    <row r="478" s="1" customFormat="1" ht="16" customHeight="1" spans="1:28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</row>
    <row r="479" s="1" customFormat="1" ht="16" customHeight="1" spans="1:28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</row>
    <row r="480" s="1" customFormat="1" ht="16" customHeight="1" spans="1:28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</row>
    <row r="481" s="1" customFormat="1" ht="16" customHeight="1" spans="1:28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</row>
    <row r="482" s="1" customFormat="1" ht="16" customHeight="1" spans="1:28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</row>
    <row r="483" s="1" customFormat="1" ht="16" customHeight="1" spans="1:28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</row>
    <row r="484" s="1" customFormat="1" ht="16" customHeight="1" spans="1:28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</row>
    <row r="485" s="1" customFormat="1" ht="16" customHeight="1" spans="1:28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</row>
    <row r="486" s="1" customFormat="1" ht="16" customHeight="1" spans="1:28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</row>
    <row r="487" s="1" customFormat="1" ht="16" customHeight="1" spans="1:28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</row>
    <row r="488" s="1" customFormat="1" ht="16" customHeight="1" spans="1:28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</row>
    <row r="489" s="1" customFormat="1" ht="16" customHeight="1" spans="1:28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</row>
    <row r="490" s="1" customFormat="1" ht="16" customHeight="1" spans="1:28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</row>
    <row r="491" s="1" customFormat="1" ht="16" customHeight="1" spans="1:28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</row>
    <row r="492" s="1" customFormat="1" ht="16" customHeight="1" spans="1:28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</row>
    <row r="493" s="1" customFormat="1" ht="16" customHeight="1" spans="1:28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</row>
    <row r="494" s="1" customFormat="1" ht="16" customHeight="1" spans="1:28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</row>
    <row r="495" s="1" customFormat="1" ht="16" customHeight="1" spans="1:28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</row>
    <row r="496" s="1" customFormat="1" ht="16" customHeight="1" spans="1:28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</row>
    <row r="497" s="1" customFormat="1" ht="16" customHeight="1" spans="1:28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</row>
    <row r="498" s="1" customFormat="1" ht="16" customHeight="1" spans="1:28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</row>
    <row r="499" s="1" customFormat="1" ht="16" customHeight="1" spans="1:28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</row>
    <row r="500" s="1" customFormat="1" ht="16" customHeight="1" spans="1:28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</row>
    <row r="501" s="1" customFormat="1" ht="16" customHeight="1" spans="1:28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</row>
    <row r="502" s="1" customFormat="1" ht="16" customHeight="1" spans="1:28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</row>
    <row r="503" s="1" customFormat="1" ht="16" customHeight="1" spans="1:28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</row>
    <row r="504" s="1" customFormat="1" ht="16" customHeight="1" spans="1:28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</row>
    <row r="505" s="1" customFormat="1" ht="16" customHeight="1" spans="1:28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</row>
    <row r="506" s="1" customFormat="1" ht="16" customHeight="1" spans="1:28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</row>
    <row r="507" s="1" customFormat="1" ht="16" customHeight="1" spans="1:28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</row>
    <row r="508" s="1" customFormat="1" ht="16" customHeight="1" spans="1:28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</row>
    <row r="509" s="1" customFormat="1" ht="16" customHeight="1" spans="1:28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</row>
    <row r="510" s="1" customFormat="1" ht="16" customHeight="1" spans="1:28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</row>
    <row r="511" s="1" customFormat="1" ht="16" customHeight="1" spans="1:28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</row>
    <row r="512" s="1" customFormat="1" ht="16" customHeight="1" spans="1:28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</row>
    <row r="513" s="1" customFormat="1" ht="16" customHeight="1" spans="1:28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</row>
    <row r="514" s="1" customFormat="1" ht="16" customHeight="1" spans="1:28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</row>
    <row r="515" s="1" customFormat="1" ht="16" customHeight="1" spans="1:28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</row>
    <row r="516" s="1" customFormat="1" ht="16" customHeight="1" spans="1:28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</row>
    <row r="517" s="1" customFormat="1" ht="16" customHeight="1" spans="1:28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</row>
    <row r="518" s="1" customFormat="1" ht="16" customHeight="1" spans="1:28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</row>
    <row r="519" s="1" customFormat="1" ht="16" customHeight="1" spans="1:28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</row>
    <row r="520" s="1" customFormat="1" ht="16" customHeight="1" spans="1:28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</row>
    <row r="521" s="1" customFormat="1" ht="16" customHeight="1" spans="1:28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</row>
    <row r="522" s="1" customFormat="1" ht="16" customHeight="1" spans="1:28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</row>
    <row r="523" s="1" customFormat="1" ht="16" customHeight="1" spans="1:28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</row>
    <row r="524" s="1" customFormat="1" ht="16" customHeight="1" spans="1:28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</row>
    <row r="525" s="1" customFormat="1" ht="16" customHeight="1" spans="1:28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</row>
    <row r="526" s="1" customFormat="1" ht="16" customHeight="1" spans="1:28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</row>
    <row r="527" s="1" customFormat="1" ht="16" customHeight="1" spans="1:28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</row>
    <row r="528" s="1" customFormat="1" ht="16" customHeight="1" spans="1:28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</row>
    <row r="529" s="1" customFormat="1" ht="16" customHeight="1" spans="1:28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</row>
    <row r="530" s="1" customFormat="1" ht="16" customHeight="1" spans="1:28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</row>
    <row r="531" s="1" customFormat="1" ht="16" customHeight="1" spans="1:28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</row>
    <row r="532" s="1" customFormat="1" ht="16" customHeight="1" spans="1:28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</row>
    <row r="533" s="1" customFormat="1" ht="16" customHeight="1" spans="1:28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</row>
    <row r="534" s="1" customFormat="1" ht="16" customHeight="1" spans="1:28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</row>
    <row r="535" s="1" customFormat="1" ht="16" customHeight="1" spans="1:28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</row>
    <row r="536" s="1" customFormat="1" ht="16" customHeight="1" spans="1:28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</row>
    <row r="537" s="1" customFormat="1" ht="16" customHeight="1" spans="1:28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</row>
    <row r="538" s="1" customFormat="1" ht="16" customHeight="1" spans="1:28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</row>
    <row r="539" s="1" customFormat="1" ht="16" customHeight="1" spans="1:28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</row>
    <row r="540" s="1" customFormat="1" ht="16" customHeight="1" spans="1:28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</row>
    <row r="541" s="1" customFormat="1" ht="16" customHeight="1" spans="1:28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</row>
    <row r="542" s="1" customFormat="1" ht="16" customHeight="1" spans="1:28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</row>
    <row r="543" s="1" customFormat="1" ht="16" customHeight="1" spans="1:28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</row>
    <row r="544" s="1" customFormat="1" ht="16" customHeight="1" spans="1:28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</row>
    <row r="545" s="1" customFormat="1" ht="16" customHeight="1" spans="1:28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</row>
    <row r="546" s="1" customFormat="1" ht="16" customHeight="1" spans="1:28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</row>
    <row r="547" s="1" customFormat="1" ht="16" customHeight="1" spans="1:28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</row>
    <row r="548" s="1" customFormat="1" ht="16" customHeight="1" spans="1:28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</row>
    <row r="549" s="1" customFormat="1" ht="16" customHeight="1" spans="1:28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</row>
    <row r="550" s="1" customFormat="1" ht="16" customHeight="1" spans="1:28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</row>
    <row r="551" s="1" customFormat="1" ht="16" customHeight="1" spans="1:28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</row>
    <row r="552" s="1" customFormat="1" ht="16" customHeight="1" spans="1:28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</row>
    <row r="553" s="1" customFormat="1" ht="16" customHeight="1" spans="1:28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</row>
    <row r="554" s="1" customFormat="1" ht="16" customHeight="1" spans="1:28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</row>
    <row r="555" s="1" customFormat="1" ht="16" customHeight="1" spans="1:28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</row>
    <row r="556" s="1" customFormat="1" ht="16" customHeight="1" spans="1:28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</row>
    <row r="557" s="1" customFormat="1" ht="16" customHeight="1" spans="1:28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</row>
    <row r="558" s="1" customFormat="1" ht="16" customHeight="1" spans="1:28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</row>
    <row r="559" s="1" customFormat="1" ht="16" customHeight="1" spans="1:28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</row>
    <row r="560" s="1" customFormat="1" ht="16" customHeight="1" spans="1:28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</row>
    <row r="561" s="1" customFormat="1" ht="16" customHeight="1" spans="1:28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</row>
    <row r="562" s="1" customFormat="1" ht="16" customHeight="1" spans="1:28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</row>
    <row r="563" s="1" customFormat="1" ht="16" customHeight="1" spans="1:28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</row>
    <row r="564" s="1" customFormat="1" ht="16" customHeight="1" spans="1:28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</row>
    <row r="565" s="1" customFormat="1" ht="16" customHeight="1" spans="1:28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</row>
    <row r="566" s="1" customFormat="1" ht="16" customHeight="1" spans="1:28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</row>
    <row r="567" s="1" customFormat="1" ht="16" customHeight="1" spans="1:28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</row>
    <row r="568" s="1" customFormat="1" ht="16" customHeight="1" spans="1:28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</row>
    <row r="569" s="1" customFormat="1" ht="16" customHeight="1" spans="1:28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</row>
    <row r="570" s="1" customFormat="1" ht="16" customHeight="1" spans="1:28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</row>
    <row r="571" s="1" customFormat="1" ht="16" customHeight="1" spans="1:28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</row>
    <row r="572" s="1" customFormat="1" ht="16" customHeight="1" spans="1:28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</row>
    <row r="573" s="1" customFormat="1" ht="16" customHeight="1" spans="1:28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</row>
    <row r="574" s="1" customFormat="1" ht="16" customHeight="1" spans="1:28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</row>
    <row r="575" s="1" customFormat="1" ht="16" customHeight="1" spans="1:28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</row>
    <row r="576" s="1" customFormat="1" ht="16" customHeight="1" spans="1:28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</row>
    <row r="577" s="1" customFormat="1" ht="16" customHeight="1" spans="1:28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</row>
    <row r="578" s="1" customFormat="1" ht="16" customHeight="1" spans="1:28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</row>
    <row r="579" s="1" customFormat="1" ht="16" customHeight="1" spans="1:28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</row>
    <row r="580" s="1" customFormat="1" ht="16" customHeight="1" spans="1:28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</row>
    <row r="581" s="1" customFormat="1" ht="16" customHeight="1" spans="1:28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</row>
    <row r="582" s="1" customFormat="1" ht="16" customHeight="1" spans="1:28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</row>
    <row r="583" s="1" customFormat="1" ht="16" customHeight="1" spans="1:28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</row>
    <row r="584" s="1" customFormat="1" ht="16" customHeight="1" spans="1:28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</row>
    <row r="585" s="1" customFormat="1" ht="16" customHeight="1" spans="1:28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</row>
    <row r="586" s="1" customFormat="1" ht="16" customHeight="1" spans="1:28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</row>
    <row r="587" s="1" customFormat="1" ht="16" customHeight="1" spans="1:28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</row>
    <row r="588" s="1" customFormat="1" ht="16" customHeight="1" spans="1:28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</row>
    <row r="589" s="1" customFormat="1" ht="16" customHeight="1" spans="1:28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</row>
    <row r="590" s="1" customFormat="1" ht="16" customHeight="1" spans="1:28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</row>
    <row r="591" s="1" customFormat="1" ht="16" customHeight="1" spans="1:28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</row>
    <row r="592" s="1" customFormat="1" ht="16" customHeight="1" spans="1:28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</row>
    <row r="593" s="1" customFormat="1" ht="16" customHeight="1" spans="1:28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</row>
    <row r="594" s="1" customFormat="1" ht="16" customHeight="1" spans="1:28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</row>
    <row r="595" s="1" customFormat="1" ht="16" customHeight="1" spans="1:28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</row>
    <row r="596" s="1" customFormat="1" ht="16" customHeight="1" spans="1:28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</row>
    <row r="597" s="1" customFormat="1" ht="16" customHeight="1" spans="1:28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</row>
    <row r="598" s="1" customFormat="1" ht="16" customHeight="1" spans="1:28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</row>
    <row r="599" s="1" customFormat="1" ht="16" customHeight="1" spans="1:28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</row>
    <row r="600" s="1" customFormat="1" ht="16" customHeight="1" spans="1:28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</row>
    <row r="601" s="1" customFormat="1" ht="16" customHeight="1" spans="1:28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</row>
    <row r="602" s="1" customFormat="1" ht="16" customHeight="1" spans="1:28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</row>
    <row r="603" s="1" customFormat="1" ht="16" customHeight="1" spans="1:28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</row>
    <row r="604" s="1" customFormat="1" ht="16" customHeight="1" spans="1:28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</row>
    <row r="605" s="1" customFormat="1" ht="16" customHeight="1" spans="1:28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</row>
    <row r="606" s="1" customFormat="1" ht="16" customHeight="1" spans="1:28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</row>
    <row r="607" s="1" customFormat="1" ht="16" customHeight="1" spans="1:28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</row>
    <row r="608" s="1" customFormat="1" ht="16" customHeight="1" spans="1:28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</row>
    <row r="609" s="1" customFormat="1" ht="16" customHeight="1" spans="1:28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</row>
    <row r="610" s="1" customFormat="1" ht="16" customHeight="1" spans="1:28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</row>
    <row r="611" s="1" customFormat="1" ht="16" customHeight="1" spans="1:28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</row>
    <row r="612" s="1" customFormat="1" ht="16" customHeight="1" spans="1:28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</row>
    <row r="613" s="1" customFormat="1" ht="16" customHeight="1" spans="1:28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</row>
    <row r="614" s="1" customFormat="1" ht="16" customHeight="1" spans="1:28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</row>
    <row r="615" s="1" customFormat="1" ht="16" customHeight="1" spans="1:28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</row>
    <row r="616" s="1" customFormat="1" ht="16" customHeight="1" spans="1:28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</row>
    <row r="617" s="1" customFormat="1" ht="16" customHeight="1" spans="1:28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</row>
    <row r="618" s="1" customFormat="1" ht="16" customHeight="1" spans="1:28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</row>
    <row r="619" s="1" customFormat="1" ht="16" customHeight="1" spans="1:28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</row>
    <row r="620" s="1" customFormat="1" ht="16" customHeight="1" spans="1:28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</row>
    <row r="621" s="1" customFormat="1" ht="16" customHeight="1" spans="1:28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</row>
    <row r="622" s="1" customFormat="1" ht="16" customHeight="1" spans="1:28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</row>
    <row r="623" s="1" customFormat="1" ht="16" customHeight="1" spans="1:28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</row>
    <row r="624" s="1" customFormat="1" ht="16" customHeight="1" spans="1:28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</row>
    <row r="625" s="1" customFormat="1" ht="16" customHeight="1" spans="1:28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</row>
    <row r="626" s="1" customFormat="1" ht="16" customHeight="1" spans="1:28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</row>
    <row r="627" s="1" customFormat="1" ht="16" customHeight="1" spans="1:28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</row>
    <row r="628" s="1" customFormat="1" ht="16" customHeight="1" spans="1:28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</row>
    <row r="629" s="1" customFormat="1" ht="16" customHeight="1" spans="1:28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</row>
    <row r="630" s="1" customFormat="1" ht="16" customHeight="1" spans="1:28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</row>
    <row r="631" s="1" customFormat="1" ht="16" customHeight="1" spans="1:28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</row>
    <row r="632" s="1" customFormat="1" ht="16" customHeight="1" spans="1:28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</row>
    <row r="633" s="1" customFormat="1" ht="16" customHeight="1" spans="1:28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</row>
    <row r="634" s="1" customFormat="1" ht="16" customHeight="1" spans="1:28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</row>
    <row r="635" s="1" customFormat="1" ht="16" customHeight="1" spans="1:28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</row>
    <row r="636" s="1" customFormat="1" ht="16" customHeight="1" spans="1:28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</row>
    <row r="637" s="1" customFormat="1" ht="16" customHeight="1" spans="1:28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</row>
    <row r="638" s="1" customFormat="1" ht="16" customHeight="1" spans="1:28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</row>
    <row r="639" s="1" customFormat="1" ht="16" customHeight="1" spans="1:28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</row>
    <row r="640" s="1" customFormat="1" ht="16" customHeight="1" spans="1:28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</row>
    <row r="641" s="1" customFormat="1" ht="16" customHeight="1" spans="1:28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</row>
    <row r="642" s="1" customFormat="1" ht="16" customHeight="1" spans="1:28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</row>
    <row r="643" s="1" customFormat="1" ht="16" customHeight="1" spans="1:28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</row>
    <row r="644" s="1" customFormat="1" ht="16" customHeight="1" spans="1:28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</row>
    <row r="645" s="1" customFormat="1" ht="16" customHeight="1" spans="1:28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</row>
    <row r="646" s="1" customFormat="1" ht="16" customHeight="1" spans="1:28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</row>
    <row r="647" s="1" customFormat="1" ht="16" customHeight="1" spans="1:28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</row>
    <row r="648" s="1" customFormat="1" ht="16" customHeight="1" spans="1:28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</row>
    <row r="649" s="1" customFormat="1" ht="16" customHeight="1" spans="1:28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</row>
    <row r="650" s="1" customFormat="1" ht="16" customHeight="1" spans="1:28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</row>
    <row r="651" s="1" customFormat="1" ht="16" customHeight="1" spans="1:28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</row>
    <row r="652" s="1" customFormat="1" ht="16" customHeight="1" spans="1:28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</row>
    <row r="653" s="1" customFormat="1" ht="16" customHeight="1" spans="1:28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</row>
    <row r="654" s="1" customFormat="1" ht="16" customHeight="1" spans="1:28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</row>
    <row r="655" s="1" customFormat="1" ht="16" customHeight="1" spans="1:28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</row>
    <row r="656" s="1" customFormat="1" ht="16" customHeight="1" spans="1:28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</row>
    <row r="657" s="1" customFormat="1" ht="16" customHeight="1" spans="1:28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</row>
    <row r="658" s="1" customFormat="1" ht="16" customHeight="1" spans="1:28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</row>
    <row r="659" s="1" customFormat="1" ht="16" customHeight="1" spans="1:28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</row>
    <row r="660" s="1" customFormat="1" ht="16" customHeight="1" spans="1:28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</row>
    <row r="661" s="1" customFormat="1" ht="16" customHeight="1" spans="1:28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</row>
    <row r="662" s="1" customFormat="1" ht="16" customHeight="1" spans="1:28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</row>
    <row r="663" s="1" customFormat="1" ht="16" customHeight="1" spans="1:28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</row>
    <row r="664" s="1" customFormat="1" ht="16" customHeight="1" spans="1:28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</row>
    <row r="665" s="1" customFormat="1" ht="16" customHeight="1" spans="1:28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</row>
    <row r="666" s="1" customFormat="1" ht="16" customHeight="1" spans="1:28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</row>
    <row r="667" s="1" customFormat="1" ht="16" customHeight="1" spans="1:28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</row>
    <row r="668" s="1" customFormat="1" ht="16" customHeight="1" spans="1:28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</row>
    <row r="669" s="1" customFormat="1" ht="16" customHeight="1" spans="1:28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</row>
    <row r="670" s="1" customFormat="1" ht="16" customHeight="1" spans="1:28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</row>
    <row r="671" s="1" customFormat="1" ht="16" customHeight="1" spans="1:28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</row>
    <row r="672" s="1" customFormat="1" ht="16" customHeight="1" spans="1:28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</row>
    <row r="673" s="1" customFormat="1" ht="16" customHeight="1" spans="1:28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</row>
    <row r="674" s="1" customFormat="1" ht="16" customHeight="1" spans="1:28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</row>
    <row r="675" s="1" customFormat="1" ht="16" customHeight="1" spans="1:28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</row>
    <row r="676" s="1" customFormat="1" ht="16" customHeight="1" spans="1:28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</row>
    <row r="677" s="1" customFormat="1" ht="16" customHeight="1" spans="1:28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</row>
    <row r="678" s="1" customFormat="1" ht="16" customHeight="1" spans="1:28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</row>
    <row r="679" s="1" customFormat="1" ht="16" customHeight="1" spans="1:28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</row>
    <row r="680" s="1" customFormat="1" ht="16" customHeight="1" spans="1:28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</row>
    <row r="681" s="1" customFormat="1" ht="16" customHeight="1" spans="1:28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</row>
    <row r="682" s="1" customFormat="1" ht="16" customHeight="1" spans="1:28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</row>
    <row r="683" s="1" customFormat="1" ht="16" customHeight="1" spans="1:28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</row>
    <row r="684" s="1" customFormat="1" ht="16" customHeight="1" spans="1:28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</row>
    <row r="685" s="1" customFormat="1" ht="16" customHeight="1" spans="1:28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</row>
    <row r="686" s="1" customFormat="1" ht="16" customHeight="1" spans="1:28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</row>
    <row r="687" s="1" customFormat="1" ht="16" customHeight="1" spans="1:28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</row>
    <row r="688" s="1" customFormat="1" ht="16" customHeight="1" spans="1:28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</row>
    <row r="689" s="1" customFormat="1" ht="16" customHeight="1" spans="1:28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</row>
    <row r="690" s="1" customFormat="1" ht="16" customHeight="1" spans="1:28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</row>
    <row r="691" s="1" customFormat="1" ht="16" customHeight="1" spans="1:28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</row>
    <row r="692" s="1" customFormat="1" ht="16" customHeight="1" spans="1:28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</row>
    <row r="693" s="1" customFormat="1" ht="16" customHeight="1" spans="1:28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</row>
    <row r="694" s="1" customFormat="1" ht="16" customHeight="1" spans="1:28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</row>
    <row r="695" s="1" customFormat="1" ht="16" customHeight="1" spans="1:28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</row>
    <row r="696" s="1" customFormat="1" ht="16" customHeight="1" spans="1:28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</row>
    <row r="697" s="1" customFormat="1" ht="16" customHeight="1" spans="1:28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</row>
    <row r="698" s="1" customFormat="1" ht="16" customHeight="1" spans="1:28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</row>
    <row r="699" s="1" customFormat="1" ht="16" customHeight="1" spans="1:28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</row>
    <row r="700" s="1" customFormat="1" ht="16" customHeight="1" spans="1:28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</row>
    <row r="701" s="1" customFormat="1" ht="16" customHeight="1" spans="1:28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</row>
    <row r="702" s="1" customFormat="1" ht="16" customHeight="1" spans="1:28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</row>
    <row r="703" s="1" customFormat="1" ht="16" customHeight="1" spans="1:28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</row>
    <row r="704" s="1" customFormat="1" ht="16" customHeight="1" spans="1:28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</row>
    <row r="705" s="1" customFormat="1" ht="16" customHeight="1" spans="1:28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</row>
    <row r="706" s="1" customFormat="1" ht="16" customHeight="1" spans="1:28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</row>
    <row r="707" s="1" customFormat="1" ht="16" customHeight="1" spans="1:28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</row>
    <row r="708" s="1" customFormat="1" ht="16" customHeight="1" spans="1:28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</row>
    <row r="709" s="1" customFormat="1" ht="16" customHeight="1" spans="1:28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</row>
    <row r="710" s="1" customFormat="1" ht="16" customHeight="1" spans="1:28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</row>
    <row r="711" s="1" customFormat="1" ht="16" customHeight="1" spans="1:28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</row>
    <row r="712" s="1" customFormat="1" ht="16" customHeight="1" spans="1:28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</row>
    <row r="713" s="1" customFormat="1" ht="16" customHeight="1" spans="1:28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</row>
    <row r="714" s="1" customFormat="1" ht="16" customHeight="1" spans="1:28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</row>
    <row r="715" s="1" customFormat="1" ht="16" customHeight="1" spans="1:28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</row>
    <row r="716" s="1" customFormat="1" ht="16" customHeight="1" spans="1:28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</row>
    <row r="717" s="1" customFormat="1" ht="16" customHeight="1" spans="1:28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</row>
    <row r="718" s="1" customFormat="1" ht="16" customHeight="1" spans="1:28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</row>
    <row r="719" s="1" customFormat="1" ht="16" customHeight="1" spans="1:28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</row>
    <row r="720" s="1" customFormat="1" ht="16" customHeight="1" spans="1:28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</row>
    <row r="721" s="1" customFormat="1" ht="16" customHeight="1" spans="1:28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</row>
    <row r="722" s="1" customFormat="1" ht="16" customHeight="1" spans="1:28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</row>
    <row r="723" s="1" customFormat="1" ht="16" customHeight="1" spans="1:28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</row>
    <row r="724" s="1" customFormat="1" ht="16" customHeight="1" spans="1:28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</row>
    <row r="725" s="1" customFormat="1" ht="16" customHeight="1" spans="1:28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</row>
    <row r="726" s="1" customFormat="1" ht="16" customHeight="1" spans="1:28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</row>
    <row r="727" s="1" customFormat="1" ht="16" customHeight="1" spans="1:28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</row>
    <row r="728" s="1" customFormat="1" ht="16" customHeight="1" spans="1:28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</row>
    <row r="729" s="1" customFormat="1" ht="16" customHeight="1" spans="1:28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</row>
    <row r="730" s="1" customFormat="1" ht="16" customHeight="1" spans="1:28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</row>
    <row r="731" s="1" customFormat="1" ht="16" customHeight="1" spans="1:28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</row>
    <row r="732" s="1" customFormat="1" ht="16" customHeight="1" spans="1:28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</row>
    <row r="733" s="1" customFormat="1" ht="16" customHeight="1" spans="1:28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</row>
    <row r="734" s="1" customFormat="1" ht="16" customHeight="1" spans="1:28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</row>
    <row r="735" s="1" customFormat="1" ht="16" customHeight="1" spans="1:28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</row>
    <row r="736" s="1" customFormat="1" ht="16" customHeight="1" spans="1:28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</row>
    <row r="737" s="1" customFormat="1" ht="16" customHeight="1" spans="1:28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</row>
    <row r="738" s="1" customFormat="1" ht="16" customHeight="1" spans="1:28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</row>
    <row r="739" s="1" customFormat="1" ht="16" customHeight="1" spans="1:28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</row>
    <row r="740" s="1" customFormat="1" ht="16" customHeight="1" spans="1:28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</row>
    <row r="741" s="1" customFormat="1" ht="16" customHeight="1" spans="1:28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</row>
    <row r="742" s="1" customFormat="1" ht="16" customHeight="1" spans="1:28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</row>
    <row r="743" s="1" customFormat="1" ht="16" customHeight="1" spans="1:28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</row>
    <row r="744" s="1" customFormat="1" ht="16" customHeight="1" spans="1:28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</row>
    <row r="745" s="1" customFormat="1" ht="16" customHeight="1" spans="1:28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</row>
    <row r="746" s="1" customFormat="1" ht="16" customHeight="1" spans="1:28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</row>
    <row r="747" s="1" customFormat="1" ht="16" customHeight="1" spans="1:28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</row>
    <row r="748" s="1" customFormat="1" ht="16" customHeight="1" spans="1:28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</row>
    <row r="749" s="1" customFormat="1" ht="16" customHeight="1" spans="1:28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</row>
    <row r="750" s="1" customFormat="1" ht="16" customHeight="1" spans="1:28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</row>
    <row r="751" s="1" customFormat="1" ht="16" customHeight="1" spans="1:28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</row>
    <row r="752" s="1" customFormat="1" ht="16" customHeight="1" spans="1:28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</row>
    <row r="753" s="1" customFormat="1" ht="16" customHeight="1" spans="1:28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</row>
    <row r="754" s="1" customFormat="1" ht="16" customHeight="1" spans="1:28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</row>
    <row r="755" s="1" customFormat="1" ht="16" customHeight="1" spans="1:28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</row>
    <row r="756" s="1" customFormat="1" ht="16" customHeight="1" spans="1:28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</row>
    <row r="757" s="1" customFormat="1" ht="16" customHeight="1" spans="1:28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</row>
    <row r="758" s="1" customFormat="1" ht="16" customHeight="1" spans="1:28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</row>
    <row r="759" s="1" customFormat="1" ht="16" customHeight="1" spans="1:28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</row>
    <row r="760" s="1" customFormat="1" ht="16" customHeight="1" spans="1:28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</row>
    <row r="761" s="1" customFormat="1" ht="16" customHeight="1" spans="1:28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</row>
    <row r="762" s="1" customFormat="1" ht="16" customHeight="1" spans="1:28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</row>
    <row r="763" s="1" customFormat="1" ht="16" customHeight="1" spans="1:28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</row>
    <row r="764" s="1" customFormat="1" ht="16" customHeight="1" spans="1:28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</row>
    <row r="765" s="1" customFormat="1" ht="16" customHeight="1" spans="1:28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</row>
    <row r="766" s="1" customFormat="1" ht="16" customHeight="1" spans="1:28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</row>
    <row r="767" s="1" customFormat="1" ht="16" customHeight="1" spans="1:28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</row>
    <row r="768" s="1" customFormat="1" ht="16" customHeight="1" spans="1:28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</row>
    <row r="769" s="1" customFormat="1" ht="16" customHeight="1" spans="1:28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</row>
    <row r="770" s="1" customFormat="1" ht="16" customHeight="1" spans="1:28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</row>
    <row r="771" s="1" customFormat="1" ht="16" customHeight="1" spans="1:28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</row>
    <row r="772" s="1" customFormat="1" ht="16" customHeight="1" spans="1:28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</row>
    <row r="773" s="1" customFormat="1" ht="16" customHeight="1" spans="1:28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</row>
    <row r="774" s="1" customFormat="1" ht="16" customHeight="1" spans="1:28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</row>
    <row r="775" s="1" customFormat="1" ht="16" customHeight="1" spans="1:28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</row>
    <row r="776" s="1" customFormat="1" ht="16" customHeight="1" spans="1:28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</row>
    <row r="777" s="1" customFormat="1" ht="16" customHeight="1" spans="1:28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</row>
    <row r="778" s="1" customFormat="1" ht="16" customHeight="1" spans="1:28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</row>
    <row r="779" s="1" customFormat="1" ht="16" customHeight="1" spans="1:28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</row>
    <row r="780" s="1" customFormat="1" ht="16" customHeight="1" spans="1:28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</row>
    <row r="781" s="1" customFormat="1" ht="16" customHeight="1" spans="1:28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</row>
    <row r="782" s="1" customFormat="1" ht="16" customHeight="1" spans="1:28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</row>
    <row r="783" s="1" customFormat="1" ht="16" customHeight="1" spans="1:28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</row>
    <row r="784" s="1" customFormat="1" ht="16" customHeight="1" spans="1:28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</row>
    <row r="785" s="1" customFormat="1" ht="16" customHeight="1" spans="1:28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</row>
    <row r="786" s="1" customFormat="1" ht="16" customHeight="1" spans="1:28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</row>
    <row r="787" s="1" customFormat="1" ht="16" customHeight="1" spans="1:28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</row>
    <row r="788" s="1" customFormat="1" ht="16" customHeight="1" spans="1:28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</row>
    <row r="789" s="1" customFormat="1" ht="16" customHeight="1" spans="1:28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</row>
    <row r="790" s="1" customFormat="1" ht="16" customHeight="1" spans="1:28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</row>
    <row r="791" s="1" customFormat="1" ht="16" customHeight="1" spans="1:28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</row>
    <row r="792" s="1" customFormat="1" ht="16" customHeight="1" spans="1:28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</row>
    <row r="793" s="1" customFormat="1" ht="16" customHeight="1" spans="1:28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</row>
    <row r="794" s="1" customFormat="1" ht="16" customHeight="1" spans="1:28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</row>
    <row r="795" s="1" customFormat="1" ht="16" customHeight="1" spans="1:28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</row>
    <row r="796" s="1" customFormat="1" ht="16" customHeight="1" spans="1:28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</row>
    <row r="797" s="1" customFormat="1" ht="16" customHeight="1" spans="1:28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</row>
    <row r="798" s="1" customFormat="1" ht="16" customHeight="1" spans="1:28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</row>
    <row r="799" s="1" customFormat="1" ht="16" customHeight="1" spans="1:28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</row>
    <row r="800" s="1" customFormat="1" ht="16" customHeight="1" spans="1:28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</row>
    <row r="801" s="1" customFormat="1" ht="16" customHeight="1" spans="1:28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</row>
    <row r="802" s="1" customFormat="1" ht="16" customHeight="1" spans="1:28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</row>
    <row r="803" s="1" customFormat="1" ht="16" customHeight="1" spans="1:28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</row>
    <row r="804" s="1" customFormat="1" ht="16" customHeight="1" spans="1:28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</row>
    <row r="805" s="1" customFormat="1" ht="16" customHeight="1" spans="1:28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</row>
    <row r="806" s="1" customFormat="1" ht="16" customHeight="1" spans="1:28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</row>
    <row r="807" s="1" customFormat="1" ht="16" customHeight="1" spans="1:28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</row>
    <row r="808" s="1" customFormat="1" ht="16" customHeight="1" spans="1:28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</row>
    <row r="809" s="1" customFormat="1" ht="16" customHeight="1" spans="1:28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</row>
    <row r="810" s="1" customFormat="1" ht="16" customHeight="1" spans="1:28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</row>
    <row r="811" s="1" customFormat="1" ht="16" customHeight="1" spans="1:28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</row>
    <row r="812" s="1" customFormat="1" ht="16" customHeight="1" spans="1:28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</row>
    <row r="813" s="1" customFormat="1" ht="16" customHeight="1" spans="1:28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</row>
    <row r="814" s="1" customFormat="1" ht="16" customHeight="1" spans="1:28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</row>
    <row r="815" s="1" customFormat="1" ht="16" customHeight="1" spans="1:28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</row>
    <row r="816" s="1" customFormat="1" ht="16" customHeight="1" spans="1:28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</row>
    <row r="817" s="1" customFormat="1" ht="16" customHeight="1" spans="1:28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</row>
    <row r="818" s="1" customFormat="1" ht="16" customHeight="1" spans="1:28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</row>
    <row r="819" s="1" customFormat="1" ht="16" customHeight="1" spans="1:28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</row>
    <row r="820" s="1" customFormat="1" ht="16" customHeight="1" spans="1:28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</row>
    <row r="821" s="1" customFormat="1" ht="16" customHeight="1" spans="1:28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</row>
    <row r="822" s="1" customFormat="1" ht="16" customHeight="1" spans="1:28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</row>
    <row r="823" s="1" customFormat="1" ht="16" customHeight="1" spans="1:28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</row>
    <row r="824" s="1" customFormat="1" ht="16" customHeight="1" spans="1:28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</row>
    <row r="825" s="1" customFormat="1" ht="16" customHeight="1" spans="1:28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</row>
    <row r="826" s="1" customFormat="1" ht="16" customHeight="1" spans="1:28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</row>
    <row r="827" s="1" customFormat="1" ht="16" customHeight="1" spans="1:28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</row>
    <row r="828" s="1" customFormat="1" ht="16" customHeight="1" spans="1:28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</row>
    <row r="829" s="1" customFormat="1" ht="16" customHeight="1" spans="1:28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</row>
    <row r="830" s="1" customFormat="1" ht="16" customHeight="1" spans="1:28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</row>
    <row r="831" s="1" customFormat="1" ht="16" customHeight="1" spans="1:28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</row>
    <row r="832" s="1" customFormat="1" ht="16" customHeight="1" spans="1:28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</row>
    <row r="833" s="1" customFormat="1" ht="16" customHeight="1" spans="1:28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</row>
    <row r="834" s="1" customFormat="1" ht="16" customHeight="1" spans="1:28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</row>
    <row r="835" s="1" customFormat="1" ht="16" customHeight="1" spans="1:28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</row>
    <row r="836" s="1" customFormat="1" ht="16" customHeight="1" spans="1:28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</row>
    <row r="837" s="1" customFormat="1" ht="16" customHeight="1" spans="1:28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</row>
    <row r="838" s="1" customFormat="1" ht="16" customHeight="1" spans="1:28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</row>
    <row r="839" s="1" customFormat="1" ht="16" customHeight="1" spans="1:28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</row>
    <row r="840" s="1" customFormat="1" ht="16" customHeight="1" spans="1:28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</row>
    <row r="841" s="1" customFormat="1" ht="16" customHeight="1" spans="1:28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</row>
    <row r="842" s="1" customFormat="1" ht="16" customHeight="1" spans="1:28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</row>
    <row r="843" s="1" customFormat="1" ht="16" customHeight="1" spans="1:28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</row>
    <row r="844" s="1" customFormat="1" ht="16" customHeight="1" spans="1:28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</row>
    <row r="845" s="1" customFormat="1" ht="16" customHeight="1" spans="1:28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</row>
    <row r="846" s="1" customFormat="1" ht="16" customHeight="1" spans="1:28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</row>
    <row r="847" s="1" customFormat="1" ht="16" customHeight="1" spans="1:28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</row>
    <row r="848" s="1" customFormat="1" ht="16" customHeight="1" spans="1:28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</row>
    <row r="849" s="1" customFormat="1" ht="16" customHeight="1" spans="1:28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</row>
    <row r="850" s="1" customFormat="1" ht="16" customHeight="1" spans="1:28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</row>
    <row r="851" s="1" customFormat="1" ht="16" customHeight="1" spans="1:28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</row>
    <row r="852" s="1" customFormat="1" ht="16" customHeight="1" spans="1:28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</row>
    <row r="853" s="1" customFormat="1" ht="16" customHeight="1" spans="1:28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</row>
    <row r="854" s="1" customFormat="1" ht="16" customHeight="1" spans="1:28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</row>
    <row r="855" s="1" customFormat="1" ht="16" customHeight="1" spans="1:28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</row>
    <row r="856" s="1" customFormat="1" ht="16" customHeight="1" spans="1:28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</row>
    <row r="857" s="1" customFormat="1" ht="16" customHeight="1" spans="1:28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</row>
    <row r="858" s="1" customFormat="1" ht="16" customHeight="1" spans="1:28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</row>
    <row r="859" s="1" customFormat="1" ht="16" customHeight="1" spans="1:28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</row>
    <row r="860" s="1" customFormat="1" ht="16" customHeight="1" spans="1:28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</row>
    <row r="861" s="1" customFormat="1" ht="16" customHeight="1" spans="1:28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</row>
    <row r="862" s="1" customFormat="1" ht="16" customHeight="1" spans="1:28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</row>
    <row r="863" s="1" customFormat="1" ht="16" customHeight="1" spans="1:28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</row>
    <row r="864" s="1" customFormat="1" ht="16" customHeight="1" spans="1:28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</row>
    <row r="865" s="1" customFormat="1" ht="16" customHeight="1" spans="1:28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</row>
    <row r="866" s="1" customFormat="1" ht="16" customHeight="1" spans="1:28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</row>
    <row r="867" s="1" customFormat="1" ht="16" customHeight="1" spans="1:28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</row>
    <row r="868" s="1" customFormat="1" ht="16" customHeight="1" spans="1:28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</row>
    <row r="869" s="1" customFormat="1" ht="16" customHeight="1" spans="1:28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</row>
    <row r="870" s="1" customFormat="1" ht="16" customHeight="1" spans="1:28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</row>
    <row r="871" s="1" customFormat="1" ht="16" customHeight="1" spans="1:28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</row>
    <row r="872" s="1" customFormat="1" ht="16" customHeight="1" spans="1:28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</row>
    <row r="873" s="1" customFormat="1" ht="16" customHeight="1" spans="1:28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</row>
    <row r="874" s="1" customFormat="1" ht="16" customHeight="1" spans="1:28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</row>
    <row r="875" s="1" customFormat="1" ht="16" customHeight="1" spans="1:28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</row>
    <row r="876" s="1" customFormat="1" ht="16" customHeight="1" spans="1:28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</row>
    <row r="877" s="1" customFormat="1" ht="16" customHeight="1" spans="1:28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</row>
    <row r="878" s="1" customFormat="1" ht="16" customHeight="1" spans="1:28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</row>
    <row r="879" s="1" customFormat="1" ht="16" customHeight="1" spans="1:28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</row>
    <row r="880" s="1" customFormat="1" ht="16" customHeight="1" spans="1:28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</row>
    <row r="881" s="1" customFormat="1" ht="16" customHeight="1" spans="1:28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</row>
    <row r="882" s="1" customFormat="1" ht="16" customHeight="1" spans="1:28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</row>
    <row r="883" s="1" customFormat="1" ht="16" customHeight="1" spans="1:28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</row>
    <row r="884" s="1" customFormat="1" ht="16" customHeight="1" spans="1:28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</row>
    <row r="885" s="1" customFormat="1" ht="16" customHeight="1" spans="1:28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</row>
    <row r="886" s="1" customFormat="1" ht="16" customHeight="1" spans="1:28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</row>
    <row r="887" s="1" customFormat="1" ht="16" customHeight="1" spans="1:28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</row>
    <row r="888" s="1" customFormat="1" ht="16" customHeight="1" spans="1:28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</row>
    <row r="889" s="1" customFormat="1" ht="16" customHeight="1" spans="1:28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</row>
    <row r="890" s="1" customFormat="1" ht="16" customHeight="1" spans="1:28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</row>
    <row r="891" s="1" customFormat="1" ht="16" customHeight="1" spans="1:28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</row>
    <row r="892" s="1" customFormat="1" ht="16" customHeight="1" spans="1:28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</row>
    <row r="893" s="1" customFormat="1" ht="16" customHeight="1" spans="1:28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</row>
    <row r="894" s="1" customFormat="1" ht="16" customHeight="1" spans="1:28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</row>
    <row r="895" s="1" customFormat="1" ht="16" customHeight="1" spans="1:28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</row>
    <row r="896" s="1" customFormat="1" ht="16" customHeight="1" spans="1:28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</row>
    <row r="897" s="1" customFormat="1" ht="16" customHeight="1" spans="1:28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</row>
    <row r="898" s="1" customFormat="1" ht="16" customHeight="1" spans="1:28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</row>
    <row r="899" s="1" customFormat="1" ht="16" customHeight="1" spans="1:28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</row>
    <row r="900" s="1" customFormat="1" ht="16" customHeight="1" spans="1:28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</row>
    <row r="901" s="1" customFormat="1" ht="16" customHeight="1" spans="1:28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</row>
  </sheetData>
  <mergeCells count="46">
    <mergeCell ref="A1:C1"/>
    <mergeCell ref="G1:K1"/>
    <mergeCell ref="D2:E2"/>
    <mergeCell ref="D3:E3"/>
    <mergeCell ref="D4:E4"/>
    <mergeCell ref="D5:E5"/>
    <mergeCell ref="D6:E6"/>
    <mergeCell ref="A9:E9"/>
    <mergeCell ref="M9:Q9"/>
    <mergeCell ref="A10:E10"/>
    <mergeCell ref="A11:E11"/>
    <mergeCell ref="A12:E12"/>
    <mergeCell ref="A13:E13"/>
    <mergeCell ref="M13:Q13"/>
    <mergeCell ref="A14:E14"/>
    <mergeCell ref="M14:Q14"/>
    <mergeCell ref="A15:E15"/>
    <mergeCell ref="M15:Q15"/>
    <mergeCell ref="A16:E16"/>
    <mergeCell ref="M16:Q16"/>
    <mergeCell ref="A17:E17"/>
    <mergeCell ref="M17:Q17"/>
    <mergeCell ref="A18:E18"/>
    <mergeCell ref="M18:Q18"/>
    <mergeCell ref="A19:E19"/>
    <mergeCell ref="M19:Q19"/>
    <mergeCell ref="A20:E20"/>
    <mergeCell ref="M20:Q20"/>
    <mergeCell ref="A21:E21"/>
    <mergeCell ref="M21:Q21"/>
    <mergeCell ref="A22:E22"/>
    <mergeCell ref="M22:Q22"/>
    <mergeCell ref="A23:E23"/>
    <mergeCell ref="M23:Q23"/>
    <mergeCell ref="A24:E24"/>
    <mergeCell ref="M24:Q24"/>
    <mergeCell ref="G7:G8"/>
    <mergeCell ref="H7:H8"/>
    <mergeCell ref="I7:I8"/>
    <mergeCell ref="J7:J8"/>
    <mergeCell ref="K7:K8"/>
    <mergeCell ref="G2:I4"/>
    <mergeCell ref="J2:K4"/>
    <mergeCell ref="G5:I6"/>
    <mergeCell ref="J5:K6"/>
    <mergeCell ref="A7:E8"/>
  </mergeCells>
  <conditionalFormatting sqref="C9:C24">
    <cfRule type="notContainsBlanks" dxfId="0" priority="4">
      <formula>LEN(TRIM(C9))&gt;0</formula>
    </cfRule>
  </conditionalFormatting>
  <conditionalFormatting sqref="G16:G20">
    <cfRule type="notContainsBlanks" dxfId="0" priority="2">
      <formula>LEN(TRIM(G16))&gt;0</formula>
    </cfRule>
  </conditionalFormatting>
  <conditionalFormatting sqref="H9:K24">
    <cfRule type="notContainsBlanks" dxfId="0" priority="3">
      <formula>LEN(TRIM(H9))&gt;0</formula>
    </cfRule>
  </conditionalFormatting>
  <conditionalFormatting sqref="O9:O24 S9:S24">
    <cfRule type="notContainsBlanks" dxfId="0" priority="5">
      <formula>LEN(TRIM(O9))&gt;0</formula>
    </cfRule>
  </conditionalFormatting>
  <pageMargins left="0.7" right="0.7" top="0.75" bottom="0.75" header="0.3" footer="0.3"/>
  <pageSetup paperSize="9" scale="74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XS-XXL</vt:lpstr>
      <vt:lpstr>XS-XXL (cm)</vt:lpstr>
      <vt:lpstr>1X-3X</vt:lpstr>
      <vt:lpstr>1X-3X (CM)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sales</dc:creator>
  <cp:lastModifiedBy>天边的一条鱼</cp:lastModifiedBy>
  <dcterms:created xsi:type="dcterms:W3CDTF">2023-05-12T11:15:00Z</dcterms:created>
  <dcterms:modified xsi:type="dcterms:W3CDTF">2025-01-07T03:30:50Z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42EB2D9EA021455A9665DF5CC1B7686B_12</vt:lpwstr>
  </property>
</Properties>
</file>