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  <externalReference r:id="rId6"/>
  </externalReferences>
  <definedNames>
    <definedName name="_xlnm.Print_Area" localSheetId="0">'XS-XXL'!$A$1:$N$29</definedName>
    <definedName name="_xlnm.Print_Area" localSheetId="1">'XS-XXL (cm)'!$A$1:$N$29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<sst xmlns="http://schemas.openxmlformats.org/spreadsheetml/2006/main" count="252" uniqueCount="96">
  <si>
    <t>GRADED SPEC PAGE</t>
  </si>
  <si>
    <t>STYLE #:</t>
  </si>
  <si>
    <t>BG5219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</si>
  <si>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</si>
  <si>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</si>
  <si>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</si>
  <si>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</si>
  <si>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</si>
  <si>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</si>
  <si>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</si>
  <si>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</si>
  <si>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</si>
  <si>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</si>
  <si>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</si>
  <si>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</si>
  <si>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XS-XXL</t>
  </si>
  <si>
    <t>COLORWAY:</t>
  </si>
  <si>
    <t>PO #:</t>
  </si>
  <si>
    <t>POINT OF MEASURE
(TOTAL CIRCUMFERENCE)</t>
  </si>
  <si>
    <t>TOL +/-</t>
  </si>
  <si>
    <t>XS</t>
  </si>
  <si>
    <t>S</t>
  </si>
  <si>
    <t>M</t>
  </si>
  <si>
    <t>L</t>
  </si>
  <si>
    <t>XL</t>
  </si>
  <si>
    <t>XXL</t>
  </si>
  <si>
    <t>FRONT LENGTH FROM HPB (STRAP JOIN) TO CF HEM EDGE</t>
  </si>
  <si>
    <t>前身长，从肩带连接点到前中底边</t>
  </si>
  <si>
    <t>CB LENGTH FROM TOP EDGE TO CB HEM EDGE</t>
  </si>
  <si>
    <t>后中上身长，顶边到底边量</t>
  </si>
  <si>
    <t>SS LENGTH FROM TOP EDGE TO CB HEM EDGE</t>
  </si>
  <si>
    <t>上身侧缝长，顶边到底边量</t>
  </si>
  <si>
    <t>FRONT NECK WIDTH (FROM INNER  STRAP JOIN TO JOIN)</t>
  </si>
  <si>
    <t>前领宽</t>
  </si>
  <si>
    <t>FRONT NECK DROP FROM STRAP JOIN TO EDGE - STRAIGHT DOWN</t>
  </si>
  <si>
    <t>前领深，肩带连接点到领边</t>
  </si>
  <si>
    <t>BACK NECK WIDTH</t>
  </si>
  <si>
    <t>后领宽</t>
  </si>
  <si>
    <t>BACK NECK DROP FROM STRAP JOIN TO EDGE - STRAIGHT DOWN</t>
  </si>
  <si>
    <t>后领深，肩带连接点到领边，垂直量</t>
  </si>
  <si>
    <t>FRONT ARMHOLE ALONG CURVE - FROM SS TO STRAP JOIN</t>
  </si>
  <si>
    <t>前袖笼沿边量，侧缝到肩带连接点</t>
  </si>
  <si>
    <t>BACK ARMHOLE ALONG CURVE - FROM SS TO STRAP JOIN</t>
  </si>
  <si>
    <t>后袖笼沿边量，侧缝到肩带连接点</t>
  </si>
  <si>
    <t xml:space="preserve">BUST 1" BELOW AH </t>
  </si>
  <si>
    <r>
      <rPr>
        <sz val="16"/>
        <rFont val="宋体"/>
        <charset val="134"/>
      </rPr>
      <t>胸围，腋下</t>
    </r>
    <r>
      <rPr>
        <sz val="16"/>
        <rFont val="Calibri"/>
        <charset val="134"/>
      </rPr>
      <t>1“</t>
    </r>
  </si>
  <si>
    <t>WAIST WIDTH - 6" BELOW AH</t>
  </si>
  <si>
    <r>
      <rPr>
        <sz val="16"/>
        <rFont val="宋体"/>
        <charset val="134"/>
      </rPr>
      <t>腰围，腋下</t>
    </r>
    <r>
      <rPr>
        <sz val="16"/>
        <rFont val="Calibri"/>
        <charset val="134"/>
      </rPr>
      <t>6”</t>
    </r>
  </si>
  <si>
    <t>HIP WIDTH - 15" BELOW AH</t>
  </si>
  <si>
    <r>
      <rPr>
        <sz val="16"/>
        <rFont val="宋体"/>
        <charset val="134"/>
      </rPr>
      <t>臀围，腋下</t>
    </r>
    <r>
      <rPr>
        <sz val="16"/>
        <rFont val="Calibri"/>
        <charset val="134"/>
      </rPr>
      <t>15“</t>
    </r>
  </si>
  <si>
    <t>SWEEP WIDTH (SELF) - STRAIGHT ACROSS</t>
  </si>
  <si>
    <r>
      <rPr>
        <sz val="16"/>
        <rFont val="宋体"/>
        <charset val="134"/>
      </rPr>
      <t>面布摆围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直量</t>
    </r>
  </si>
  <si>
    <t>SWEEP WIDTH (LINING) - STRAIGHT ACROSS</t>
  </si>
  <si>
    <r>
      <rPr>
        <sz val="16"/>
        <rFont val="宋体"/>
        <charset val="134"/>
      </rPr>
      <t>里布摆围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沿边量</t>
    </r>
  </si>
  <si>
    <t>LINING LENGTH - SHORTER THAN SHELL</t>
  </si>
  <si>
    <t>里布与面布的长度差</t>
  </si>
  <si>
    <t>SHOULDER STRAP WIDTH</t>
  </si>
  <si>
    <t>肩带宽</t>
  </si>
  <si>
    <t>SHOULDER STRAP LENGTH - FROM STRAP JOIN TO STRAP JOIN</t>
  </si>
  <si>
    <t>肩带长，肩带连接点到连接点</t>
  </si>
  <si>
    <t>ADJUSTABLE LENGTH OF SHOULDER STRAP</t>
  </si>
  <si>
    <t>肩带可调节量</t>
  </si>
  <si>
    <t>SHOULDER STRAP - TRIM LENGTH - FROM STRAP IN TO TRIM EDGE</t>
  </si>
  <si>
    <t>肩带上装饰带的长度，肩带链接点到装饰带的边</t>
  </si>
  <si>
    <t>DESIGNER:</t>
  </si>
  <si>
    <t>DATE CREATED:</t>
  </si>
  <si>
    <t>TECH DESIGNER:</t>
  </si>
  <si>
    <t>HANNAH</t>
  </si>
  <si>
    <t>MILLY</t>
  </si>
  <si>
    <t>1X-3X</t>
  </si>
  <si>
    <t>SAMPLE SIZE:</t>
  </si>
  <si>
    <t>1X</t>
  </si>
  <si>
    <t>POINT OF MEASURE
(ALL BODY WIDTH POMS ARE TOTAL CIRCUMFERENCE)</t>
  </si>
  <si>
    <t>0X</t>
  </si>
  <si>
    <t>2X</t>
  </si>
  <si>
    <t>3X</t>
  </si>
  <si>
    <t>FRONT BODY LENGTH - FROM HPS TO HEM</t>
  </si>
  <si>
    <t>CB LENGTH FROM TOP EDGE TO CB HEM</t>
  </si>
  <si>
    <t>后身长，后领边到底边量</t>
  </si>
  <si>
    <t>FRONT NECK WIDTH</t>
  </si>
  <si>
    <t>FRONT NECK DROP FROM STRAP POINT TO EDGE</t>
  </si>
  <si>
    <t>BUST 1" BELOW AH</t>
  </si>
  <si>
    <r>
      <rPr>
        <sz val="11"/>
        <rFont val="宋体"/>
        <charset val="134"/>
      </rPr>
      <t>胸围，腋下</t>
    </r>
    <r>
      <rPr>
        <sz val="11"/>
        <rFont val="Calibri"/>
        <charset val="134"/>
      </rPr>
      <t>1“</t>
    </r>
  </si>
  <si>
    <r>
      <rPr>
        <sz val="11"/>
        <rFont val="宋体"/>
        <charset val="134"/>
      </rPr>
      <t>腰围，腋下</t>
    </r>
    <r>
      <rPr>
        <sz val="11"/>
        <rFont val="Calibri"/>
        <charset val="134"/>
      </rPr>
      <t>6”</t>
    </r>
  </si>
  <si>
    <r>
      <rPr>
        <sz val="11"/>
        <rFont val="宋体"/>
        <charset val="134"/>
      </rPr>
      <t>臀围，腋下</t>
    </r>
    <r>
      <rPr>
        <sz val="11"/>
        <rFont val="Calibri"/>
        <charset val="134"/>
      </rPr>
      <t>15“</t>
    </r>
  </si>
  <si>
    <t>SWEEP WIDTH (SELF) - ALONG CURVE</t>
  </si>
  <si>
    <r>
      <rPr>
        <sz val="11"/>
        <rFont val="宋体"/>
        <charset val="134"/>
      </rPr>
      <t>面布摆围</t>
    </r>
    <r>
      <rPr>
        <sz val="11"/>
        <rFont val="Calibri"/>
        <charset val="134"/>
      </rPr>
      <t>-</t>
    </r>
    <r>
      <rPr>
        <sz val="11"/>
        <rFont val="宋体"/>
        <charset val="134"/>
      </rPr>
      <t>沿边量</t>
    </r>
  </si>
  <si>
    <r>
      <rPr>
        <sz val="12"/>
        <color theme="1"/>
        <rFont val="宋体"/>
        <charset val="134"/>
        <scheme val="major"/>
      </rPr>
      <t>SWEEP WIDTH (</t>
    </r>
    <r>
      <rPr>
        <b/>
        <sz val="12"/>
        <color theme="1"/>
        <rFont val="宋体"/>
        <charset val="134"/>
        <scheme val="major"/>
      </rPr>
      <t>LINING</t>
    </r>
    <r>
      <rPr>
        <sz val="12"/>
        <color theme="1"/>
        <rFont val="宋体"/>
        <charset val="134"/>
        <scheme val="major"/>
      </rPr>
      <t>) - ALONG CURVE</t>
    </r>
  </si>
  <si>
    <r>
      <rPr>
        <sz val="11"/>
        <rFont val="宋体"/>
        <charset val="134"/>
      </rPr>
      <t>里布摆围</t>
    </r>
    <r>
      <rPr>
        <sz val="11"/>
        <rFont val="Calibri"/>
        <charset val="134"/>
      </rPr>
      <t>-</t>
    </r>
    <r>
      <rPr>
        <sz val="11"/>
        <rFont val="宋体"/>
        <charset val="134"/>
      </rPr>
      <t>沿边量</t>
    </r>
  </si>
  <si>
    <r>
      <rPr>
        <b/>
        <sz val="12"/>
        <color theme="1"/>
        <rFont val="宋体"/>
        <charset val="134"/>
        <scheme val="major"/>
      </rPr>
      <t xml:space="preserve">LINING </t>
    </r>
    <r>
      <rPr>
        <sz val="12"/>
        <color theme="1"/>
        <rFont val="宋体"/>
        <charset val="134"/>
        <scheme val="major"/>
      </rPr>
      <t>LENGTH - SHORTER THAN SHELL</t>
    </r>
  </si>
  <si>
    <t>SHOULDER STRAP ADJUSTABLE - LENGTH</t>
  </si>
  <si>
    <t>BUST DART PLACEMENT - BELOW A/H TOP EDGE</t>
  </si>
  <si>
    <t>胸省位置，由袖笼顶边量</t>
  </si>
  <si>
    <t xml:space="preserve">BUST DART LENGTH </t>
  </si>
  <si>
    <t>胸省长</t>
  </si>
  <si>
    <t>SHOULDER STRAP - TRIM LENGTH - FROM STRAPJN TO TRIM EDGE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</si>
</sst>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#\ ?/?;\-?/?;0"/>
    <numFmt numFmtId="179" formatCode="#\ ??/??"/>
    <numFmt numFmtId="180" formatCode="mm/dd/yy"/>
    <numFmt numFmtId="181" formatCode="m/d"/>
  </numFmts>
  <fonts count="72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11"/>
      <name val="宋体"/>
      <charset val="134"/>
    </font>
    <font>
      <sz val="12"/>
      <color rgb="FFFF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0"/>
      <color rgb="FF000000"/>
      <name val="Calibri"/>
      <charset val="134"/>
    </font>
    <font>
      <sz val="12"/>
      <color theme="1"/>
      <name val="Calibri"/>
      <charset val="134"/>
    </font>
    <font>
      <b/>
      <sz val="15"/>
      <color rgb="FF000000"/>
      <name val="Calibri"/>
      <charset val="134"/>
    </font>
    <font>
      <sz val="10"/>
      <color theme="1"/>
      <name val="Calibri"/>
      <charset val="134"/>
    </font>
    <font>
      <b/>
      <sz val="9"/>
      <name val="Calibri"/>
      <charset val="134"/>
    </font>
    <font>
      <b/>
      <sz val="9"/>
      <color theme="1"/>
      <name val="Calibri"/>
      <charset val="134"/>
    </font>
    <font>
      <b/>
      <sz val="10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4"/>
      <color rgb="FFDD0806"/>
      <name val="Calibri"/>
      <charset val="134"/>
    </font>
    <font>
      <sz val="16"/>
      <color rgb="FF000000"/>
      <name val="Calibri"/>
      <charset val="134"/>
    </font>
    <font>
      <sz val="16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6"/>
      <name val="Calibri"/>
      <charset val="134"/>
    </font>
    <font>
      <b/>
      <sz val="12"/>
      <color theme="1"/>
      <name val="宋体"/>
      <charset val="134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2" borderId="4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0" applyNumberFormat="0" applyFill="0" applyAlignment="0" applyProtection="0">
      <alignment vertical="center"/>
    </xf>
    <xf numFmtId="0" fontId="56" fillId="0" borderId="50" applyNumberFormat="0" applyFill="0" applyAlignment="0" applyProtection="0">
      <alignment vertical="center"/>
    </xf>
    <xf numFmtId="0" fontId="57" fillId="0" borderId="5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3" borderId="52" applyNumberFormat="0" applyAlignment="0" applyProtection="0">
      <alignment vertical="center"/>
    </xf>
    <xf numFmtId="0" fontId="59" fillId="14" borderId="53" applyNumberFormat="0" applyAlignment="0" applyProtection="0">
      <alignment vertical="center"/>
    </xf>
    <xf numFmtId="0" fontId="60" fillId="14" borderId="52" applyNumberFormat="0" applyAlignment="0" applyProtection="0">
      <alignment vertical="center"/>
    </xf>
    <xf numFmtId="0" fontId="61" fillId="15" borderId="54" applyNumberFormat="0" applyAlignment="0" applyProtection="0">
      <alignment vertical="center"/>
    </xf>
    <xf numFmtId="0" fontId="62" fillId="0" borderId="55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</cellStyleXfs>
  <cellXfs count="173">
    <xf numFmtId="0" fontId="0" fillId="0" borderId="0" xfId="0">
      <alignment vertical="center"/>
    </xf>
    <xf numFmtId="0" fontId="1" fillId="0" borderId="0" xfId="51" applyFont="1" applyFill="1" applyAlignment="1"/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/>
    <xf numFmtId="0" fontId="3" fillId="0" borderId="3" xfId="51" applyFont="1" applyFill="1" applyBorder="1" applyAlignment="1"/>
    <xf numFmtId="0" fontId="4" fillId="0" borderId="4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/>
    </xf>
    <xf numFmtId="0" fontId="5" fillId="3" borderId="5" xfId="51" applyFont="1" applyFill="1" applyBorder="1" applyAlignment="1">
      <alignment horizontal="left" vertical="center"/>
    </xf>
    <xf numFmtId="0" fontId="6" fillId="0" borderId="6" xfId="51" applyFont="1" applyFill="1" applyBorder="1" applyAlignment="1">
      <alignment horizontal="left"/>
    </xf>
    <xf numFmtId="0" fontId="7" fillId="0" borderId="7" xfId="51" applyFont="1" applyFill="1" applyBorder="1" applyAlignment="1">
      <alignment horizontal="left" vertical="center"/>
    </xf>
    <xf numFmtId="0" fontId="5" fillId="3" borderId="7" xfId="51" applyFont="1" applyFill="1" applyBorder="1" applyAlignment="1">
      <alignment horizontal="left" vertical="center"/>
    </xf>
    <xf numFmtId="0" fontId="8" fillId="4" borderId="1" xfId="51" applyFont="1" applyFill="1" applyBorder="1" applyAlignment="1">
      <alignment horizontal="left" vertical="center"/>
    </xf>
    <xf numFmtId="0" fontId="8" fillId="4" borderId="2" xfId="51" applyFont="1" applyFill="1" applyBorder="1" applyAlignment="1">
      <alignment horizontal="left" vertical="center"/>
    </xf>
    <xf numFmtId="0" fontId="6" fillId="0" borderId="3" xfId="51" applyFont="1" applyFill="1" applyBorder="1" applyAlignment="1"/>
    <xf numFmtId="0" fontId="3" fillId="5" borderId="8" xfId="51" applyFont="1" applyFill="1" applyBorder="1" applyAlignment="1">
      <alignment horizontal="center"/>
    </xf>
    <xf numFmtId="0" fontId="5" fillId="3" borderId="9" xfId="51" applyFont="1" applyFill="1" applyBorder="1" applyAlignment="1">
      <alignment horizontal="left" vertical="center"/>
    </xf>
    <xf numFmtId="0" fontId="6" fillId="0" borderId="2" xfId="51" applyFont="1" applyFill="1" applyBorder="1" applyAlignment="1">
      <alignment horizontal="left"/>
    </xf>
    <xf numFmtId="14" fontId="7" fillId="0" borderId="7" xfId="51" applyNumberFormat="1" applyFont="1" applyFill="1" applyBorder="1" applyAlignment="1">
      <alignment horizontal="left" vertical="center"/>
    </xf>
    <xf numFmtId="0" fontId="5" fillId="3" borderId="1" xfId="51" applyFont="1" applyFill="1" applyBorder="1" applyAlignment="1">
      <alignment horizontal="left" vertical="center"/>
    </xf>
    <xf numFmtId="0" fontId="3" fillId="5" borderId="10" xfId="51" applyFont="1" applyFill="1" applyBorder="1" applyAlignment="1">
      <alignment horizontal="center"/>
    </xf>
    <xf numFmtId="0" fontId="7" fillId="0" borderId="1" xfId="51" applyFont="1" applyFill="1" applyBorder="1" applyAlignment="1">
      <alignment horizontal="left" vertical="center"/>
    </xf>
    <xf numFmtId="0" fontId="3" fillId="5" borderId="7" xfId="51" applyFont="1" applyFill="1" applyBorder="1" applyAlignment="1">
      <alignment horizontal="center"/>
    </xf>
    <xf numFmtId="0" fontId="9" fillId="6" borderId="11" xfId="51" applyFont="1" applyFill="1" applyBorder="1" applyAlignment="1">
      <alignment horizontal="center" vertical="center" wrapText="1"/>
    </xf>
    <xf numFmtId="0" fontId="9" fillId="6" borderId="12" xfId="51" applyFont="1" applyFill="1" applyBorder="1" applyAlignment="1">
      <alignment horizontal="center" vertical="center" wrapText="1"/>
    </xf>
    <xf numFmtId="0" fontId="9" fillId="6" borderId="13" xfId="51" applyFont="1" applyFill="1" applyBorder="1" applyAlignment="1">
      <alignment horizontal="center" vertical="center" wrapText="1"/>
    </xf>
    <xf numFmtId="0" fontId="10" fillId="6" borderId="14" xfId="51" applyFont="1" applyFill="1" applyBorder="1" applyAlignment="1">
      <alignment horizontal="center" vertical="center" wrapText="1"/>
    </xf>
    <xf numFmtId="0" fontId="10" fillId="6" borderId="15" xfId="51" applyFont="1" applyFill="1" applyBorder="1" applyAlignment="1">
      <alignment horizontal="center" vertical="center" wrapText="1"/>
    </xf>
    <xf numFmtId="0" fontId="9" fillId="6" borderId="6" xfId="51" applyFont="1" applyFill="1" applyBorder="1" applyAlignment="1">
      <alignment horizontal="center" vertical="center" wrapText="1"/>
    </xf>
    <xf numFmtId="0" fontId="9" fillId="6" borderId="16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/>
    <xf numFmtId="0" fontId="8" fillId="7" borderId="1" xfId="51" applyFont="1" applyFill="1" applyBorder="1" applyAlignment="1">
      <alignment horizontal="left"/>
    </xf>
    <xf numFmtId="0" fontId="8" fillId="7" borderId="2" xfId="51" applyFont="1" applyFill="1" applyBorder="1" applyAlignment="1">
      <alignment horizontal="left"/>
    </xf>
    <xf numFmtId="0" fontId="11" fillId="0" borderId="17" xfId="49" applyFont="1" applyFill="1" applyBorder="1" applyAlignment="1">
      <alignment wrapText="1"/>
    </xf>
    <xf numFmtId="176" fontId="12" fillId="8" borderId="17" xfId="52" applyNumberFormat="1" applyFont="1" applyFill="1" applyBorder="1" applyAlignment="1">
      <alignment horizontal="center"/>
    </xf>
    <xf numFmtId="177" fontId="6" fillId="8" borderId="17" xfId="52" applyNumberFormat="1" applyFont="1" applyFill="1" applyBorder="1" applyAlignment="1">
      <alignment horizontal="center" wrapText="1"/>
    </xf>
    <xf numFmtId="0" fontId="7" fillId="7" borderId="17" xfId="49" applyFont="1" applyFill="1" applyBorder="1" applyAlignment="1">
      <alignment horizontal="left" vertical="center"/>
    </xf>
    <xf numFmtId="0" fontId="6" fillId="7" borderId="17" xfId="49" applyFont="1" applyFill="1" applyBorder="1" applyAlignment="1"/>
    <xf numFmtId="0" fontId="6" fillId="7" borderId="18" xfId="49" applyFont="1" applyFill="1" applyBorder="1" applyAlignment="1"/>
    <xf numFmtId="176" fontId="12" fillId="8" borderId="17" xfId="51" applyNumberFormat="1" applyFont="1" applyFill="1" applyBorder="1" applyAlignment="1">
      <alignment horizontal="center"/>
    </xf>
    <xf numFmtId="0" fontId="7" fillId="0" borderId="17" xfId="49" applyFont="1" applyFill="1" applyBorder="1" applyAlignment="1">
      <alignment horizontal="left" vertical="center"/>
    </xf>
    <xf numFmtId="0" fontId="6" fillId="0" borderId="17" xfId="49" applyFont="1" applyFill="1" applyBorder="1" applyAlignment="1"/>
    <xf numFmtId="0" fontId="6" fillId="0" borderId="18" xfId="49" applyFont="1" applyFill="1" applyBorder="1" applyAlignment="1"/>
    <xf numFmtId="0" fontId="7" fillId="7" borderId="19" xfId="49" applyFont="1" applyFill="1" applyBorder="1" applyAlignment="1">
      <alignment horizontal="left" vertical="center"/>
    </xf>
    <xf numFmtId="0" fontId="7" fillId="7" borderId="20" xfId="49" applyFont="1" applyFill="1" applyBorder="1" applyAlignment="1">
      <alignment horizontal="left" vertical="center"/>
    </xf>
    <xf numFmtId="178" fontId="12" fillId="0" borderId="17" xfId="52" applyNumberFormat="1" applyFont="1" applyBorder="1" applyAlignment="1">
      <alignment horizontal="center" wrapText="1"/>
    </xf>
    <xf numFmtId="0" fontId="11" fillId="0" borderId="17" xfId="49" applyFont="1" applyFill="1" applyBorder="1" applyAlignment="1"/>
    <xf numFmtId="0" fontId="13" fillId="0" borderId="0" xfId="49" applyFont="1" applyFill="1" applyAlignment="1"/>
    <xf numFmtId="0" fontId="14" fillId="7" borderId="0" xfId="51" applyFont="1" applyFill="1" applyAlignment="1"/>
    <xf numFmtId="0" fontId="14" fillId="0" borderId="0" xfId="51" applyFont="1" applyFill="1" applyAlignment="1"/>
    <xf numFmtId="0" fontId="15" fillId="0" borderId="0" xfId="51" applyFont="1" applyFill="1" applyAlignment="1"/>
    <xf numFmtId="0" fontId="16" fillId="0" borderId="0" xfId="51" applyFont="1" applyFill="1" applyAlignment="1"/>
    <xf numFmtId="0" fontId="3" fillId="5" borderId="11" xfId="51" applyFont="1" applyFill="1" applyBorder="1" applyAlignment="1">
      <alignment horizontal="center"/>
    </xf>
    <xf numFmtId="0" fontId="3" fillId="5" borderId="12" xfId="51" applyFont="1" applyFill="1" applyBorder="1" applyAlignment="1">
      <alignment horizontal="center"/>
    </xf>
    <xf numFmtId="0" fontId="17" fillId="8" borderId="0" xfId="51" applyFont="1" applyFill="1" applyAlignment="1"/>
    <xf numFmtId="0" fontId="3" fillId="5" borderId="0" xfId="51" applyFont="1" applyFill="1" applyBorder="1" applyAlignment="1">
      <alignment horizontal="center"/>
    </xf>
    <xf numFmtId="0" fontId="3" fillId="5" borderId="13" xfId="51" applyFont="1" applyFill="1" applyBorder="1" applyAlignment="1">
      <alignment horizontal="center"/>
    </xf>
    <xf numFmtId="0" fontId="3" fillId="5" borderId="6" xfId="51" applyFont="1" applyFill="1" applyBorder="1" applyAlignment="1">
      <alignment horizontal="center"/>
    </xf>
    <xf numFmtId="0" fontId="3" fillId="5" borderId="16" xfId="51" applyFont="1" applyFill="1" applyBorder="1" applyAlignment="1">
      <alignment horizontal="center"/>
    </xf>
    <xf numFmtId="0" fontId="18" fillId="6" borderId="14" xfId="51" applyFont="1" applyFill="1" applyBorder="1" applyAlignment="1">
      <alignment horizontal="center" vertical="center" wrapText="1"/>
    </xf>
    <xf numFmtId="0" fontId="19" fillId="6" borderId="14" xfId="51" applyFont="1" applyFill="1" applyBorder="1" applyAlignment="1">
      <alignment horizontal="center" vertical="center" wrapText="1"/>
    </xf>
    <xf numFmtId="0" fontId="17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horizontal="center" vertical="center" wrapText="1"/>
    </xf>
    <xf numFmtId="0" fontId="21" fillId="0" borderId="0" xfId="51" applyFont="1" applyFill="1" applyAlignment="1">
      <alignment horizontal="center" vertical="center"/>
    </xf>
    <xf numFmtId="176" fontId="17" fillId="0" borderId="0" xfId="51" applyNumberFormat="1" applyFont="1" applyFill="1" applyAlignment="1">
      <alignment horizontal="center" vertical="center" wrapText="1"/>
    </xf>
    <xf numFmtId="176" fontId="22" fillId="0" borderId="0" xfId="51" applyNumberFormat="1" applyFont="1" applyFill="1" applyAlignment="1">
      <alignment horizontal="center" vertical="center" wrapText="1"/>
    </xf>
    <xf numFmtId="0" fontId="17" fillId="0" borderId="0" xfId="51" applyFont="1" applyFill="1" applyAlignment="1">
      <alignment horizontal="center" vertical="center"/>
    </xf>
    <xf numFmtId="176" fontId="6" fillId="8" borderId="17" xfId="52" applyNumberFormat="1" applyFont="1" applyFill="1" applyBorder="1" applyAlignment="1">
      <alignment horizontal="center" wrapText="1"/>
    </xf>
    <xf numFmtId="176" fontId="6" fillId="8" borderId="17" xfId="51" applyNumberFormat="1" applyFont="1" applyFill="1" applyBorder="1" applyAlignment="1">
      <alignment horizontal="center" wrapText="1"/>
    </xf>
    <xf numFmtId="178" fontId="6" fillId="0" borderId="17" xfId="52" applyNumberFormat="1" applyFont="1" applyBorder="1" applyAlignment="1">
      <alignment horizontal="center" wrapText="1"/>
    </xf>
    <xf numFmtId="179" fontId="6" fillId="0" borderId="17" xfId="52" applyNumberFormat="1" applyFont="1" applyBorder="1" applyAlignment="1">
      <alignment horizontal="center" wrapText="1"/>
    </xf>
    <xf numFmtId="179" fontId="8" fillId="0" borderId="17" xfId="51" applyNumberFormat="1" applyFont="1" applyFill="1" applyBorder="1" applyAlignment="1">
      <alignment horizontal="center" wrapText="1"/>
    </xf>
    <xf numFmtId="176" fontId="8" fillId="8" borderId="17" xfId="51" applyNumberFormat="1" applyFont="1" applyFill="1" applyBorder="1" applyAlignment="1">
      <alignment horizontal="center" wrapText="1"/>
    </xf>
    <xf numFmtId="179" fontId="7" fillId="8" borderId="17" xfId="51" applyNumberFormat="1" applyFont="1" applyFill="1" applyBorder="1" applyAlignment="1">
      <alignment horizontal="center" wrapText="1"/>
    </xf>
    <xf numFmtId="179" fontId="8" fillId="8" borderId="17" xfId="51" applyNumberFormat="1" applyFont="1" applyFill="1" applyBorder="1" applyAlignment="1">
      <alignment horizontal="center" wrapText="1"/>
    </xf>
    <xf numFmtId="179" fontId="7" fillId="0" borderId="17" xfId="5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/>
    </xf>
    <xf numFmtId="0" fontId="26" fillId="3" borderId="28" xfId="0" applyFont="1" applyFill="1" applyBorder="1" applyAlignment="1">
      <alignment horizontal="left" vertical="center"/>
    </xf>
    <xf numFmtId="180" fontId="13" fillId="0" borderId="29" xfId="0" applyNumberFormat="1" applyFont="1" applyFill="1" applyBorder="1" applyAlignment="1">
      <alignment horizontal="left" vertical="center"/>
    </xf>
    <xf numFmtId="180" fontId="13" fillId="0" borderId="30" xfId="0" applyNumberFormat="1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26" fillId="3" borderId="17" xfId="0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left" vertical="center"/>
    </xf>
    <xf numFmtId="180" fontId="13" fillId="0" borderId="3" xfId="0" applyNumberFormat="1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180" fontId="13" fillId="0" borderId="32" xfId="0" applyNumberFormat="1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/>
    </xf>
    <xf numFmtId="0" fontId="26" fillId="3" borderId="34" xfId="0" applyFont="1" applyFill="1" applyBorder="1" applyAlignment="1">
      <alignment horizontal="left" vertical="center"/>
    </xf>
    <xf numFmtId="180" fontId="13" fillId="0" borderId="35" xfId="0" applyNumberFormat="1" applyFont="1" applyFill="1" applyBorder="1" applyAlignment="1">
      <alignment horizontal="left" vertical="center"/>
    </xf>
    <xf numFmtId="180" fontId="13" fillId="0" borderId="36" xfId="0" applyNumberFormat="1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9" fillId="9" borderId="28" xfId="0" applyFont="1" applyFill="1" applyBorder="1" applyAlignment="1">
      <alignment horizontal="center" vertical="center" wrapText="1"/>
    </xf>
    <xf numFmtId="0" fontId="29" fillId="9" borderId="28" xfId="0" applyFont="1" applyFill="1" applyBorder="1" applyAlignment="1">
      <alignment horizontal="center" vertical="center"/>
    </xf>
    <xf numFmtId="0" fontId="30" fillId="10" borderId="28" xfId="0" applyFont="1" applyFill="1" applyBorder="1" applyAlignment="1">
      <alignment horizontal="center" vertical="center" wrapText="1"/>
    </xf>
    <xf numFmtId="0" fontId="24" fillId="10" borderId="2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vertical="center"/>
    </xf>
    <xf numFmtId="0" fontId="29" fillId="9" borderId="17" xfId="0" applyFont="1" applyFill="1" applyBorder="1" applyAlignment="1">
      <alignment horizontal="center" vertical="center"/>
    </xf>
    <xf numFmtId="0" fontId="31" fillId="9" borderId="17" xfId="0" applyFont="1" applyFill="1" applyBorder="1" applyAlignment="1">
      <alignment vertical="center"/>
    </xf>
    <xf numFmtId="0" fontId="32" fillId="9" borderId="17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/>
    </xf>
    <xf numFmtId="0" fontId="34" fillId="0" borderId="18" xfId="0" applyFont="1" applyFill="1" applyBorder="1" applyAlignment="1">
      <alignment horizontal="left"/>
    </xf>
    <xf numFmtId="0" fontId="34" fillId="0" borderId="38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left"/>
    </xf>
    <xf numFmtId="0" fontId="35" fillId="0" borderId="17" xfId="49" applyFont="1" applyFill="1" applyBorder="1" applyAlignment="1">
      <alignment wrapText="1"/>
    </xf>
    <xf numFmtId="176" fontId="36" fillId="0" borderId="17" xfId="49" applyNumberFormat="1" applyFont="1" applyFill="1" applyBorder="1" applyAlignment="1">
      <alignment horizontal="center" vertical="center" wrapText="1"/>
    </xf>
    <xf numFmtId="177" fontId="37" fillId="8" borderId="3" xfId="0" applyNumberFormat="1" applyFont="1" applyFill="1" applyBorder="1" applyAlignment="1">
      <alignment horizontal="center" wrapText="1"/>
    </xf>
    <xf numFmtId="0" fontId="35" fillId="0" borderId="17" xfId="49" applyFont="1" applyFill="1" applyBorder="1" applyAlignment="1"/>
    <xf numFmtId="0" fontId="34" fillId="0" borderId="18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0" fontId="38" fillId="0" borderId="39" xfId="0" applyFont="1" applyFill="1" applyBorder="1" applyAlignment="1">
      <alignment horizontal="center"/>
    </xf>
    <xf numFmtId="181" fontId="39" fillId="0" borderId="17" xfId="0" applyNumberFormat="1" applyFont="1" applyFill="1" applyBorder="1" applyAlignment="1">
      <alignment horizontal="center" wrapText="1"/>
    </xf>
    <xf numFmtId="176" fontId="1" fillId="0" borderId="17" xfId="0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40" fillId="0" borderId="0" xfId="0" applyFont="1" applyFill="1" applyAlignment="1"/>
    <xf numFmtId="0" fontId="41" fillId="0" borderId="4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34" fillId="8" borderId="0" xfId="0" applyFont="1" applyFill="1" applyAlignment="1"/>
    <xf numFmtId="0" fontId="41" fillId="0" borderId="42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41" fillId="0" borderId="44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/>
    </xf>
    <xf numFmtId="0" fontId="42" fillId="0" borderId="4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/>
    </xf>
    <xf numFmtId="0" fontId="42" fillId="0" borderId="48" xfId="0" applyFont="1" applyFill="1" applyBorder="1" applyAlignment="1">
      <alignment horizontal="center" vertical="center"/>
    </xf>
    <xf numFmtId="0" fontId="43" fillId="10" borderId="28" xfId="0" applyFont="1" applyFill="1" applyBorder="1" applyAlignment="1">
      <alignment horizontal="center" vertical="center" wrapText="1"/>
    </xf>
    <xf numFmtId="0" fontId="44" fillId="10" borderId="28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45" fillId="9" borderId="17" xfId="0" applyFont="1" applyFill="1" applyBorder="1" applyAlignment="1">
      <alignment vertical="center"/>
    </xf>
    <xf numFmtId="0" fontId="46" fillId="9" borderId="17" xfId="0" applyFont="1" applyFill="1" applyBorder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176" fontId="34" fillId="0" borderId="0" xfId="0" applyNumberFormat="1" applyFont="1" applyFill="1" applyAlignment="1">
      <alignment horizontal="center" vertical="center" wrapText="1"/>
    </xf>
    <xf numFmtId="181" fontId="1" fillId="0" borderId="17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/>
    <xf numFmtId="176" fontId="13" fillId="0" borderId="0" xfId="0" applyNumberFormat="1" applyFont="1" applyFill="1" applyAlignment="1">
      <alignment horizontal="center" vertical="center" wrapText="1"/>
    </xf>
    <xf numFmtId="0" fontId="34" fillId="4" borderId="0" xfId="0" applyFont="1" applyFill="1" applyAlignment="1"/>
    <xf numFmtId="0" fontId="48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78" fontId="37" fillId="8" borderId="3" xfId="0" applyNumberFormat="1" applyFont="1" applyFill="1" applyBorder="1" applyAlignment="1">
      <alignment horizontal="center" wrapText="1"/>
    </xf>
    <xf numFmtId="178" fontId="37" fillId="0" borderId="4" xfId="50" applyNumberFormat="1" applyFont="1" applyFill="1" applyBorder="1" applyAlignment="1">
      <alignment horizontal="center" wrapText="1"/>
    </xf>
    <xf numFmtId="179" fontId="37" fillId="0" borderId="4" xfId="50" applyNumberFormat="1" applyFont="1" applyFill="1" applyBorder="1" applyAlignment="1">
      <alignment horizontal="center" wrapText="1"/>
    </xf>
    <xf numFmtId="178" fontId="49" fillId="0" borderId="12" xfId="50" applyNumberFormat="1" applyFont="1" applyFill="1" applyBorder="1" applyAlignment="1">
      <alignment horizontal="center" wrapText="1"/>
    </xf>
    <xf numFmtId="176" fontId="37" fillId="0" borderId="4" xfId="50" applyNumberFormat="1" applyFont="1" applyFill="1" applyBorder="1" applyAlignment="1">
      <alignment horizontal="center" wrapText="1"/>
    </xf>
    <xf numFmtId="178" fontId="49" fillId="0" borderId="3" xfId="50" applyNumberFormat="1" applyFont="1" applyFill="1" applyBorder="1" applyAlignment="1">
      <alignment horizontal="center" wrapText="1"/>
    </xf>
    <xf numFmtId="176" fontId="49" fillId="0" borderId="17" xfId="49" applyNumberFormat="1" applyFont="1" applyFill="1" applyBorder="1" applyAlignment="1">
      <alignment horizontal="center" vertical="center" wrapText="1"/>
    </xf>
    <xf numFmtId="178" fontId="37" fillId="0" borderId="4" xfId="0" applyNumberFormat="1" applyFont="1" applyFill="1" applyBorder="1" applyAlignment="1">
      <alignment horizontal="center" wrapText="1"/>
    </xf>
    <xf numFmtId="178" fontId="37" fillId="11" borderId="4" xfId="50" applyNumberFormat="1" applyFont="1" applyFill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" xfId="49"/>
    <cellStyle name="Normal 3" xfId="50"/>
    <cellStyle name="Normal 2 2" xfId="51"/>
    <cellStyle name="Normal 3 3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25258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123190</xdr:colOff>
      <xdr:row>0</xdr:row>
      <xdr:rowOff>208915</xdr:rowOff>
    </xdr:from>
    <xdr:to>
      <xdr:col>12</xdr:col>
      <xdr:colOff>522605</xdr:colOff>
      <xdr:row>11</xdr:row>
      <xdr:rowOff>56515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162790" y="208915"/>
          <a:ext cx="1045210" cy="2166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25258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123190</xdr:colOff>
      <xdr:row>0</xdr:row>
      <xdr:rowOff>208915</xdr:rowOff>
    </xdr:from>
    <xdr:to>
      <xdr:col>12</xdr:col>
      <xdr:colOff>522605</xdr:colOff>
      <xdr:row>11</xdr:row>
      <xdr:rowOff>56515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162790" y="208915"/>
          <a:ext cx="1045210" cy="2166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AppData\Roaming\Foxmail7\Temp-22912-20241028083424\Attach\BG5219%20ALICE%20MINI%20DRESS,%20MATTE%20SATIN,%20MILLY,%20R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19%20ALICE%20MINI%20DRESS,%20MATTE%20SATIN,%20MILLY,%20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Construction Ref Images (2)"/>
      <sheetName val="Construction Ref Images 3"/>
      <sheetName val="Reference Images"/>
      <sheetName val="Print and Artwork Placement"/>
      <sheetName val="Fabrics"/>
      <sheetName val="Trims"/>
      <sheetName val="BOM"/>
      <sheetName val="DEV (S) 4-17-24"/>
      <sheetName val="1ST FIT (S) 7-23-24"/>
      <sheetName val="3RD FIT (S) 9-9-24 (2)"/>
      <sheetName val="PP FIT (S) 10-2-24"/>
      <sheetName val="2ND PP FIT (S) 10-23-24"/>
      <sheetName val="SPEC SHEET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2">
          <cell r="B2" t="str">
            <v>ALICE MINI DRESS</v>
          </cell>
        </row>
        <row r="2">
          <cell r="D2" t="str">
            <v>SOPHIA S</v>
          </cell>
        </row>
        <row r="2">
          <cell r="I2" t="str">
            <v>NEW ORIGINAL SAMPLE </v>
          </cell>
        </row>
        <row r="3">
          <cell r="B3">
            <v>45385</v>
          </cell>
        </row>
        <row r="3">
          <cell r="D3" t="str">
            <v>SOPHIA S</v>
          </cell>
        </row>
        <row r="4">
          <cell r="B4" t="str">
            <v>SPRING 25</v>
          </cell>
        </row>
        <row r="4">
          <cell r="D4" t="str">
            <v>CARMEN</v>
          </cell>
        </row>
        <row r="5">
          <cell r="B5" t="str">
            <v>SPRING</v>
          </cell>
        </row>
        <row r="5">
          <cell r="D5" t="str">
            <v>SMALL</v>
          </cell>
        </row>
        <row r="5">
          <cell r="I5" t="str">
            <v>NO</v>
          </cell>
        </row>
        <row r="6">
          <cell r="D6" t="str">
            <v>ANY AVAILABLE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Construction Ref Images (2)"/>
      <sheetName val="Construction Ref Images 3"/>
      <sheetName val="Reference Images"/>
      <sheetName val="Print and Artwork Placement"/>
      <sheetName val="Fabrics"/>
      <sheetName val="Trims"/>
      <sheetName val="BOM"/>
      <sheetName val="1ST FIT (S) 7-8-24"/>
      <sheetName val="2ND FIT (S) 9-9-24"/>
      <sheetName val="PP FIT (S) 10-2-24"/>
      <sheetName val="2ND PP FIT 10.24.24"/>
      <sheetName val="SPEC SHEET"/>
      <sheetName val="GRADED SPEC (CURVE)"/>
      <sheetName val="Sheet1"/>
      <sheetName val="Pattern Card"/>
      <sheetName val="Sample Specs"/>
      <sheetName val=" Development Comments"/>
      <sheetName val=" 1st Proto"/>
      <sheetName val=" Fit 1"/>
      <sheetName val=" PP 1"/>
      <sheetName val="TOP"/>
    </sheetNames>
    <sheetDataSet>
      <sheetData sheetId="0">
        <row r="2">
          <cell r="D2" t="str">
            <v>SOPHIA S</v>
          </cell>
        </row>
        <row r="3">
          <cell r="B3">
            <v>45385</v>
          </cell>
        </row>
        <row r="3">
          <cell r="D3" t="str">
            <v>SOPHIA S</v>
          </cell>
        </row>
        <row r="4">
          <cell r="B4" t="str">
            <v>SPRING 25</v>
          </cell>
        </row>
        <row r="5">
          <cell r="B5" t="str">
            <v>SPRING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>BG5219 ALICE MINI DRESS</v>
          </cell>
        </row>
        <row r="8">
          <cell r="S8">
            <v>29</v>
          </cell>
        </row>
        <row r="9">
          <cell r="S9">
            <v>27.5</v>
          </cell>
        </row>
        <row r="10">
          <cell r="S10">
            <v>13</v>
          </cell>
        </row>
        <row r="11">
          <cell r="S11">
            <v>2.25</v>
          </cell>
        </row>
        <row r="12">
          <cell r="S12">
            <v>10</v>
          </cell>
        </row>
        <row r="13">
          <cell r="S13">
            <v>4</v>
          </cell>
        </row>
        <row r="14">
          <cell r="S14">
            <v>6.5</v>
          </cell>
        </row>
        <row r="19">
          <cell r="S19">
            <v>66</v>
          </cell>
        </row>
        <row r="20">
          <cell r="S20">
            <v>65</v>
          </cell>
        </row>
        <row r="21">
          <cell r="S21">
            <v>0.5</v>
          </cell>
        </row>
        <row r="22">
          <cell r="S22">
            <v>0.375</v>
          </cell>
        </row>
        <row r="23">
          <cell r="S23">
            <v>13.75</v>
          </cell>
        </row>
        <row r="24">
          <cell r="S24">
            <v>2.5</v>
          </cell>
        </row>
        <row r="25">
          <cell r="S25">
            <v>3</v>
          </cell>
        </row>
        <row r="26">
          <cell r="S26">
            <v>6.5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view="pageBreakPreview" zoomScale="70" zoomScaleNormal="55" topLeftCell="A10" workbookViewId="0">
      <selection activeCell="F27" sqref="F27"/>
    </sheetView>
  </sheetViews>
  <sheetFormatPr defaultColWidth="14.1238938053097" defaultRowHeight="15.75" customHeight="1"/>
  <cols>
    <col min="1" max="1" width="4.64601769911504" style="78" customWidth="1"/>
    <col min="2" max="2" width="18.212389380531" style="78" customWidth="1"/>
    <col min="3" max="3" width="23.141592920354" style="78" customWidth="1"/>
    <col min="4" max="4" width="22.6725663716814" style="78" customWidth="1"/>
    <col min="5" max="5" width="18.212389380531" style="78" customWidth="1"/>
    <col min="6" max="6" width="62.1150442477876" style="78" customWidth="1"/>
    <col min="7" max="7" width="10.0353982300885" style="78" customWidth="1"/>
    <col min="8" max="14" width="9.84955752212389" style="78" customWidth="1"/>
    <col min="15" max="15" width="6.31858407079646" style="78" customWidth="1"/>
    <col min="16" max="18" width="9.66371681415929" style="78" customWidth="1"/>
    <col min="19" max="19" width="6.13274336283186" style="78" customWidth="1"/>
    <col min="20" max="20" width="9.66371681415929" style="78" customWidth="1"/>
    <col min="21" max="22" width="9.47787610619469" style="78" customWidth="1"/>
    <col min="23" max="23" width="7.43362831858407" style="78" customWidth="1"/>
    <col min="24" max="24" width="11.3362831858407" style="78" customWidth="1"/>
    <col min="25" max="25" width="31.9646017699115" style="78" customWidth="1"/>
    <col min="26" max="16384" width="14.1238938053097" style="78"/>
  </cols>
  <sheetData>
    <row r="1" s="78" customFormat="1" ht="30" customHeight="1" spans="1:24">
      <c r="A1" s="79" t="s">
        <v>0</v>
      </c>
      <c r="B1" s="80"/>
      <c r="C1" s="80"/>
      <c r="D1" s="81"/>
      <c r="E1" s="82" t="s">
        <v>1</v>
      </c>
      <c r="F1" s="83" t="s">
        <v>2</v>
      </c>
      <c r="G1" s="84"/>
      <c r="H1" s="85"/>
      <c r="I1" s="132" t="s">
        <v>3</v>
      </c>
      <c r="J1" s="82"/>
      <c r="K1" s="84" t="e">
        <f>'[1]Style Summary Cover Page'!I1</f>
        <v>#REF!</v>
      </c>
      <c r="L1" s="133"/>
      <c r="M1" s="133"/>
      <c r="N1" s="85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="78" customFormat="1" customHeight="1" spans="1:24">
      <c r="A2" s="86" t="s">
        <v>4</v>
      </c>
      <c r="B2" s="87"/>
      <c r="C2" s="88" t="str">
        <f>'[1]Style Summary Cover Page'!B2</f>
        <v>ALICE MINI DRESS</v>
      </c>
      <c r="D2" s="89" t="s">
        <v>5</v>
      </c>
      <c r="E2" s="90" t="str">
        <f>'[1]Style Summary Cover Page'!D2</f>
        <v>SOPHIA S</v>
      </c>
      <c r="F2" s="90"/>
      <c r="G2" s="91"/>
      <c r="H2" s="92" t="s">
        <v>6</v>
      </c>
      <c r="I2" s="92"/>
      <c r="J2" s="92"/>
      <c r="K2" s="135" t="str">
        <f>'[1]Style Summary Cover Page'!I2</f>
        <v>NEW ORIGINAL SAMPLE </v>
      </c>
      <c r="L2" s="136"/>
      <c r="M2" s="136"/>
      <c r="N2" s="137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="78" customFormat="1" customHeight="1" spans="1:24">
      <c r="A3" s="93" t="s">
        <v>7</v>
      </c>
      <c r="B3" s="94"/>
      <c r="C3" s="95">
        <f>'[1]Style Summary Cover Page'!B3</f>
        <v>45385</v>
      </c>
      <c r="D3" s="96" t="s">
        <v>8</v>
      </c>
      <c r="E3" s="97" t="str">
        <f>'[1]Style Summary Cover Page'!D3</f>
        <v>SOPHIA S</v>
      </c>
      <c r="F3" s="97"/>
      <c r="G3" s="98"/>
      <c r="H3" s="99"/>
      <c r="I3" s="99"/>
      <c r="J3" s="99"/>
      <c r="K3" s="135"/>
      <c r="L3" s="136"/>
      <c r="M3" s="136"/>
      <c r="N3" s="137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="78" customFormat="1" customHeight="1" spans="1:24">
      <c r="A4" s="93" t="s">
        <v>9</v>
      </c>
      <c r="B4" s="94"/>
      <c r="C4" s="95" t="str">
        <f>'[1]Style Summary Cover Page'!B4</f>
        <v>SPRING 25</v>
      </c>
      <c r="D4" s="96" t="s">
        <v>10</v>
      </c>
      <c r="E4" s="97" t="str">
        <f>'[1]Style Summary Cover Page'!D4</f>
        <v>CARMEN</v>
      </c>
      <c r="F4" s="97"/>
      <c r="G4" s="100"/>
      <c r="H4" s="99"/>
      <c r="I4" s="99"/>
      <c r="J4" s="99"/>
      <c r="K4" s="139"/>
      <c r="L4" s="140"/>
      <c r="M4" s="140"/>
      <c r="N4" s="141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="78" customFormat="1" customHeight="1" spans="1:24">
      <c r="A5" s="93" t="s">
        <v>11</v>
      </c>
      <c r="B5" s="94"/>
      <c r="C5" s="95" t="str">
        <f>'[1]Style Summary Cover Page'!B5</f>
        <v>SPRING</v>
      </c>
      <c r="D5" s="96" t="s">
        <v>12</v>
      </c>
      <c r="E5" s="97" t="str">
        <f>'[1]Style Summary Cover Page'!D5</f>
        <v>SMALL</v>
      </c>
      <c r="F5" s="97"/>
      <c r="G5" s="100"/>
      <c r="H5" s="101" t="s">
        <v>13</v>
      </c>
      <c r="I5" s="142"/>
      <c r="J5" s="143"/>
      <c r="K5" s="144" t="str">
        <f>'[1]Style Summary Cover Page'!I5</f>
        <v>NO</v>
      </c>
      <c r="L5" s="144"/>
      <c r="M5" s="144"/>
      <c r="N5" s="145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="78" customFormat="1" customHeight="1" spans="1:24">
      <c r="A6" s="102" t="s">
        <v>14</v>
      </c>
      <c r="B6" s="103"/>
      <c r="C6" s="104" t="s">
        <v>15</v>
      </c>
      <c r="D6" s="105" t="s">
        <v>16</v>
      </c>
      <c r="E6" s="106" t="str">
        <f>'[1]Style Summary Cover Page'!D6</f>
        <v>ANY AVAILABLE</v>
      </c>
      <c r="F6" s="106"/>
      <c r="G6" s="107"/>
      <c r="H6" s="108" t="s">
        <v>17</v>
      </c>
      <c r="I6" s="146"/>
      <c r="J6" s="147"/>
      <c r="K6" s="148" t="e">
        <f>'[1]Style Summary Cover Page'!I6</f>
        <v>#REF!</v>
      </c>
      <c r="L6" s="148"/>
      <c r="M6" s="148"/>
      <c r="N6" s="149"/>
      <c r="O6" s="138"/>
      <c r="P6" s="138"/>
      <c r="Q6" s="138"/>
      <c r="R6" s="138"/>
      <c r="S6" s="138"/>
      <c r="T6" s="138"/>
      <c r="U6" s="138"/>
      <c r="V6" s="138"/>
      <c r="W6" s="138"/>
      <c r="X6" s="161"/>
    </row>
    <row r="7" s="78" customFormat="1" ht="25" customHeight="1" spans="1:25">
      <c r="A7" s="109"/>
      <c r="B7" s="110" t="s">
        <v>18</v>
      </c>
      <c r="C7" s="111"/>
      <c r="D7" s="111"/>
      <c r="E7" s="111"/>
      <c r="F7" s="111"/>
      <c r="G7" s="112" t="s">
        <v>19</v>
      </c>
      <c r="H7" s="113" t="s">
        <v>20</v>
      </c>
      <c r="I7" s="150" t="s">
        <v>21</v>
      </c>
      <c r="J7" s="151" t="s">
        <v>22</v>
      </c>
      <c r="K7" s="151" t="s">
        <v>23</v>
      </c>
      <c r="L7" s="113" t="s">
        <v>24</v>
      </c>
      <c r="M7" s="113" t="s">
        <v>25</v>
      </c>
      <c r="N7" s="112"/>
      <c r="O7" s="152"/>
      <c r="P7" s="152"/>
      <c r="Q7" s="162"/>
      <c r="R7" s="152"/>
      <c r="S7" s="152"/>
      <c r="T7" s="152"/>
      <c r="U7" s="162"/>
      <c r="V7" s="152"/>
      <c r="W7" s="152"/>
      <c r="X7" s="162"/>
      <c r="Y7" s="156"/>
    </row>
    <row r="8" s="78" customFormat="1" ht="25" customHeight="1" spans="1:25">
      <c r="A8" s="114"/>
      <c r="B8" s="115"/>
      <c r="C8" s="115"/>
      <c r="D8" s="115"/>
      <c r="E8" s="115"/>
      <c r="F8" s="111"/>
      <c r="G8" s="116"/>
      <c r="H8" s="117"/>
      <c r="I8" s="153"/>
      <c r="J8" s="154"/>
      <c r="K8" s="117"/>
      <c r="L8" s="117"/>
      <c r="M8" s="117"/>
      <c r="N8" s="116"/>
      <c r="O8" s="155"/>
      <c r="P8" s="156"/>
      <c r="Q8" s="156"/>
      <c r="R8" s="156"/>
      <c r="S8" s="155"/>
      <c r="T8" s="156"/>
      <c r="U8" s="156"/>
      <c r="V8" s="156"/>
      <c r="W8" s="155"/>
      <c r="X8" s="156"/>
      <c r="Y8" s="156"/>
    </row>
    <row r="9" s="78" customFormat="1" ht="30" customHeight="1" spans="1:25">
      <c r="A9" s="118">
        <v>1</v>
      </c>
      <c r="B9" s="119" t="s">
        <v>26</v>
      </c>
      <c r="C9" s="120"/>
      <c r="D9" s="120"/>
      <c r="E9" s="121"/>
      <c r="F9" s="122" t="s">
        <v>27</v>
      </c>
      <c r="G9" s="123">
        <v>0.5</v>
      </c>
      <c r="H9" s="164">
        <f t="shared" ref="H9:H12" si="0">SUM(I9-0.5)</f>
        <v>27</v>
      </c>
      <c r="I9" s="170">
        <v>27.5</v>
      </c>
      <c r="J9" s="171">
        <f t="shared" ref="J9:J12" si="1">SUM(I9+0.5)</f>
        <v>28</v>
      </c>
      <c r="K9" s="171">
        <f t="shared" ref="K9:K12" si="2">SUM(J9+0.5)</f>
        <v>28.5</v>
      </c>
      <c r="L9" s="171">
        <f t="shared" ref="L9:L11" si="3">SUM(K9+0)</f>
        <v>28.5</v>
      </c>
      <c r="M9" s="171">
        <f t="shared" ref="M9:M11" si="4">SUM(L9+0)</f>
        <v>28.5</v>
      </c>
      <c r="N9" s="131"/>
      <c r="O9" s="157"/>
      <c r="P9" s="157"/>
      <c r="Q9" s="157"/>
      <c r="R9" s="160"/>
      <c r="S9" s="157"/>
      <c r="T9" s="157"/>
      <c r="U9" s="157"/>
      <c r="V9" s="160"/>
      <c r="W9" s="157"/>
      <c r="X9" s="157"/>
      <c r="Y9" s="163"/>
    </row>
    <row r="10" s="78" customFormat="1" ht="30" customHeight="1" spans="1:25">
      <c r="A10" s="118">
        <f t="shared" ref="A10:A43" si="5">A9+1</f>
        <v>2</v>
      </c>
      <c r="B10" s="119" t="s">
        <v>28</v>
      </c>
      <c r="C10" s="120"/>
      <c r="D10" s="120"/>
      <c r="E10" s="121"/>
      <c r="F10" s="122" t="s">
        <v>29</v>
      </c>
      <c r="G10" s="123">
        <v>0.5</v>
      </c>
      <c r="H10" s="164">
        <f t="shared" si="0"/>
        <v>22.5</v>
      </c>
      <c r="I10" s="170">
        <v>23</v>
      </c>
      <c r="J10" s="171">
        <f t="shared" si="1"/>
        <v>23.5</v>
      </c>
      <c r="K10" s="171">
        <f t="shared" si="2"/>
        <v>24</v>
      </c>
      <c r="L10" s="171">
        <f t="shared" si="3"/>
        <v>24</v>
      </c>
      <c r="M10" s="171">
        <f t="shared" si="4"/>
        <v>24</v>
      </c>
      <c r="N10" s="131"/>
      <c r="O10" s="157"/>
      <c r="P10" s="157"/>
      <c r="Q10" s="157"/>
      <c r="R10" s="160"/>
      <c r="S10" s="157"/>
      <c r="T10" s="157"/>
      <c r="U10" s="157"/>
      <c r="V10" s="160"/>
      <c r="W10" s="157"/>
      <c r="X10" s="157"/>
      <c r="Y10" s="163"/>
    </row>
    <row r="11" s="78" customFormat="1" ht="30" customHeight="1" spans="1:25">
      <c r="A11" s="118">
        <f t="shared" si="5"/>
        <v>3</v>
      </c>
      <c r="B11" s="119" t="s">
        <v>30</v>
      </c>
      <c r="C11" s="120"/>
      <c r="D11" s="120"/>
      <c r="E11" s="121"/>
      <c r="F11" s="122" t="s">
        <v>31</v>
      </c>
      <c r="G11" s="123">
        <v>0.5</v>
      </c>
      <c r="H11" s="164">
        <f t="shared" si="0"/>
        <v>23</v>
      </c>
      <c r="I11" s="170">
        <v>23.5</v>
      </c>
      <c r="J11" s="171">
        <f t="shared" si="1"/>
        <v>24</v>
      </c>
      <c r="K11" s="171">
        <f t="shared" si="2"/>
        <v>24.5</v>
      </c>
      <c r="L11" s="171">
        <f t="shared" si="3"/>
        <v>24.5</v>
      </c>
      <c r="M11" s="171">
        <f t="shared" si="4"/>
        <v>24.5</v>
      </c>
      <c r="N11" s="131"/>
      <c r="O11" s="157"/>
      <c r="P11" s="157"/>
      <c r="Q11" s="157"/>
      <c r="R11" s="160"/>
      <c r="S11" s="157"/>
      <c r="T11" s="157"/>
      <c r="U11" s="157"/>
      <c r="V11" s="160"/>
      <c r="W11" s="157"/>
      <c r="X11" s="157"/>
      <c r="Y11" s="163"/>
    </row>
    <row r="12" s="78" customFormat="1" ht="30" customHeight="1" spans="1:25">
      <c r="A12" s="118">
        <f t="shared" si="5"/>
        <v>4</v>
      </c>
      <c r="B12" s="119" t="s">
        <v>32</v>
      </c>
      <c r="C12" s="120"/>
      <c r="D12" s="120"/>
      <c r="E12" s="121"/>
      <c r="F12" s="122" t="s">
        <v>33</v>
      </c>
      <c r="G12" s="123">
        <v>0.125</v>
      </c>
      <c r="H12" s="165">
        <f t="shared" si="0"/>
        <v>10</v>
      </c>
      <c r="I12" s="170">
        <v>10.5</v>
      </c>
      <c r="J12" s="165">
        <f t="shared" si="1"/>
        <v>11</v>
      </c>
      <c r="K12" s="165">
        <f t="shared" si="2"/>
        <v>11.5</v>
      </c>
      <c r="L12" s="165">
        <f>SUM(K12+0.5)</f>
        <v>12</v>
      </c>
      <c r="M12" s="165">
        <f>SUM(L12+0.5)</f>
        <v>12.5</v>
      </c>
      <c r="N12" s="131"/>
      <c r="O12" s="157"/>
      <c r="P12" s="157"/>
      <c r="Q12" s="157"/>
      <c r="R12" s="160"/>
      <c r="S12" s="157"/>
      <c r="T12" s="157"/>
      <c r="U12" s="157"/>
      <c r="V12" s="160"/>
      <c r="W12" s="157"/>
      <c r="X12" s="157"/>
      <c r="Y12" s="163"/>
    </row>
    <row r="13" s="78" customFormat="1" ht="30" customHeight="1" spans="1:25">
      <c r="A13" s="118">
        <f t="shared" si="5"/>
        <v>5</v>
      </c>
      <c r="B13" s="119" t="s">
        <v>34</v>
      </c>
      <c r="C13" s="120"/>
      <c r="D13" s="120"/>
      <c r="E13" s="121"/>
      <c r="F13" s="122" t="s">
        <v>35</v>
      </c>
      <c r="G13" s="123">
        <v>0.125</v>
      </c>
      <c r="H13" s="166">
        <f>SUM(I13-0.125)</f>
        <v>1.875</v>
      </c>
      <c r="I13" s="170">
        <v>2</v>
      </c>
      <c r="J13" s="166">
        <f t="shared" ref="J13:M13" si="6">SUM(I13+0.125)</f>
        <v>2.125</v>
      </c>
      <c r="K13" s="166">
        <f t="shared" si="6"/>
        <v>2.25</v>
      </c>
      <c r="L13" s="166">
        <f t="shared" si="6"/>
        <v>2.375</v>
      </c>
      <c r="M13" s="166">
        <f t="shared" si="6"/>
        <v>2.5</v>
      </c>
      <c r="N13" s="131"/>
      <c r="O13" s="157"/>
      <c r="P13" s="157"/>
      <c r="Q13" s="157"/>
      <c r="R13" s="160"/>
      <c r="S13" s="157"/>
      <c r="T13" s="157"/>
      <c r="U13" s="157"/>
      <c r="V13" s="160"/>
      <c r="W13" s="157"/>
      <c r="X13" s="157"/>
      <c r="Y13" s="163"/>
    </row>
    <row r="14" s="78" customFormat="1" ht="30" customHeight="1" spans="1:25">
      <c r="A14" s="118">
        <f t="shared" si="5"/>
        <v>6</v>
      </c>
      <c r="B14" s="119" t="s">
        <v>36</v>
      </c>
      <c r="C14" s="120"/>
      <c r="D14" s="120"/>
      <c r="E14" s="121"/>
      <c r="F14" s="122" t="s">
        <v>37</v>
      </c>
      <c r="G14" s="123">
        <v>0.125</v>
      </c>
      <c r="H14" s="165">
        <f>SUM(I14-0.5)</f>
        <v>8</v>
      </c>
      <c r="I14" s="170">
        <v>8.5</v>
      </c>
      <c r="J14" s="165">
        <f t="shared" ref="J14:M14" si="7">SUM(I14+0.5)</f>
        <v>9</v>
      </c>
      <c r="K14" s="165">
        <f t="shared" si="7"/>
        <v>9.5</v>
      </c>
      <c r="L14" s="165">
        <f t="shared" si="7"/>
        <v>10</v>
      </c>
      <c r="M14" s="165">
        <f t="shared" si="7"/>
        <v>10.5</v>
      </c>
      <c r="N14" s="131"/>
      <c r="O14" s="157"/>
      <c r="P14" s="157"/>
      <c r="Q14" s="157"/>
      <c r="R14" s="160"/>
      <c r="S14" s="157"/>
      <c r="T14" s="157"/>
      <c r="U14" s="157"/>
      <c r="V14" s="160"/>
      <c r="W14" s="157"/>
      <c r="X14" s="157"/>
      <c r="Y14" s="163"/>
    </row>
    <row r="15" s="78" customFormat="1" ht="30" customHeight="1" spans="1:25">
      <c r="A15" s="118">
        <f t="shared" si="5"/>
        <v>7</v>
      </c>
      <c r="B15" s="119" t="s">
        <v>38</v>
      </c>
      <c r="C15" s="120"/>
      <c r="D15" s="120"/>
      <c r="E15" s="121"/>
      <c r="F15" s="122" t="s">
        <v>39</v>
      </c>
      <c r="G15" s="123">
        <v>0.125</v>
      </c>
      <c r="H15" s="166">
        <f>SUM(I15-0.125)</f>
        <v>2.625</v>
      </c>
      <c r="I15" s="170">
        <v>2.75</v>
      </c>
      <c r="J15" s="166">
        <f t="shared" ref="J15:M15" si="8">SUM(I15+0.125)</f>
        <v>2.875</v>
      </c>
      <c r="K15" s="166">
        <f t="shared" si="8"/>
        <v>3</v>
      </c>
      <c r="L15" s="166">
        <f t="shared" si="8"/>
        <v>3.125</v>
      </c>
      <c r="M15" s="166">
        <f t="shared" si="8"/>
        <v>3.25</v>
      </c>
      <c r="N15" s="131"/>
      <c r="O15" s="157"/>
      <c r="P15" s="157"/>
      <c r="Q15" s="157"/>
      <c r="R15" s="160"/>
      <c r="S15" s="157"/>
      <c r="T15" s="157"/>
      <c r="U15" s="157"/>
      <c r="V15" s="160"/>
      <c r="W15" s="157"/>
      <c r="X15" s="157"/>
      <c r="Y15" s="163"/>
    </row>
    <row r="16" s="78" customFormat="1" ht="30" customHeight="1" spans="1:25">
      <c r="A16" s="118">
        <f t="shared" si="5"/>
        <v>8</v>
      </c>
      <c r="B16" s="119" t="s">
        <v>40</v>
      </c>
      <c r="C16" s="120"/>
      <c r="D16" s="120"/>
      <c r="E16" s="121"/>
      <c r="F16" s="122" t="s">
        <v>41</v>
      </c>
      <c r="G16" s="123">
        <v>0.25</v>
      </c>
      <c r="H16" s="167">
        <f>SUM(I16-1/4)</f>
        <v>4.875</v>
      </c>
      <c r="I16" s="170">
        <v>5.125</v>
      </c>
      <c r="J16" s="167">
        <f t="shared" ref="J16:M16" si="9">SUM(I16+0.25)</f>
        <v>5.375</v>
      </c>
      <c r="K16" s="167">
        <f t="shared" si="9"/>
        <v>5.625</v>
      </c>
      <c r="L16" s="167">
        <f t="shared" si="9"/>
        <v>5.875</v>
      </c>
      <c r="M16" s="167">
        <f t="shared" si="9"/>
        <v>6.125</v>
      </c>
      <c r="N16" s="131"/>
      <c r="O16" s="157"/>
      <c r="P16" s="157"/>
      <c r="Q16" s="157"/>
      <c r="R16" s="160"/>
      <c r="S16" s="157"/>
      <c r="T16" s="157"/>
      <c r="U16" s="157"/>
      <c r="V16" s="160"/>
      <c r="W16" s="157"/>
      <c r="X16" s="157"/>
      <c r="Y16" s="163"/>
    </row>
    <row r="17" s="78" customFormat="1" ht="30" customHeight="1" spans="1:25">
      <c r="A17" s="118">
        <f t="shared" si="5"/>
        <v>9</v>
      </c>
      <c r="B17" s="119" t="s">
        <v>42</v>
      </c>
      <c r="C17" s="120"/>
      <c r="D17" s="120"/>
      <c r="E17" s="121"/>
      <c r="F17" s="122" t="s">
        <v>43</v>
      </c>
      <c r="G17" s="123">
        <v>0.25</v>
      </c>
      <c r="H17" s="167">
        <f>SUM(I17-1/4)</f>
        <v>4.5</v>
      </c>
      <c r="I17" s="170">
        <v>4.75</v>
      </c>
      <c r="J17" s="167">
        <f t="shared" ref="J17:M17" si="10">SUM(I17+0.25)</f>
        <v>5</v>
      </c>
      <c r="K17" s="167">
        <f t="shared" si="10"/>
        <v>5.25</v>
      </c>
      <c r="L17" s="167">
        <f t="shared" si="10"/>
        <v>5.5</v>
      </c>
      <c r="M17" s="167">
        <f t="shared" si="10"/>
        <v>5.75</v>
      </c>
      <c r="N17" s="131"/>
      <c r="O17" s="157"/>
      <c r="P17" s="157"/>
      <c r="Q17" s="157"/>
      <c r="R17" s="160"/>
      <c r="S17" s="157"/>
      <c r="T17" s="157"/>
      <c r="U17" s="157"/>
      <c r="V17" s="160"/>
      <c r="W17" s="157"/>
      <c r="X17" s="157"/>
      <c r="Y17" s="163"/>
    </row>
    <row r="18" s="78" customFormat="1" ht="30" customHeight="1" spans="1:25">
      <c r="A18" s="118">
        <f t="shared" si="5"/>
        <v>10</v>
      </c>
      <c r="B18" s="119" t="s">
        <v>44</v>
      </c>
      <c r="C18" s="120"/>
      <c r="D18" s="120"/>
      <c r="E18" s="121"/>
      <c r="F18" s="122" t="s">
        <v>45</v>
      </c>
      <c r="G18" s="123">
        <v>0.5</v>
      </c>
      <c r="H18" s="168">
        <f t="shared" ref="H18:H22" si="11">SUM(I18-2)</f>
        <v>31</v>
      </c>
      <c r="I18" s="170">
        <v>33</v>
      </c>
      <c r="J18" s="168">
        <f t="shared" ref="J18:M18" si="12">SUM(I18+2)</f>
        <v>35</v>
      </c>
      <c r="K18" s="168">
        <f t="shared" ref="K18:K22" si="13">SUM(J18+2.5)</f>
        <v>37.5</v>
      </c>
      <c r="L18" s="168">
        <f t="shared" si="12"/>
        <v>39.5</v>
      </c>
      <c r="M18" s="168">
        <f t="shared" si="12"/>
        <v>41.5</v>
      </c>
      <c r="N18" s="158"/>
      <c r="O18" s="157"/>
      <c r="P18" s="157"/>
      <c r="Q18" s="157"/>
      <c r="R18" s="160"/>
      <c r="S18" s="157"/>
      <c r="T18" s="157"/>
      <c r="U18" s="157"/>
      <c r="V18" s="160"/>
      <c r="W18" s="157"/>
      <c r="X18" s="157"/>
      <c r="Y18" s="163"/>
    </row>
    <row r="19" s="78" customFormat="1" ht="30" customHeight="1" spans="1:25">
      <c r="A19" s="118">
        <f t="shared" si="5"/>
        <v>11</v>
      </c>
      <c r="B19" s="119" t="s">
        <v>46</v>
      </c>
      <c r="C19" s="120"/>
      <c r="D19" s="120"/>
      <c r="E19" s="121"/>
      <c r="F19" s="122" t="s">
        <v>47</v>
      </c>
      <c r="G19" s="123">
        <v>0.5</v>
      </c>
      <c r="H19" s="168">
        <f t="shared" si="11"/>
        <v>30</v>
      </c>
      <c r="I19" s="170">
        <v>32</v>
      </c>
      <c r="J19" s="168">
        <f t="shared" ref="J19:M19" si="14">SUM(I19+2)</f>
        <v>34</v>
      </c>
      <c r="K19" s="168">
        <f t="shared" si="13"/>
        <v>36.5</v>
      </c>
      <c r="L19" s="168">
        <f t="shared" si="14"/>
        <v>38.5</v>
      </c>
      <c r="M19" s="168">
        <f t="shared" si="14"/>
        <v>40.5</v>
      </c>
      <c r="N19" s="158"/>
      <c r="O19" s="157"/>
      <c r="P19" s="157"/>
      <c r="Q19" s="157"/>
      <c r="R19" s="160"/>
      <c r="S19" s="157"/>
      <c r="T19" s="157"/>
      <c r="U19" s="157"/>
      <c r="V19" s="160"/>
      <c r="W19" s="157"/>
      <c r="X19" s="157"/>
      <c r="Y19" s="163"/>
    </row>
    <row r="20" s="78" customFormat="1" ht="30" customHeight="1" spans="1:25">
      <c r="A20" s="118">
        <f t="shared" si="5"/>
        <v>12</v>
      </c>
      <c r="B20" s="119" t="s">
        <v>48</v>
      </c>
      <c r="C20" s="120"/>
      <c r="D20" s="120"/>
      <c r="E20" s="121"/>
      <c r="F20" s="122" t="s">
        <v>49</v>
      </c>
      <c r="G20" s="123">
        <v>0.5</v>
      </c>
      <c r="H20" s="168">
        <f t="shared" si="11"/>
        <v>36.5</v>
      </c>
      <c r="I20" s="170">
        <v>38.5</v>
      </c>
      <c r="J20" s="168">
        <f t="shared" ref="J20:M20" si="15">SUM(I20+2)</f>
        <v>40.5</v>
      </c>
      <c r="K20" s="168">
        <f t="shared" si="13"/>
        <v>43</v>
      </c>
      <c r="L20" s="168">
        <f t="shared" si="15"/>
        <v>45</v>
      </c>
      <c r="M20" s="168">
        <f t="shared" si="15"/>
        <v>47</v>
      </c>
      <c r="N20" s="159"/>
      <c r="O20" s="157"/>
      <c r="P20" s="157"/>
      <c r="Q20" s="157"/>
      <c r="R20" s="160"/>
      <c r="S20" s="157"/>
      <c r="T20" s="157"/>
      <c r="U20" s="157"/>
      <c r="V20" s="160"/>
      <c r="W20" s="157"/>
      <c r="X20" s="157"/>
      <c r="Y20" s="163"/>
    </row>
    <row r="21" s="78" customFormat="1" ht="30" customHeight="1" spans="1:25">
      <c r="A21" s="118">
        <f t="shared" si="5"/>
        <v>13</v>
      </c>
      <c r="B21" s="119" t="s">
        <v>50</v>
      </c>
      <c r="C21" s="120"/>
      <c r="D21" s="120"/>
      <c r="E21" s="121"/>
      <c r="F21" s="122" t="s">
        <v>51</v>
      </c>
      <c r="G21" s="123">
        <v>0.5</v>
      </c>
      <c r="H21" s="168">
        <f t="shared" si="11"/>
        <v>45.75</v>
      </c>
      <c r="I21" s="170">
        <v>47.75</v>
      </c>
      <c r="J21" s="168">
        <f t="shared" ref="J21:M21" si="16">SUM(I21+2)</f>
        <v>49.75</v>
      </c>
      <c r="K21" s="168">
        <f t="shared" si="13"/>
        <v>52.25</v>
      </c>
      <c r="L21" s="168">
        <f t="shared" si="16"/>
        <v>54.25</v>
      </c>
      <c r="M21" s="168">
        <f t="shared" si="16"/>
        <v>56.25</v>
      </c>
      <c r="N21" s="131"/>
      <c r="O21" s="157"/>
      <c r="P21" s="157"/>
      <c r="Q21" s="157"/>
      <c r="R21" s="160"/>
      <c r="S21" s="157"/>
      <c r="T21" s="157"/>
      <c r="U21" s="157"/>
      <c r="V21" s="160"/>
      <c r="W21" s="157"/>
      <c r="X21" s="157"/>
      <c r="Y21" s="163"/>
    </row>
    <row r="22" s="78" customFormat="1" ht="30" customHeight="1" spans="1:25">
      <c r="A22" s="118">
        <f t="shared" si="5"/>
        <v>14</v>
      </c>
      <c r="B22" s="119" t="s">
        <v>52</v>
      </c>
      <c r="C22" s="120"/>
      <c r="D22" s="120"/>
      <c r="E22" s="121"/>
      <c r="F22" s="122" t="s">
        <v>53</v>
      </c>
      <c r="G22" s="123">
        <v>0.5</v>
      </c>
      <c r="H22" s="168">
        <f t="shared" si="11"/>
        <v>43.75</v>
      </c>
      <c r="I22" s="170">
        <v>45.75</v>
      </c>
      <c r="J22" s="168">
        <f t="shared" ref="J22:M22" si="17">SUM(I22+2)</f>
        <v>47.75</v>
      </c>
      <c r="K22" s="168">
        <f t="shared" si="13"/>
        <v>50.25</v>
      </c>
      <c r="L22" s="168">
        <f t="shared" si="17"/>
        <v>52.25</v>
      </c>
      <c r="M22" s="168">
        <f t="shared" si="17"/>
        <v>54.25</v>
      </c>
      <c r="N22" s="131"/>
      <c r="O22" s="157"/>
      <c r="P22" s="160"/>
      <c r="Q22" s="157"/>
      <c r="R22" s="160"/>
      <c r="S22" s="157"/>
      <c r="T22" s="160"/>
      <c r="U22" s="157"/>
      <c r="V22" s="160"/>
      <c r="W22" s="157"/>
      <c r="X22" s="157"/>
      <c r="Y22" s="163"/>
    </row>
    <row r="23" s="78" customFormat="1" ht="30" customHeight="1" spans="1:25">
      <c r="A23" s="118">
        <f t="shared" si="5"/>
        <v>15</v>
      </c>
      <c r="B23" s="119" t="s">
        <v>54</v>
      </c>
      <c r="C23" s="120"/>
      <c r="D23" s="120"/>
      <c r="E23" s="121"/>
      <c r="F23" s="122" t="s">
        <v>55</v>
      </c>
      <c r="G23" s="123">
        <v>0.0625</v>
      </c>
      <c r="H23" s="165">
        <f t="shared" ref="H23:H26" si="18">I23</f>
        <v>0.5</v>
      </c>
      <c r="I23" s="170">
        <v>0.5</v>
      </c>
      <c r="J23" s="172">
        <f t="shared" ref="J23:M23" si="19">I23</f>
        <v>0.5</v>
      </c>
      <c r="K23" s="172">
        <f t="shared" si="19"/>
        <v>0.5</v>
      </c>
      <c r="L23" s="172">
        <f t="shared" si="19"/>
        <v>0.5</v>
      </c>
      <c r="M23" s="172">
        <f t="shared" si="19"/>
        <v>0.5</v>
      </c>
      <c r="N23" s="131"/>
      <c r="O23" s="157"/>
      <c r="P23" s="157"/>
      <c r="Q23" s="157"/>
      <c r="R23" s="160"/>
      <c r="S23" s="157"/>
      <c r="T23" s="157"/>
      <c r="U23" s="157"/>
      <c r="V23" s="160"/>
      <c r="W23" s="157"/>
      <c r="X23" s="157"/>
      <c r="Y23" s="163"/>
    </row>
    <row r="24" s="78" customFormat="1" ht="30" customHeight="1" spans="1:25">
      <c r="A24" s="118">
        <f t="shared" si="5"/>
        <v>16</v>
      </c>
      <c r="B24" s="119" t="s">
        <v>56</v>
      </c>
      <c r="C24" s="120"/>
      <c r="D24" s="120"/>
      <c r="E24" s="121"/>
      <c r="F24" s="125" t="s">
        <v>57</v>
      </c>
      <c r="G24" s="123">
        <v>0.25</v>
      </c>
      <c r="H24" s="165">
        <f t="shared" si="18"/>
        <v>0.25</v>
      </c>
      <c r="I24" s="170">
        <v>0.25</v>
      </c>
      <c r="J24" s="165">
        <f t="shared" ref="J24:M24" si="20">I24</f>
        <v>0.25</v>
      </c>
      <c r="K24" s="165">
        <f t="shared" si="20"/>
        <v>0.25</v>
      </c>
      <c r="L24" s="165">
        <f t="shared" si="20"/>
        <v>0.25</v>
      </c>
      <c r="M24" s="165">
        <f t="shared" si="20"/>
        <v>0.25</v>
      </c>
      <c r="N24" s="131"/>
      <c r="O24" s="157"/>
      <c r="P24" s="157"/>
      <c r="Q24" s="157"/>
      <c r="R24" s="160"/>
      <c r="S24" s="157"/>
      <c r="T24" s="157"/>
      <c r="U24" s="157"/>
      <c r="V24" s="160"/>
      <c r="W24" s="157"/>
      <c r="X24" s="157"/>
      <c r="Y24" s="163"/>
    </row>
    <row r="25" s="78" customFormat="1" ht="30" customHeight="1" spans="1:25">
      <c r="A25" s="118">
        <f t="shared" si="5"/>
        <v>17</v>
      </c>
      <c r="B25" s="119" t="s">
        <v>58</v>
      </c>
      <c r="C25" s="120"/>
      <c r="D25" s="120"/>
      <c r="E25" s="121"/>
      <c r="F25" s="122" t="s">
        <v>59</v>
      </c>
      <c r="G25" s="123">
        <v>0.25</v>
      </c>
      <c r="H25" s="169">
        <f>SUM(I25-1/4)</f>
        <v>14.25</v>
      </c>
      <c r="I25" s="170">
        <v>14.5</v>
      </c>
      <c r="J25" s="169">
        <f t="shared" ref="J25:M25" si="21">SUM(I25+0.25)</f>
        <v>14.75</v>
      </c>
      <c r="K25" s="169">
        <f t="shared" si="21"/>
        <v>15</v>
      </c>
      <c r="L25" s="169">
        <f t="shared" si="21"/>
        <v>15.25</v>
      </c>
      <c r="M25" s="169">
        <f t="shared" si="21"/>
        <v>15.5</v>
      </c>
      <c r="N25" s="131"/>
      <c r="O25" s="157"/>
      <c r="P25" s="160"/>
      <c r="Q25" s="157"/>
      <c r="R25" s="160"/>
      <c r="S25" s="157"/>
      <c r="T25" s="160"/>
      <c r="U25" s="157"/>
      <c r="V25" s="160"/>
      <c r="W25" s="157"/>
      <c r="X25" s="157"/>
      <c r="Y25" s="163"/>
    </row>
    <row r="26" s="78" customFormat="1" ht="30" customHeight="1" spans="1:25">
      <c r="A26" s="118">
        <f t="shared" si="5"/>
        <v>18</v>
      </c>
      <c r="B26" s="119" t="s">
        <v>60</v>
      </c>
      <c r="C26" s="120"/>
      <c r="D26" s="120"/>
      <c r="E26" s="121"/>
      <c r="F26" s="125" t="s">
        <v>61</v>
      </c>
      <c r="G26" s="123">
        <v>0.25</v>
      </c>
      <c r="H26" s="168">
        <f t="shared" si="18"/>
        <v>2.25</v>
      </c>
      <c r="I26" s="170">
        <v>2.25</v>
      </c>
      <c r="J26" s="168">
        <f t="shared" ref="J26:M26" si="22">I26</f>
        <v>2.25</v>
      </c>
      <c r="K26" s="168">
        <f t="shared" si="22"/>
        <v>2.25</v>
      </c>
      <c r="L26" s="168">
        <f t="shared" si="22"/>
        <v>2.25</v>
      </c>
      <c r="M26" s="168">
        <f t="shared" si="22"/>
        <v>2.25</v>
      </c>
      <c r="N26" s="131"/>
      <c r="O26" s="157"/>
      <c r="P26" s="157"/>
      <c r="Q26" s="157"/>
      <c r="R26" s="160"/>
      <c r="S26" s="157"/>
      <c r="T26" s="157"/>
      <c r="U26" s="157"/>
      <c r="V26" s="160"/>
      <c r="W26" s="157"/>
      <c r="X26" s="157"/>
      <c r="Y26" s="163"/>
    </row>
    <row r="27" s="78" customFormat="1" ht="30" customHeight="1" spans="1:25">
      <c r="A27" s="118">
        <f t="shared" si="5"/>
        <v>19</v>
      </c>
      <c r="B27" s="119" t="s">
        <v>62</v>
      </c>
      <c r="C27" s="120"/>
      <c r="D27" s="120"/>
      <c r="E27" s="121"/>
      <c r="F27" s="122" t="s">
        <v>63</v>
      </c>
      <c r="G27" s="123">
        <v>0.25</v>
      </c>
      <c r="H27" s="169">
        <f>SUM(I27-1/4)</f>
        <v>7.75</v>
      </c>
      <c r="I27" s="170">
        <v>8</v>
      </c>
      <c r="J27" s="169">
        <f t="shared" ref="J27:M27" si="23">SUM(I27+0.25)</f>
        <v>8.25</v>
      </c>
      <c r="K27" s="169">
        <f t="shared" si="23"/>
        <v>8.5</v>
      </c>
      <c r="L27" s="169">
        <f t="shared" si="23"/>
        <v>8.75</v>
      </c>
      <c r="M27" s="169">
        <f t="shared" si="23"/>
        <v>9</v>
      </c>
      <c r="N27" s="131"/>
      <c r="O27" s="157"/>
      <c r="P27" s="157"/>
      <c r="Q27" s="157"/>
      <c r="R27" s="160"/>
      <c r="S27" s="157"/>
      <c r="T27" s="157"/>
      <c r="U27" s="157"/>
      <c r="V27" s="160"/>
      <c r="W27" s="157"/>
      <c r="X27" s="157"/>
      <c r="Y27" s="163"/>
    </row>
    <row r="28" s="78" customFormat="1" customHeight="1" spans="1:25">
      <c r="A28" s="118">
        <f t="shared" si="5"/>
        <v>20</v>
      </c>
      <c r="B28" s="126"/>
      <c r="C28" s="127"/>
      <c r="D28" s="127"/>
      <c r="E28" s="128"/>
      <c r="F28" s="129"/>
      <c r="G28" s="130"/>
      <c r="H28" s="131"/>
      <c r="I28" s="131"/>
      <c r="J28" s="131"/>
      <c r="K28" s="131"/>
      <c r="L28" s="131"/>
      <c r="M28" s="131"/>
      <c r="N28" s="131"/>
      <c r="O28" s="157"/>
      <c r="P28" s="157"/>
      <c r="Q28" s="157"/>
      <c r="R28" s="160"/>
      <c r="S28" s="157"/>
      <c r="T28" s="157"/>
      <c r="U28" s="157"/>
      <c r="V28" s="160"/>
      <c r="W28" s="157"/>
      <c r="X28" s="157"/>
      <c r="Y28" s="163"/>
    </row>
    <row r="29" s="78" customFormat="1" customHeight="1" spans="1:25">
      <c r="A29" s="118">
        <f t="shared" si="5"/>
        <v>21</v>
      </c>
      <c r="B29" s="126"/>
      <c r="C29" s="127"/>
      <c r="D29" s="127"/>
      <c r="E29" s="128"/>
      <c r="F29" s="128"/>
      <c r="G29" s="130"/>
      <c r="H29" s="131"/>
      <c r="I29" s="131"/>
      <c r="J29" s="131"/>
      <c r="K29" s="131"/>
      <c r="L29" s="131"/>
      <c r="M29" s="131"/>
      <c r="N29" s="131"/>
      <c r="O29" s="157"/>
      <c r="P29" s="157"/>
      <c r="Q29" s="157"/>
      <c r="R29" s="160"/>
      <c r="S29" s="157"/>
      <c r="T29" s="157"/>
      <c r="U29" s="157"/>
      <c r="V29" s="160"/>
      <c r="W29" s="157"/>
      <c r="X29" s="157"/>
      <c r="Y29" s="163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J12:M12">
    <cfRule type="notContainsBlanks" dxfId="0" priority="17">
      <formula>LEN(TRIM(J12))&gt;0</formula>
    </cfRule>
  </conditionalFormatting>
  <conditionalFormatting sqref="J13:M13">
    <cfRule type="notContainsBlanks" dxfId="0" priority="16">
      <formula>LEN(TRIM(J13))&gt;0</formula>
    </cfRule>
  </conditionalFormatting>
  <conditionalFormatting sqref="J14:M14">
    <cfRule type="notContainsBlanks" dxfId="0" priority="2">
      <formula>LEN(TRIM(J14))&gt;0</formula>
    </cfRule>
  </conditionalFormatting>
  <conditionalFormatting sqref="J15:M15">
    <cfRule type="notContainsBlanks" dxfId="0" priority="1">
      <formula>LEN(TRIM(J15))&gt;0</formula>
    </cfRule>
  </conditionalFormatting>
  <conditionalFormatting sqref="J21:M21">
    <cfRule type="notContainsBlanks" dxfId="0" priority="12">
      <formula>LEN(TRIM(J21))&gt;0</formula>
    </cfRule>
  </conditionalFormatting>
  <conditionalFormatting sqref="J22:M22">
    <cfRule type="notContainsBlanks" dxfId="0" priority="11">
      <formula>LEN(TRIM(J22))&gt;0</formula>
    </cfRule>
  </conditionalFormatting>
  <conditionalFormatting sqref="J23:M23">
    <cfRule type="notContainsBlanks" dxfId="0" priority="10">
      <formula>LEN(TRIM(J23))&gt;0</formula>
    </cfRule>
  </conditionalFormatting>
  <conditionalFormatting sqref="J24:M24">
    <cfRule type="notContainsBlanks" dxfId="0" priority="7">
      <formula>LEN(TRIM(J24))&gt;0</formula>
    </cfRule>
  </conditionalFormatting>
  <conditionalFormatting sqref="J25:L25">
    <cfRule type="notContainsBlanks" dxfId="0" priority="5">
      <formula>LEN(TRIM(J25))&gt;0</formula>
    </cfRule>
  </conditionalFormatting>
  <conditionalFormatting sqref="M25">
    <cfRule type="notContainsBlanks" dxfId="0" priority="6">
      <formula>LEN(TRIM(M25))&gt;0</formula>
    </cfRule>
  </conditionalFormatting>
  <conditionalFormatting sqref="J26:L26">
    <cfRule type="notContainsBlanks" dxfId="0" priority="8">
      <formula>LEN(TRIM(J26))&gt;0</formula>
    </cfRule>
  </conditionalFormatting>
  <conditionalFormatting sqref="M26">
    <cfRule type="notContainsBlanks" dxfId="0" priority="9">
      <formula>LEN(TRIM(M26))&gt;0</formula>
    </cfRule>
  </conditionalFormatting>
  <conditionalFormatting sqref="J27:L27">
    <cfRule type="notContainsBlanks" dxfId="0" priority="3">
      <formula>LEN(TRIM(J27))&gt;0</formula>
    </cfRule>
  </conditionalFormatting>
  <conditionalFormatting sqref="M27">
    <cfRule type="notContainsBlanks" dxfId="0" priority="4">
      <formula>LEN(TRIM(M27))&gt;0</formula>
    </cfRule>
  </conditionalFormatting>
  <conditionalFormatting sqref="K28:K29">
    <cfRule type="notContainsBlanks" dxfId="0" priority="21">
      <formula>LEN(TRIM(K28))&gt;0</formula>
    </cfRule>
  </conditionalFormatting>
  <conditionalFormatting sqref="M16:M17">
    <cfRule type="notContainsBlanks" dxfId="0" priority="15">
      <formula>LEN(TRIM(M16))&gt;0</formula>
    </cfRule>
  </conditionalFormatting>
  <conditionalFormatting sqref="O9:O29">
    <cfRule type="notContainsBlanks" dxfId="0" priority="20">
      <formula>LEN(TRIM(O9))&gt;0</formula>
    </cfRule>
  </conditionalFormatting>
  <conditionalFormatting sqref="S9:S29">
    <cfRule type="notContainsBlanks" dxfId="0" priority="19">
      <formula>LEN(TRIM(S9))&gt;0</formula>
    </cfRule>
  </conditionalFormatting>
  <conditionalFormatting sqref="W9:W29">
    <cfRule type="notContainsBlanks" dxfId="0" priority="18">
      <formula>LEN(TRIM(W9))&gt;0</formula>
    </cfRule>
  </conditionalFormatting>
  <conditionalFormatting sqref="J16:L17">
    <cfRule type="notContainsBlanks" dxfId="0" priority="14">
      <formula>LEN(TRIM(J16))&gt;0</formula>
    </cfRule>
  </conditionalFormatting>
  <conditionalFormatting sqref="J18:M20">
    <cfRule type="notContainsBlanks" dxfId="0" priority="13">
      <formula>LEN(TRIM(J18))&gt;0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view="pageBreakPreview" zoomScale="70" zoomScaleNormal="55" topLeftCell="A4" workbookViewId="0">
      <selection activeCell="S20" sqref="S20"/>
    </sheetView>
  </sheetViews>
  <sheetFormatPr defaultColWidth="14.1238938053097" defaultRowHeight="15.75" customHeight="1"/>
  <cols>
    <col min="1" max="1" width="4.64601769911504" style="78" customWidth="1"/>
    <col min="2" max="2" width="18.212389380531" style="78" customWidth="1"/>
    <col min="3" max="3" width="23.141592920354" style="78" customWidth="1"/>
    <col min="4" max="4" width="22.6725663716814" style="78" customWidth="1"/>
    <col min="5" max="5" width="18.212389380531" style="78" customWidth="1"/>
    <col min="6" max="6" width="62.1150442477876" style="78" customWidth="1"/>
    <col min="7" max="7" width="10.0353982300885" style="78" customWidth="1"/>
    <col min="8" max="14" width="9.84955752212389" style="78" customWidth="1"/>
    <col min="15" max="15" width="6.31858407079646" style="78" customWidth="1"/>
    <col min="16" max="18" width="9.66371681415929" style="78" customWidth="1"/>
    <col min="19" max="19" width="6.13274336283186" style="78" customWidth="1"/>
    <col min="20" max="20" width="9.66371681415929" style="78" customWidth="1"/>
    <col min="21" max="22" width="9.47787610619469" style="78" customWidth="1"/>
    <col min="23" max="23" width="7.43362831858407" style="78" customWidth="1"/>
    <col min="24" max="24" width="11.3362831858407" style="78" customWidth="1"/>
    <col min="25" max="25" width="31.9646017699115" style="78" customWidth="1"/>
    <col min="26" max="16384" width="14.1238938053097" style="78"/>
  </cols>
  <sheetData>
    <row r="1" s="78" customFormat="1" ht="30" customHeight="1" spans="1:24">
      <c r="A1" s="79" t="s">
        <v>0</v>
      </c>
      <c r="B1" s="80"/>
      <c r="C1" s="80"/>
      <c r="D1" s="81"/>
      <c r="E1" s="82" t="s">
        <v>1</v>
      </c>
      <c r="F1" s="83" t="s">
        <v>2</v>
      </c>
      <c r="G1" s="84"/>
      <c r="H1" s="85"/>
      <c r="I1" s="132" t="s">
        <v>3</v>
      </c>
      <c r="J1" s="82"/>
      <c r="K1" s="84" t="e">
        <f>'[1]Style Summary Cover Page'!I1</f>
        <v>#REF!</v>
      </c>
      <c r="L1" s="133"/>
      <c r="M1" s="133"/>
      <c r="N1" s="85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="78" customFormat="1" customHeight="1" spans="1:24">
      <c r="A2" s="86" t="s">
        <v>4</v>
      </c>
      <c r="B2" s="87"/>
      <c r="C2" s="88" t="str">
        <f>'[1]Style Summary Cover Page'!B2</f>
        <v>ALICE MINI DRESS</v>
      </c>
      <c r="D2" s="89" t="s">
        <v>5</v>
      </c>
      <c r="E2" s="90" t="str">
        <f>'[1]Style Summary Cover Page'!D2</f>
        <v>SOPHIA S</v>
      </c>
      <c r="F2" s="90"/>
      <c r="G2" s="91"/>
      <c r="H2" s="92" t="s">
        <v>6</v>
      </c>
      <c r="I2" s="92"/>
      <c r="J2" s="92"/>
      <c r="K2" s="135" t="str">
        <f>'[1]Style Summary Cover Page'!I2</f>
        <v>NEW ORIGINAL SAMPLE </v>
      </c>
      <c r="L2" s="136"/>
      <c r="M2" s="136"/>
      <c r="N2" s="137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="78" customFormat="1" customHeight="1" spans="1:24">
      <c r="A3" s="93" t="s">
        <v>7</v>
      </c>
      <c r="B3" s="94"/>
      <c r="C3" s="95">
        <f>'[1]Style Summary Cover Page'!B3</f>
        <v>45385</v>
      </c>
      <c r="D3" s="96" t="s">
        <v>8</v>
      </c>
      <c r="E3" s="97" t="str">
        <f>'[1]Style Summary Cover Page'!D3</f>
        <v>SOPHIA S</v>
      </c>
      <c r="F3" s="97"/>
      <c r="G3" s="98"/>
      <c r="H3" s="99"/>
      <c r="I3" s="99"/>
      <c r="J3" s="99"/>
      <c r="K3" s="135"/>
      <c r="L3" s="136"/>
      <c r="M3" s="136"/>
      <c r="N3" s="137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="78" customFormat="1" customHeight="1" spans="1:24">
      <c r="A4" s="93" t="s">
        <v>9</v>
      </c>
      <c r="B4" s="94"/>
      <c r="C4" s="95" t="str">
        <f>'[1]Style Summary Cover Page'!B4</f>
        <v>SPRING 25</v>
      </c>
      <c r="D4" s="96" t="s">
        <v>10</v>
      </c>
      <c r="E4" s="97" t="str">
        <f>'[1]Style Summary Cover Page'!D4</f>
        <v>CARMEN</v>
      </c>
      <c r="F4" s="97"/>
      <c r="G4" s="100"/>
      <c r="H4" s="99"/>
      <c r="I4" s="99"/>
      <c r="J4" s="99"/>
      <c r="K4" s="139"/>
      <c r="L4" s="140"/>
      <c r="M4" s="140"/>
      <c r="N4" s="141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="78" customFormat="1" customHeight="1" spans="1:24">
      <c r="A5" s="93" t="s">
        <v>11</v>
      </c>
      <c r="B5" s="94"/>
      <c r="C5" s="95" t="str">
        <f>'[1]Style Summary Cover Page'!B5</f>
        <v>SPRING</v>
      </c>
      <c r="D5" s="96" t="s">
        <v>12</v>
      </c>
      <c r="E5" s="97" t="str">
        <f>'[1]Style Summary Cover Page'!D5</f>
        <v>SMALL</v>
      </c>
      <c r="F5" s="97"/>
      <c r="G5" s="100"/>
      <c r="H5" s="101" t="s">
        <v>13</v>
      </c>
      <c r="I5" s="142"/>
      <c r="J5" s="143"/>
      <c r="K5" s="144" t="str">
        <f>'[1]Style Summary Cover Page'!I5</f>
        <v>NO</v>
      </c>
      <c r="L5" s="144"/>
      <c r="M5" s="144"/>
      <c r="N5" s="145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="78" customFormat="1" customHeight="1" spans="1:24">
      <c r="A6" s="102" t="s">
        <v>14</v>
      </c>
      <c r="B6" s="103"/>
      <c r="C6" s="104" t="s">
        <v>15</v>
      </c>
      <c r="D6" s="105" t="s">
        <v>16</v>
      </c>
      <c r="E6" s="106" t="str">
        <f>'[1]Style Summary Cover Page'!D6</f>
        <v>ANY AVAILABLE</v>
      </c>
      <c r="F6" s="106"/>
      <c r="G6" s="107"/>
      <c r="H6" s="108" t="s">
        <v>17</v>
      </c>
      <c r="I6" s="146"/>
      <c r="J6" s="147"/>
      <c r="K6" s="148" t="e">
        <f>'[1]Style Summary Cover Page'!I6</f>
        <v>#REF!</v>
      </c>
      <c r="L6" s="148"/>
      <c r="M6" s="148"/>
      <c r="N6" s="149"/>
      <c r="O6" s="138"/>
      <c r="P6" s="138"/>
      <c r="Q6" s="138"/>
      <c r="R6" s="138"/>
      <c r="S6" s="138"/>
      <c r="T6" s="138"/>
      <c r="U6" s="138"/>
      <c r="V6" s="138"/>
      <c r="W6" s="138"/>
      <c r="X6" s="161"/>
    </row>
    <row r="7" s="78" customFormat="1" ht="25" customHeight="1" spans="1:25">
      <c r="A7" s="109"/>
      <c r="B7" s="110" t="s">
        <v>18</v>
      </c>
      <c r="C7" s="111"/>
      <c r="D7" s="111"/>
      <c r="E7" s="111"/>
      <c r="F7" s="111"/>
      <c r="G7" s="112" t="s">
        <v>19</v>
      </c>
      <c r="H7" s="113" t="s">
        <v>20</v>
      </c>
      <c r="I7" s="150" t="s">
        <v>21</v>
      </c>
      <c r="J7" s="151" t="s">
        <v>22</v>
      </c>
      <c r="K7" s="151" t="s">
        <v>23</v>
      </c>
      <c r="L7" s="113" t="s">
        <v>24</v>
      </c>
      <c r="M7" s="113" t="s">
        <v>25</v>
      </c>
      <c r="N7" s="112"/>
      <c r="O7" s="152"/>
      <c r="P7" s="152"/>
      <c r="Q7" s="162"/>
      <c r="R7" s="152"/>
      <c r="S7" s="152"/>
      <c r="T7" s="152"/>
      <c r="U7" s="162"/>
      <c r="V7" s="152"/>
      <c r="W7" s="152"/>
      <c r="X7" s="162"/>
      <c r="Y7" s="156"/>
    </row>
    <row r="8" s="78" customFormat="1" ht="25" customHeight="1" spans="1:25">
      <c r="A8" s="114"/>
      <c r="B8" s="115"/>
      <c r="C8" s="115"/>
      <c r="D8" s="115"/>
      <c r="E8" s="115"/>
      <c r="F8" s="111"/>
      <c r="G8" s="116"/>
      <c r="H8" s="117"/>
      <c r="I8" s="153"/>
      <c r="J8" s="154"/>
      <c r="K8" s="117"/>
      <c r="L8" s="117"/>
      <c r="M8" s="117"/>
      <c r="N8" s="116"/>
      <c r="O8" s="155"/>
      <c r="P8" s="156"/>
      <c r="Q8" s="156"/>
      <c r="R8" s="156"/>
      <c r="S8" s="155"/>
      <c r="T8" s="156"/>
      <c r="U8" s="156"/>
      <c r="V8" s="156"/>
      <c r="W8" s="155"/>
      <c r="X8" s="156"/>
      <c r="Y8" s="156"/>
    </row>
    <row r="9" s="78" customFormat="1" ht="30" customHeight="1" spans="1:25">
      <c r="A9" s="118">
        <v>1</v>
      </c>
      <c r="B9" s="119" t="s">
        <v>26</v>
      </c>
      <c r="C9" s="120"/>
      <c r="D9" s="120"/>
      <c r="E9" s="121"/>
      <c r="F9" s="122" t="s">
        <v>27</v>
      </c>
      <c r="G9" s="123">
        <v>0.5</v>
      </c>
      <c r="H9" s="124">
        <f>'XS-XXL'!H9*2.54</f>
        <v>68.58</v>
      </c>
      <c r="I9" s="124">
        <f>'XS-XXL'!I9*2.54</f>
        <v>69.85</v>
      </c>
      <c r="J9" s="124">
        <f>'XS-XXL'!J9*2.54</f>
        <v>71.12</v>
      </c>
      <c r="K9" s="124">
        <f>'XS-XXL'!K9*2.54</f>
        <v>72.39</v>
      </c>
      <c r="L9" s="124">
        <f>'XS-XXL'!L9*2.54</f>
        <v>72.39</v>
      </c>
      <c r="M9" s="124">
        <f>'XS-XXL'!M9*2.54</f>
        <v>72.39</v>
      </c>
      <c r="N9" s="131"/>
      <c r="O9" s="157"/>
      <c r="P9" s="157"/>
      <c r="Q9" s="157"/>
      <c r="R9" s="160"/>
      <c r="S9" s="157"/>
      <c r="T9" s="157"/>
      <c r="U9" s="157"/>
      <c r="V9" s="160"/>
      <c r="W9" s="157"/>
      <c r="X9" s="157"/>
      <c r="Y9" s="163"/>
    </row>
    <row r="10" s="78" customFormat="1" ht="30" customHeight="1" spans="1:25">
      <c r="A10" s="118">
        <f t="shared" ref="A10:A29" si="0">A9+1</f>
        <v>2</v>
      </c>
      <c r="B10" s="119" t="s">
        <v>28</v>
      </c>
      <c r="C10" s="120"/>
      <c r="D10" s="120"/>
      <c r="E10" s="121"/>
      <c r="F10" s="122" t="s">
        <v>29</v>
      </c>
      <c r="G10" s="123">
        <v>0.5</v>
      </c>
      <c r="H10" s="124">
        <f>'XS-XXL'!H10*2.54</f>
        <v>57.15</v>
      </c>
      <c r="I10" s="124">
        <f>'XS-XXL'!I10*2.54</f>
        <v>58.42</v>
      </c>
      <c r="J10" s="124">
        <f>'XS-XXL'!J10*2.54</f>
        <v>59.69</v>
      </c>
      <c r="K10" s="124">
        <f>'XS-XXL'!K10*2.54</f>
        <v>60.96</v>
      </c>
      <c r="L10" s="124">
        <f>'XS-XXL'!L10*2.54</f>
        <v>60.96</v>
      </c>
      <c r="M10" s="124">
        <f>'XS-XXL'!M10*2.54</f>
        <v>60.96</v>
      </c>
      <c r="N10" s="131"/>
      <c r="O10" s="157"/>
      <c r="P10" s="157"/>
      <c r="Q10" s="157"/>
      <c r="R10" s="160"/>
      <c r="S10" s="157"/>
      <c r="T10" s="157"/>
      <c r="U10" s="157"/>
      <c r="V10" s="160"/>
      <c r="W10" s="157"/>
      <c r="X10" s="157"/>
      <c r="Y10" s="163"/>
    </row>
    <row r="11" s="78" customFormat="1" ht="30" customHeight="1" spans="1:25">
      <c r="A11" s="118">
        <f t="shared" si="0"/>
        <v>3</v>
      </c>
      <c r="B11" s="119" t="s">
        <v>30</v>
      </c>
      <c r="C11" s="120"/>
      <c r="D11" s="120"/>
      <c r="E11" s="121"/>
      <c r="F11" s="122" t="s">
        <v>31</v>
      </c>
      <c r="G11" s="123">
        <v>0.5</v>
      </c>
      <c r="H11" s="124">
        <f>'XS-XXL'!H11*2.54</f>
        <v>58.42</v>
      </c>
      <c r="I11" s="124">
        <f>'XS-XXL'!I11*2.54</f>
        <v>59.69</v>
      </c>
      <c r="J11" s="124">
        <f>'XS-XXL'!J11*2.54</f>
        <v>60.96</v>
      </c>
      <c r="K11" s="124">
        <f>'XS-XXL'!K11*2.54</f>
        <v>62.23</v>
      </c>
      <c r="L11" s="124">
        <f>'XS-XXL'!L11*2.54</f>
        <v>62.23</v>
      </c>
      <c r="M11" s="124">
        <f>'XS-XXL'!M11*2.54</f>
        <v>62.23</v>
      </c>
      <c r="N11" s="131"/>
      <c r="O11" s="157"/>
      <c r="P11" s="157"/>
      <c r="Q11" s="157"/>
      <c r="R11" s="160"/>
      <c r="S11" s="157"/>
      <c r="T11" s="157"/>
      <c r="U11" s="157"/>
      <c r="V11" s="160"/>
      <c r="W11" s="157"/>
      <c r="X11" s="157"/>
      <c r="Y11" s="163"/>
    </row>
    <row r="12" s="78" customFormat="1" ht="30" customHeight="1" spans="1:25">
      <c r="A12" s="118">
        <f t="shared" si="0"/>
        <v>4</v>
      </c>
      <c r="B12" s="119" t="s">
        <v>32</v>
      </c>
      <c r="C12" s="120"/>
      <c r="D12" s="120"/>
      <c r="E12" s="121"/>
      <c r="F12" s="122" t="s">
        <v>33</v>
      </c>
      <c r="G12" s="123">
        <v>0.125</v>
      </c>
      <c r="H12" s="124">
        <f>'XS-XXL'!H12*2.54</f>
        <v>25.4</v>
      </c>
      <c r="I12" s="124">
        <f>'XS-XXL'!I12*2.54</f>
        <v>26.67</v>
      </c>
      <c r="J12" s="124">
        <f>'XS-XXL'!J12*2.54</f>
        <v>27.94</v>
      </c>
      <c r="K12" s="124">
        <f>'XS-XXL'!K12*2.54</f>
        <v>29.21</v>
      </c>
      <c r="L12" s="124">
        <f>'XS-XXL'!L12*2.54</f>
        <v>30.48</v>
      </c>
      <c r="M12" s="124">
        <f>'XS-XXL'!M12*2.54</f>
        <v>31.75</v>
      </c>
      <c r="N12" s="131"/>
      <c r="O12" s="157"/>
      <c r="P12" s="157"/>
      <c r="Q12" s="157"/>
      <c r="R12" s="160"/>
      <c r="S12" s="157"/>
      <c r="T12" s="157"/>
      <c r="U12" s="157"/>
      <c r="V12" s="160"/>
      <c r="W12" s="157"/>
      <c r="X12" s="157"/>
      <c r="Y12" s="163"/>
    </row>
    <row r="13" s="78" customFormat="1" ht="30" customHeight="1" spans="1:25">
      <c r="A13" s="118">
        <f t="shared" si="0"/>
        <v>5</v>
      </c>
      <c r="B13" s="119" t="s">
        <v>34</v>
      </c>
      <c r="C13" s="120"/>
      <c r="D13" s="120"/>
      <c r="E13" s="121"/>
      <c r="F13" s="122" t="s">
        <v>35</v>
      </c>
      <c r="G13" s="123">
        <v>0.125</v>
      </c>
      <c r="H13" s="124">
        <f>'XS-XXL'!H13*2.54</f>
        <v>4.7625</v>
      </c>
      <c r="I13" s="124">
        <f>'XS-XXL'!I13*2.54</f>
        <v>5.08</v>
      </c>
      <c r="J13" s="124">
        <f>'XS-XXL'!J13*2.54</f>
        <v>5.3975</v>
      </c>
      <c r="K13" s="124">
        <f>'XS-XXL'!K13*2.54</f>
        <v>5.715</v>
      </c>
      <c r="L13" s="124">
        <f>'XS-XXL'!L13*2.54</f>
        <v>6.0325</v>
      </c>
      <c r="M13" s="124">
        <f>'XS-XXL'!M13*2.54</f>
        <v>6.35</v>
      </c>
      <c r="N13" s="131"/>
      <c r="O13" s="157"/>
      <c r="P13" s="157"/>
      <c r="Q13" s="157"/>
      <c r="R13" s="160"/>
      <c r="S13" s="157"/>
      <c r="T13" s="157"/>
      <c r="U13" s="157"/>
      <c r="V13" s="160"/>
      <c r="W13" s="157"/>
      <c r="X13" s="157"/>
      <c r="Y13" s="163"/>
    </row>
    <row r="14" s="78" customFormat="1" ht="30" customHeight="1" spans="1:25">
      <c r="A14" s="118">
        <f t="shared" si="0"/>
        <v>6</v>
      </c>
      <c r="B14" s="119" t="s">
        <v>36</v>
      </c>
      <c r="C14" s="120"/>
      <c r="D14" s="120"/>
      <c r="E14" s="121"/>
      <c r="F14" s="122" t="s">
        <v>37</v>
      </c>
      <c r="G14" s="123">
        <v>0.125</v>
      </c>
      <c r="H14" s="124">
        <f>'XS-XXL'!H14*2.54</f>
        <v>20.32</v>
      </c>
      <c r="I14" s="124">
        <f>'XS-XXL'!I14*2.54</f>
        <v>21.59</v>
      </c>
      <c r="J14" s="124">
        <f>'XS-XXL'!J14*2.54</f>
        <v>22.86</v>
      </c>
      <c r="K14" s="124">
        <f>'XS-XXL'!K14*2.54</f>
        <v>24.13</v>
      </c>
      <c r="L14" s="124">
        <f>'XS-XXL'!L14*2.54</f>
        <v>25.4</v>
      </c>
      <c r="M14" s="124">
        <f>'XS-XXL'!M14*2.54</f>
        <v>26.67</v>
      </c>
      <c r="N14" s="131"/>
      <c r="O14" s="157"/>
      <c r="P14" s="157"/>
      <c r="Q14" s="157"/>
      <c r="R14" s="160"/>
      <c r="S14" s="157"/>
      <c r="T14" s="157"/>
      <c r="U14" s="157"/>
      <c r="V14" s="160"/>
      <c r="W14" s="157"/>
      <c r="X14" s="157"/>
      <c r="Y14" s="163"/>
    </row>
    <row r="15" s="78" customFormat="1" ht="30" customHeight="1" spans="1:25">
      <c r="A15" s="118">
        <f t="shared" si="0"/>
        <v>7</v>
      </c>
      <c r="B15" s="119" t="s">
        <v>38</v>
      </c>
      <c r="C15" s="120"/>
      <c r="D15" s="120"/>
      <c r="E15" s="121"/>
      <c r="F15" s="122" t="s">
        <v>39</v>
      </c>
      <c r="G15" s="123">
        <v>0.125</v>
      </c>
      <c r="H15" s="124">
        <f>'XS-XXL'!H15*2.54</f>
        <v>6.6675</v>
      </c>
      <c r="I15" s="124">
        <f>'XS-XXL'!I15*2.54</f>
        <v>6.985</v>
      </c>
      <c r="J15" s="124">
        <f>'XS-XXL'!J15*2.54</f>
        <v>7.3025</v>
      </c>
      <c r="K15" s="124">
        <f>'XS-XXL'!K15*2.54</f>
        <v>7.62</v>
      </c>
      <c r="L15" s="124">
        <f>'XS-XXL'!L15*2.54</f>
        <v>7.9375</v>
      </c>
      <c r="M15" s="124">
        <f>'XS-XXL'!M15*2.54</f>
        <v>8.255</v>
      </c>
      <c r="N15" s="131"/>
      <c r="O15" s="157"/>
      <c r="P15" s="157"/>
      <c r="Q15" s="157"/>
      <c r="R15" s="160"/>
      <c r="S15" s="157"/>
      <c r="T15" s="157"/>
      <c r="U15" s="157"/>
      <c r="V15" s="160"/>
      <c r="W15" s="157"/>
      <c r="X15" s="157"/>
      <c r="Y15" s="163"/>
    </row>
    <row r="16" s="78" customFormat="1" ht="30" customHeight="1" spans="1:25">
      <c r="A16" s="118">
        <f t="shared" si="0"/>
        <v>8</v>
      </c>
      <c r="B16" s="119" t="s">
        <v>40</v>
      </c>
      <c r="C16" s="120"/>
      <c r="D16" s="120"/>
      <c r="E16" s="121"/>
      <c r="F16" s="122" t="s">
        <v>41</v>
      </c>
      <c r="G16" s="123">
        <v>0.25</v>
      </c>
      <c r="H16" s="124">
        <f>'XS-XXL'!H16*2.54</f>
        <v>12.3825</v>
      </c>
      <c r="I16" s="124">
        <f>'XS-XXL'!I16*2.54</f>
        <v>13.0175</v>
      </c>
      <c r="J16" s="124">
        <f>'XS-XXL'!J16*2.54</f>
        <v>13.6525</v>
      </c>
      <c r="K16" s="124">
        <f>'XS-XXL'!K16*2.54</f>
        <v>14.2875</v>
      </c>
      <c r="L16" s="124">
        <f>'XS-XXL'!L16*2.54</f>
        <v>14.9225</v>
      </c>
      <c r="M16" s="124">
        <f>'XS-XXL'!M16*2.54</f>
        <v>15.5575</v>
      </c>
      <c r="N16" s="131"/>
      <c r="O16" s="157"/>
      <c r="P16" s="157"/>
      <c r="Q16" s="157"/>
      <c r="R16" s="160"/>
      <c r="S16" s="157"/>
      <c r="T16" s="157"/>
      <c r="U16" s="157"/>
      <c r="V16" s="160"/>
      <c r="W16" s="157"/>
      <c r="X16" s="157"/>
      <c r="Y16" s="163"/>
    </row>
    <row r="17" s="78" customFormat="1" ht="30" customHeight="1" spans="1:25">
      <c r="A17" s="118">
        <f t="shared" si="0"/>
        <v>9</v>
      </c>
      <c r="B17" s="119" t="s">
        <v>42</v>
      </c>
      <c r="C17" s="120"/>
      <c r="D17" s="120"/>
      <c r="E17" s="121"/>
      <c r="F17" s="122" t="s">
        <v>43</v>
      </c>
      <c r="G17" s="123">
        <v>0.25</v>
      </c>
      <c r="H17" s="124">
        <f>'XS-XXL'!H17*2.54</f>
        <v>11.43</v>
      </c>
      <c r="I17" s="124">
        <f>'XS-XXL'!I17*2.54</f>
        <v>12.065</v>
      </c>
      <c r="J17" s="124">
        <f>'XS-XXL'!J17*2.54</f>
        <v>12.7</v>
      </c>
      <c r="K17" s="124">
        <f>'XS-XXL'!K17*2.54</f>
        <v>13.335</v>
      </c>
      <c r="L17" s="124">
        <f>'XS-XXL'!L17*2.54</f>
        <v>13.97</v>
      </c>
      <c r="M17" s="124">
        <f>'XS-XXL'!M17*2.54</f>
        <v>14.605</v>
      </c>
      <c r="N17" s="131"/>
      <c r="O17" s="157"/>
      <c r="P17" s="157"/>
      <c r="Q17" s="157"/>
      <c r="R17" s="160"/>
      <c r="S17" s="157"/>
      <c r="T17" s="157"/>
      <c r="U17" s="157"/>
      <c r="V17" s="160"/>
      <c r="W17" s="157"/>
      <c r="X17" s="157"/>
      <c r="Y17" s="163"/>
    </row>
    <row r="18" s="78" customFormat="1" ht="30" customHeight="1" spans="1:25">
      <c r="A18" s="118">
        <f t="shared" si="0"/>
        <v>10</v>
      </c>
      <c r="B18" s="119" t="s">
        <v>44</v>
      </c>
      <c r="C18" s="120"/>
      <c r="D18" s="120"/>
      <c r="E18" s="121"/>
      <c r="F18" s="122" t="s">
        <v>45</v>
      </c>
      <c r="G18" s="123">
        <v>0.5</v>
      </c>
      <c r="H18" s="124">
        <f>'XS-XXL'!H18*2.54</f>
        <v>78.74</v>
      </c>
      <c r="I18" s="124">
        <f>'XS-XXL'!I18*2.54</f>
        <v>83.82</v>
      </c>
      <c r="J18" s="124">
        <f>'XS-XXL'!J18*2.54</f>
        <v>88.9</v>
      </c>
      <c r="K18" s="124">
        <f>'XS-XXL'!K18*2.54</f>
        <v>95.25</v>
      </c>
      <c r="L18" s="124">
        <f>'XS-XXL'!L18*2.54</f>
        <v>100.33</v>
      </c>
      <c r="M18" s="124">
        <f>'XS-XXL'!M18*2.54</f>
        <v>105.41</v>
      </c>
      <c r="N18" s="158"/>
      <c r="O18" s="157"/>
      <c r="P18" s="157"/>
      <c r="Q18" s="157"/>
      <c r="R18" s="160"/>
      <c r="S18" s="157"/>
      <c r="T18" s="157"/>
      <c r="U18" s="157"/>
      <c r="V18" s="160"/>
      <c r="W18" s="157"/>
      <c r="X18" s="157"/>
      <c r="Y18" s="163"/>
    </row>
    <row r="19" s="78" customFormat="1" ht="30" customHeight="1" spans="1:25">
      <c r="A19" s="118">
        <f t="shared" si="0"/>
        <v>11</v>
      </c>
      <c r="B19" s="119" t="s">
        <v>46</v>
      </c>
      <c r="C19" s="120"/>
      <c r="D19" s="120"/>
      <c r="E19" s="121"/>
      <c r="F19" s="122" t="s">
        <v>47</v>
      </c>
      <c r="G19" s="123">
        <v>0.5</v>
      </c>
      <c r="H19" s="124">
        <f>'XS-XXL'!H19*2.54</f>
        <v>76.2</v>
      </c>
      <c r="I19" s="124">
        <f>'XS-XXL'!I19*2.54</f>
        <v>81.28</v>
      </c>
      <c r="J19" s="124">
        <f>'XS-XXL'!J19*2.54</f>
        <v>86.36</v>
      </c>
      <c r="K19" s="124">
        <f>'XS-XXL'!K19*2.54</f>
        <v>92.71</v>
      </c>
      <c r="L19" s="124">
        <f>'XS-XXL'!L19*2.54</f>
        <v>97.79</v>
      </c>
      <c r="M19" s="124">
        <f>'XS-XXL'!M19*2.54</f>
        <v>102.87</v>
      </c>
      <c r="N19" s="158"/>
      <c r="O19" s="157"/>
      <c r="P19" s="157"/>
      <c r="Q19" s="157"/>
      <c r="R19" s="160"/>
      <c r="S19" s="157"/>
      <c r="T19" s="157"/>
      <c r="U19" s="157"/>
      <c r="V19" s="160"/>
      <c r="W19" s="157"/>
      <c r="X19" s="157"/>
      <c r="Y19" s="163"/>
    </row>
    <row r="20" s="78" customFormat="1" ht="30" customHeight="1" spans="1:25">
      <c r="A20" s="118">
        <f t="shared" si="0"/>
        <v>12</v>
      </c>
      <c r="B20" s="119" t="s">
        <v>48</v>
      </c>
      <c r="C20" s="120"/>
      <c r="D20" s="120"/>
      <c r="E20" s="121"/>
      <c r="F20" s="122" t="s">
        <v>49</v>
      </c>
      <c r="G20" s="123">
        <v>0.5</v>
      </c>
      <c r="H20" s="124">
        <f>'XS-XXL'!H20*2.54</f>
        <v>92.71</v>
      </c>
      <c r="I20" s="124">
        <f>'XS-XXL'!I20*2.54</f>
        <v>97.79</v>
      </c>
      <c r="J20" s="124">
        <f>'XS-XXL'!J20*2.54</f>
        <v>102.87</v>
      </c>
      <c r="K20" s="124">
        <f>'XS-XXL'!K20*2.54</f>
        <v>109.22</v>
      </c>
      <c r="L20" s="124">
        <f>'XS-XXL'!L20*2.54</f>
        <v>114.3</v>
      </c>
      <c r="M20" s="124">
        <f>'XS-XXL'!M20*2.54</f>
        <v>119.38</v>
      </c>
      <c r="N20" s="159"/>
      <c r="O20" s="157"/>
      <c r="P20" s="157"/>
      <c r="Q20" s="157"/>
      <c r="R20" s="160"/>
      <c r="S20" s="157"/>
      <c r="T20" s="157"/>
      <c r="U20" s="157"/>
      <c r="V20" s="160"/>
      <c r="W20" s="157"/>
      <c r="X20" s="157"/>
      <c r="Y20" s="163"/>
    </row>
    <row r="21" s="78" customFormat="1" ht="30" customHeight="1" spans="1:25">
      <c r="A21" s="118">
        <f t="shared" si="0"/>
        <v>13</v>
      </c>
      <c r="B21" s="119" t="s">
        <v>50</v>
      </c>
      <c r="C21" s="120"/>
      <c r="D21" s="120"/>
      <c r="E21" s="121"/>
      <c r="F21" s="122" t="s">
        <v>51</v>
      </c>
      <c r="G21" s="123">
        <v>0.5</v>
      </c>
      <c r="H21" s="124">
        <f>'XS-XXL'!H21*2.54</f>
        <v>116.205</v>
      </c>
      <c r="I21" s="124">
        <f>'XS-XXL'!I21*2.54</f>
        <v>121.285</v>
      </c>
      <c r="J21" s="124">
        <f>'XS-XXL'!J21*2.54</f>
        <v>126.365</v>
      </c>
      <c r="K21" s="124">
        <f>'XS-XXL'!K21*2.54</f>
        <v>132.715</v>
      </c>
      <c r="L21" s="124">
        <f>'XS-XXL'!L21*2.54</f>
        <v>137.795</v>
      </c>
      <c r="M21" s="124">
        <f>'XS-XXL'!M21*2.54</f>
        <v>142.875</v>
      </c>
      <c r="N21" s="131"/>
      <c r="O21" s="157"/>
      <c r="P21" s="157"/>
      <c r="Q21" s="157"/>
      <c r="R21" s="160"/>
      <c r="S21" s="157"/>
      <c r="T21" s="157"/>
      <c r="U21" s="157"/>
      <c r="V21" s="160"/>
      <c r="W21" s="157"/>
      <c r="X21" s="157"/>
      <c r="Y21" s="163"/>
    </row>
    <row r="22" s="78" customFormat="1" ht="30" customHeight="1" spans="1:25">
      <c r="A22" s="118">
        <f t="shared" si="0"/>
        <v>14</v>
      </c>
      <c r="B22" s="119" t="s">
        <v>52</v>
      </c>
      <c r="C22" s="120"/>
      <c r="D22" s="120"/>
      <c r="E22" s="121"/>
      <c r="F22" s="122" t="s">
        <v>53</v>
      </c>
      <c r="G22" s="123">
        <v>0.5</v>
      </c>
      <c r="H22" s="124">
        <f>'XS-XXL'!H22*2.54</f>
        <v>111.125</v>
      </c>
      <c r="I22" s="124">
        <f>'XS-XXL'!I22*2.54</f>
        <v>116.205</v>
      </c>
      <c r="J22" s="124">
        <f>'XS-XXL'!J22*2.54</f>
        <v>121.285</v>
      </c>
      <c r="K22" s="124">
        <f>'XS-XXL'!K22*2.54</f>
        <v>127.635</v>
      </c>
      <c r="L22" s="124">
        <f>'XS-XXL'!L22*2.54</f>
        <v>132.715</v>
      </c>
      <c r="M22" s="124">
        <f>'XS-XXL'!M22*2.54</f>
        <v>137.795</v>
      </c>
      <c r="N22" s="131"/>
      <c r="O22" s="157"/>
      <c r="P22" s="160"/>
      <c r="Q22" s="157"/>
      <c r="R22" s="160"/>
      <c r="S22" s="157"/>
      <c r="T22" s="160"/>
      <c r="U22" s="157"/>
      <c r="V22" s="160"/>
      <c r="W22" s="157"/>
      <c r="X22" s="157"/>
      <c r="Y22" s="163"/>
    </row>
    <row r="23" s="78" customFormat="1" ht="30" customHeight="1" spans="1:25">
      <c r="A23" s="118">
        <f t="shared" si="0"/>
        <v>15</v>
      </c>
      <c r="B23" s="119" t="s">
        <v>54</v>
      </c>
      <c r="C23" s="120"/>
      <c r="D23" s="120"/>
      <c r="E23" s="121"/>
      <c r="F23" s="122" t="s">
        <v>55</v>
      </c>
      <c r="G23" s="123">
        <v>0.0625</v>
      </c>
      <c r="H23" s="124">
        <f>'XS-XXL'!H23*2.54</f>
        <v>1.27</v>
      </c>
      <c r="I23" s="124">
        <f>'XS-XXL'!I23*2.54</f>
        <v>1.27</v>
      </c>
      <c r="J23" s="124">
        <f>'XS-XXL'!J23*2.54</f>
        <v>1.27</v>
      </c>
      <c r="K23" s="124">
        <f>'XS-XXL'!K23*2.54</f>
        <v>1.27</v>
      </c>
      <c r="L23" s="124">
        <f>'XS-XXL'!L23*2.54</f>
        <v>1.27</v>
      </c>
      <c r="M23" s="124">
        <f>'XS-XXL'!M23*2.54</f>
        <v>1.27</v>
      </c>
      <c r="N23" s="131"/>
      <c r="O23" s="157"/>
      <c r="P23" s="157"/>
      <c r="Q23" s="157"/>
      <c r="R23" s="160"/>
      <c r="S23" s="157"/>
      <c r="T23" s="157"/>
      <c r="U23" s="157"/>
      <c r="V23" s="160"/>
      <c r="W23" s="157"/>
      <c r="X23" s="157"/>
      <c r="Y23" s="163"/>
    </row>
    <row r="24" s="78" customFormat="1" ht="30" customHeight="1" spans="1:25">
      <c r="A24" s="118">
        <f t="shared" si="0"/>
        <v>16</v>
      </c>
      <c r="B24" s="119" t="s">
        <v>56</v>
      </c>
      <c r="C24" s="120"/>
      <c r="D24" s="120"/>
      <c r="E24" s="121"/>
      <c r="F24" s="125" t="s">
        <v>57</v>
      </c>
      <c r="G24" s="123">
        <v>0.25</v>
      </c>
      <c r="H24" s="124">
        <f>'XS-XXL'!H24*2.54</f>
        <v>0.635</v>
      </c>
      <c r="I24" s="124">
        <f>'XS-XXL'!I24*2.54</f>
        <v>0.635</v>
      </c>
      <c r="J24" s="124">
        <f>'XS-XXL'!J24*2.54</f>
        <v>0.635</v>
      </c>
      <c r="K24" s="124">
        <f>'XS-XXL'!K24*2.54</f>
        <v>0.635</v>
      </c>
      <c r="L24" s="124">
        <f>'XS-XXL'!L24*2.54</f>
        <v>0.635</v>
      </c>
      <c r="M24" s="124">
        <f>'XS-XXL'!M24*2.54</f>
        <v>0.635</v>
      </c>
      <c r="N24" s="131"/>
      <c r="O24" s="157"/>
      <c r="P24" s="157"/>
      <c r="Q24" s="157"/>
      <c r="R24" s="160"/>
      <c r="S24" s="157"/>
      <c r="T24" s="157"/>
      <c r="U24" s="157"/>
      <c r="V24" s="160"/>
      <c r="W24" s="157"/>
      <c r="X24" s="157"/>
      <c r="Y24" s="163"/>
    </row>
    <row r="25" s="78" customFormat="1" ht="30" customHeight="1" spans="1:25">
      <c r="A25" s="118">
        <f t="shared" si="0"/>
        <v>17</v>
      </c>
      <c r="B25" s="119" t="s">
        <v>58</v>
      </c>
      <c r="C25" s="120"/>
      <c r="D25" s="120"/>
      <c r="E25" s="121"/>
      <c r="F25" s="122" t="s">
        <v>59</v>
      </c>
      <c r="G25" s="123">
        <v>0.25</v>
      </c>
      <c r="H25" s="124">
        <f>'XS-XXL'!H25*2.54</f>
        <v>36.195</v>
      </c>
      <c r="I25" s="124">
        <f>'XS-XXL'!I25*2.54</f>
        <v>36.83</v>
      </c>
      <c r="J25" s="124">
        <f>'XS-XXL'!J25*2.54</f>
        <v>37.465</v>
      </c>
      <c r="K25" s="124">
        <f>'XS-XXL'!K25*2.54</f>
        <v>38.1</v>
      </c>
      <c r="L25" s="124">
        <f>'XS-XXL'!L25*2.54</f>
        <v>38.735</v>
      </c>
      <c r="M25" s="124">
        <f>'XS-XXL'!M25*2.54</f>
        <v>39.37</v>
      </c>
      <c r="N25" s="131"/>
      <c r="O25" s="157"/>
      <c r="P25" s="160"/>
      <c r="Q25" s="157"/>
      <c r="R25" s="160"/>
      <c r="S25" s="157"/>
      <c r="T25" s="160"/>
      <c r="U25" s="157"/>
      <c r="V25" s="160"/>
      <c r="W25" s="157"/>
      <c r="X25" s="157"/>
      <c r="Y25" s="163"/>
    </row>
    <row r="26" s="78" customFormat="1" ht="30" customHeight="1" spans="1:25">
      <c r="A26" s="118">
        <f t="shared" si="0"/>
        <v>18</v>
      </c>
      <c r="B26" s="119" t="s">
        <v>60</v>
      </c>
      <c r="C26" s="120"/>
      <c r="D26" s="120"/>
      <c r="E26" s="121"/>
      <c r="F26" s="125" t="s">
        <v>61</v>
      </c>
      <c r="G26" s="123">
        <v>0.25</v>
      </c>
      <c r="H26" s="124">
        <f>'XS-XXL'!H26*2.54</f>
        <v>5.715</v>
      </c>
      <c r="I26" s="124">
        <f>'XS-XXL'!I26*2.54</f>
        <v>5.715</v>
      </c>
      <c r="J26" s="124">
        <f>'XS-XXL'!J26*2.54</f>
        <v>5.715</v>
      </c>
      <c r="K26" s="124">
        <f>'XS-XXL'!K26*2.54</f>
        <v>5.715</v>
      </c>
      <c r="L26" s="124">
        <f>'XS-XXL'!L26*2.54</f>
        <v>5.715</v>
      </c>
      <c r="M26" s="124">
        <f>'XS-XXL'!M26*2.54</f>
        <v>5.715</v>
      </c>
      <c r="N26" s="131"/>
      <c r="O26" s="157"/>
      <c r="P26" s="157"/>
      <c r="Q26" s="157"/>
      <c r="R26" s="160"/>
      <c r="S26" s="157"/>
      <c r="T26" s="157"/>
      <c r="U26" s="157"/>
      <c r="V26" s="160"/>
      <c r="W26" s="157"/>
      <c r="X26" s="157"/>
      <c r="Y26" s="163"/>
    </row>
    <row r="27" s="78" customFormat="1" ht="30" customHeight="1" spans="1:25">
      <c r="A27" s="118">
        <f t="shared" si="0"/>
        <v>19</v>
      </c>
      <c r="B27" s="119" t="s">
        <v>62</v>
      </c>
      <c r="C27" s="120"/>
      <c r="D27" s="120"/>
      <c r="E27" s="121"/>
      <c r="F27" s="122" t="s">
        <v>63</v>
      </c>
      <c r="G27" s="123">
        <v>0.25</v>
      </c>
      <c r="H27" s="124">
        <f>'XS-XXL'!H27*2.54</f>
        <v>19.685</v>
      </c>
      <c r="I27" s="124">
        <f>'XS-XXL'!I27*2.54</f>
        <v>20.32</v>
      </c>
      <c r="J27" s="124">
        <f>'XS-XXL'!J27*2.54</f>
        <v>20.955</v>
      </c>
      <c r="K27" s="124">
        <f>'XS-XXL'!K27*2.54</f>
        <v>21.59</v>
      </c>
      <c r="L27" s="124">
        <f>'XS-XXL'!L27*2.54</f>
        <v>22.225</v>
      </c>
      <c r="M27" s="124">
        <f>'XS-XXL'!M27*2.54</f>
        <v>22.86</v>
      </c>
      <c r="N27" s="131"/>
      <c r="O27" s="157"/>
      <c r="P27" s="157"/>
      <c r="Q27" s="157"/>
      <c r="R27" s="160"/>
      <c r="S27" s="157"/>
      <c r="T27" s="157"/>
      <c r="U27" s="157"/>
      <c r="V27" s="160"/>
      <c r="W27" s="157"/>
      <c r="X27" s="157"/>
      <c r="Y27" s="163"/>
    </row>
    <row r="28" s="78" customFormat="1" customHeight="1" spans="1:25">
      <c r="A28" s="118">
        <f t="shared" si="0"/>
        <v>20</v>
      </c>
      <c r="B28" s="126"/>
      <c r="C28" s="127"/>
      <c r="D28" s="127"/>
      <c r="E28" s="128"/>
      <c r="F28" s="129"/>
      <c r="G28" s="130"/>
      <c r="H28" s="131"/>
      <c r="I28" s="131"/>
      <c r="J28" s="131"/>
      <c r="K28" s="131"/>
      <c r="L28" s="131"/>
      <c r="M28" s="131"/>
      <c r="N28" s="131"/>
      <c r="O28" s="157"/>
      <c r="P28" s="157"/>
      <c r="Q28" s="157"/>
      <c r="R28" s="160"/>
      <c r="S28" s="157"/>
      <c r="T28" s="157"/>
      <c r="U28" s="157"/>
      <c r="V28" s="160"/>
      <c r="W28" s="157"/>
      <c r="X28" s="157"/>
      <c r="Y28" s="163"/>
    </row>
    <row r="29" s="78" customFormat="1" customHeight="1" spans="1:25">
      <c r="A29" s="118">
        <f t="shared" si="0"/>
        <v>21</v>
      </c>
      <c r="B29" s="126"/>
      <c r="C29" s="127"/>
      <c r="D29" s="127"/>
      <c r="E29" s="128"/>
      <c r="F29" s="128"/>
      <c r="G29" s="130"/>
      <c r="H29" s="131"/>
      <c r="I29" s="131"/>
      <c r="J29" s="131"/>
      <c r="K29" s="131"/>
      <c r="L29" s="131"/>
      <c r="M29" s="131"/>
      <c r="N29" s="131"/>
      <c r="O29" s="157"/>
      <c r="P29" s="157"/>
      <c r="Q29" s="157"/>
      <c r="R29" s="160"/>
      <c r="S29" s="157"/>
      <c r="T29" s="157"/>
      <c r="U29" s="157"/>
      <c r="V29" s="160"/>
      <c r="W29" s="157"/>
      <c r="X29" s="157"/>
      <c r="Y29" s="163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J12:M12">
    <cfRule type="notContainsBlanks" dxfId="0" priority="17">
      <formula>LEN(TRIM(J12))&gt;0</formula>
    </cfRule>
  </conditionalFormatting>
  <conditionalFormatting sqref="J13:M13">
    <cfRule type="notContainsBlanks" dxfId="0" priority="16">
      <formula>LEN(TRIM(J13))&gt;0</formula>
    </cfRule>
  </conditionalFormatting>
  <conditionalFormatting sqref="J14:M14">
    <cfRule type="notContainsBlanks" dxfId="0" priority="2">
      <formula>LEN(TRIM(J14))&gt;0</formula>
    </cfRule>
  </conditionalFormatting>
  <conditionalFormatting sqref="J15:M15">
    <cfRule type="notContainsBlanks" dxfId="0" priority="1">
      <formula>LEN(TRIM(J15))&gt;0</formula>
    </cfRule>
  </conditionalFormatting>
  <conditionalFormatting sqref="J21:M21">
    <cfRule type="notContainsBlanks" dxfId="0" priority="12">
      <formula>LEN(TRIM(J21))&gt;0</formula>
    </cfRule>
  </conditionalFormatting>
  <conditionalFormatting sqref="J22:M22">
    <cfRule type="notContainsBlanks" dxfId="0" priority="11">
      <formula>LEN(TRIM(J22))&gt;0</formula>
    </cfRule>
  </conditionalFormatting>
  <conditionalFormatting sqref="J23:M23">
    <cfRule type="notContainsBlanks" dxfId="0" priority="10">
      <formula>LEN(TRIM(J23))&gt;0</formula>
    </cfRule>
  </conditionalFormatting>
  <conditionalFormatting sqref="J24:M24">
    <cfRule type="notContainsBlanks" dxfId="0" priority="7">
      <formula>LEN(TRIM(J24))&gt;0</formula>
    </cfRule>
  </conditionalFormatting>
  <conditionalFormatting sqref="J25:L25">
    <cfRule type="notContainsBlanks" dxfId="0" priority="5">
      <formula>LEN(TRIM(J25))&gt;0</formula>
    </cfRule>
  </conditionalFormatting>
  <conditionalFormatting sqref="M25">
    <cfRule type="notContainsBlanks" dxfId="0" priority="6">
      <formula>LEN(TRIM(M25))&gt;0</formula>
    </cfRule>
  </conditionalFormatting>
  <conditionalFormatting sqref="J26:L26">
    <cfRule type="notContainsBlanks" dxfId="0" priority="8">
      <formula>LEN(TRIM(J26))&gt;0</formula>
    </cfRule>
  </conditionalFormatting>
  <conditionalFormatting sqref="M26">
    <cfRule type="notContainsBlanks" dxfId="0" priority="9">
      <formula>LEN(TRIM(M26))&gt;0</formula>
    </cfRule>
  </conditionalFormatting>
  <conditionalFormatting sqref="J27:L27">
    <cfRule type="notContainsBlanks" dxfId="0" priority="3">
      <formula>LEN(TRIM(J27))&gt;0</formula>
    </cfRule>
  </conditionalFormatting>
  <conditionalFormatting sqref="M27">
    <cfRule type="notContainsBlanks" dxfId="0" priority="4">
      <formula>LEN(TRIM(M27))&gt;0</formula>
    </cfRule>
  </conditionalFormatting>
  <conditionalFormatting sqref="K28:K29">
    <cfRule type="notContainsBlanks" dxfId="0" priority="21">
      <formula>LEN(TRIM(K28))&gt;0</formula>
    </cfRule>
  </conditionalFormatting>
  <conditionalFormatting sqref="M16:M17">
    <cfRule type="notContainsBlanks" dxfId="0" priority="15">
      <formula>LEN(TRIM(M16))&gt;0</formula>
    </cfRule>
  </conditionalFormatting>
  <conditionalFormatting sqref="O9:O29">
    <cfRule type="notContainsBlanks" dxfId="0" priority="20">
      <formula>LEN(TRIM(O9))&gt;0</formula>
    </cfRule>
  </conditionalFormatting>
  <conditionalFormatting sqref="S9:S29">
    <cfRule type="notContainsBlanks" dxfId="0" priority="19">
      <formula>LEN(TRIM(S9))&gt;0</formula>
    </cfRule>
  </conditionalFormatting>
  <conditionalFormatting sqref="W9:W29">
    <cfRule type="notContainsBlanks" dxfId="0" priority="18">
      <formula>LEN(TRIM(W9))&gt;0</formula>
    </cfRule>
  </conditionalFormatting>
  <conditionalFormatting sqref="J16:L17">
    <cfRule type="notContainsBlanks" dxfId="0" priority="14">
      <formula>LEN(TRIM(J16))&gt;0</formula>
    </cfRule>
  </conditionalFormatting>
  <conditionalFormatting sqref="J18:M20">
    <cfRule type="notContainsBlanks" dxfId="0" priority="13">
      <formula>LEN(TRIM(J18))&gt;0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70"/>
  <sheetViews>
    <sheetView view="pageBreakPreview" zoomScaleNormal="85" workbookViewId="0">
      <selection activeCell="F10" sqref="F10"/>
    </sheetView>
  </sheetViews>
  <sheetFormatPr defaultColWidth="13.0884955752212" defaultRowHeight="15" customHeight="1"/>
  <cols>
    <col min="1" max="1" width="4.26548672566372" style="1" customWidth="1"/>
    <col min="2" max="2" width="17" style="1" customWidth="1"/>
    <col min="3" max="3" width="21.0442477876106" style="1" customWidth="1"/>
    <col min="4" max="4" width="18.7256637168142" style="1" customWidth="1"/>
    <col min="5" max="5" width="11.353982300885" style="1" customWidth="1"/>
    <col min="6" max="6" width="48.858407079646" style="1" customWidth="1"/>
    <col min="7" max="8" width="9.36283185840708" style="1" customWidth="1"/>
    <col min="9" max="9" width="9.08849557522124" style="1" customWidth="1"/>
    <col min="10" max="11" width="9.36283185840708" style="1" customWidth="1"/>
    <col min="12" max="12" width="9" style="1" customWidth="1"/>
    <col min="13" max="13" width="8.8141592920354" style="1" customWidth="1"/>
    <col min="14" max="14" width="6.90265486725664" style="1" customWidth="1"/>
    <col min="15" max="15" width="10.5398230088496" style="1" customWidth="1"/>
    <col min="16" max="16" width="29.7256637168142" style="1" customWidth="1"/>
    <col min="17" max="23" width="12.4513274336283" style="1" customWidth="1"/>
    <col min="24" max="16384" width="13.0884955752212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3</v>
      </c>
      <c r="F1" s="6"/>
      <c r="G1" s="7"/>
      <c r="H1" s="8"/>
      <c r="I1" s="3"/>
      <c r="J1" s="3"/>
      <c r="K1" s="4"/>
      <c r="L1" s="52"/>
      <c r="M1" s="52"/>
      <c r="N1" s="52"/>
      <c r="O1" s="52"/>
      <c r="P1" s="50"/>
      <c r="Q1" s="50"/>
      <c r="R1" s="50"/>
      <c r="S1" s="50"/>
      <c r="T1" s="50"/>
      <c r="U1" s="50"/>
      <c r="V1" s="50"/>
      <c r="W1" s="50"/>
    </row>
    <row r="2" s="1" customFormat="1" ht="15.75" customHeight="1" spans="1:23">
      <c r="A2" s="9" t="s">
        <v>4</v>
      </c>
      <c r="B2" s="10"/>
      <c r="C2" s="11" t="str">
        <f>'[2]SPEC SHEET'!$B$2</f>
        <v>BG5219 ALICE MINI DRESS</v>
      </c>
      <c r="D2" s="12" t="s">
        <v>64</v>
      </c>
      <c r="E2" s="13" t="str">
        <f>'[2]Style Summary Cover Page'!D2</f>
        <v>SOPHIA S</v>
      </c>
      <c r="F2" s="14"/>
      <c r="G2" s="15"/>
      <c r="H2" s="16"/>
      <c r="I2" s="53"/>
      <c r="J2" s="53"/>
      <c r="K2" s="54"/>
      <c r="L2" s="55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1" customFormat="1" ht="15.75" customHeight="1" spans="1:23">
      <c r="A3" s="17" t="s">
        <v>65</v>
      </c>
      <c r="B3" s="18"/>
      <c r="C3" s="19">
        <f>'[2]Style Summary Cover Page'!B3</f>
        <v>45385</v>
      </c>
      <c r="D3" s="20" t="s">
        <v>8</v>
      </c>
      <c r="E3" s="13" t="str">
        <f>'[2]Style Summary Cover Page'!D3</f>
        <v>SOPHIA S</v>
      </c>
      <c r="F3" s="14"/>
      <c r="G3" s="15"/>
      <c r="H3" s="21"/>
      <c r="I3" s="56"/>
      <c r="J3" s="56"/>
      <c r="K3" s="57"/>
      <c r="L3" s="55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="1" customFormat="1" ht="15.75" customHeight="1" spans="1:23">
      <c r="A4" s="17" t="s">
        <v>9</v>
      </c>
      <c r="B4" s="18"/>
      <c r="C4" s="19" t="str">
        <f>'[2]Style Summary Cover Page'!B4</f>
        <v>SPRING 25</v>
      </c>
      <c r="D4" s="20" t="s">
        <v>66</v>
      </c>
      <c r="E4" s="13" t="s">
        <v>67</v>
      </c>
      <c r="F4" s="14"/>
      <c r="G4" s="15"/>
      <c r="H4" s="21"/>
      <c r="I4" s="56"/>
      <c r="J4" s="56"/>
      <c r="K4" s="57"/>
      <c r="L4" s="55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="1" customFormat="1" ht="15.75" customHeight="1" spans="1:23">
      <c r="A5" s="17" t="s">
        <v>11</v>
      </c>
      <c r="B5" s="18"/>
      <c r="C5" s="19" t="str">
        <f>'[2]Style Summary Cover Page'!B5</f>
        <v>SPRING</v>
      </c>
      <c r="D5" s="20" t="s">
        <v>12</v>
      </c>
      <c r="E5" s="13" t="s">
        <v>68</v>
      </c>
      <c r="F5" s="14"/>
      <c r="G5" s="15"/>
      <c r="H5" s="21"/>
      <c r="I5" s="56"/>
      <c r="J5" s="56"/>
      <c r="K5" s="57"/>
      <c r="L5" s="55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="1" customFormat="1" ht="15.75" customHeight="1" spans="1:23">
      <c r="A6" s="17" t="s">
        <v>14</v>
      </c>
      <c r="B6" s="18"/>
      <c r="C6" s="22" t="s">
        <v>69</v>
      </c>
      <c r="D6" s="20" t="s">
        <v>70</v>
      </c>
      <c r="E6" s="13" t="s">
        <v>71</v>
      </c>
      <c r="F6" s="14"/>
      <c r="G6" s="15"/>
      <c r="H6" s="23"/>
      <c r="I6" s="58"/>
      <c r="J6" s="58"/>
      <c r="K6" s="59"/>
      <c r="L6" s="55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="1" customFormat="1" ht="15.75" customHeight="1" spans="1:23">
      <c r="A7" s="24" t="s">
        <v>72</v>
      </c>
      <c r="B7" s="24"/>
      <c r="C7" s="24"/>
      <c r="D7" s="24"/>
      <c r="E7" s="25"/>
      <c r="F7" s="26"/>
      <c r="G7" s="27" t="s">
        <v>19</v>
      </c>
      <c r="H7" s="28" t="s">
        <v>73</v>
      </c>
      <c r="I7" s="60" t="s">
        <v>71</v>
      </c>
      <c r="J7" s="27" t="s">
        <v>74</v>
      </c>
      <c r="K7" s="61" t="s">
        <v>75</v>
      </c>
      <c r="L7" s="62"/>
      <c r="M7" s="62"/>
      <c r="N7" s="62"/>
      <c r="O7" s="63"/>
      <c r="P7" s="64"/>
      <c r="Q7" s="50"/>
      <c r="R7" s="50"/>
      <c r="S7" s="50"/>
      <c r="T7" s="50"/>
      <c r="U7" s="50"/>
      <c r="V7" s="50"/>
      <c r="W7" s="50"/>
    </row>
    <row r="8" s="1" customFormat="1" ht="13.1" spans="1:23">
      <c r="A8" s="29"/>
      <c r="B8" s="29"/>
      <c r="C8" s="29"/>
      <c r="D8" s="29"/>
      <c r="E8" s="30"/>
      <c r="F8" s="26"/>
      <c r="G8" s="31"/>
      <c r="H8" s="27"/>
      <c r="I8" s="31"/>
      <c r="J8" s="31"/>
      <c r="K8" s="31"/>
      <c r="L8" s="64"/>
      <c r="M8" s="64"/>
      <c r="N8" s="65"/>
      <c r="O8" s="64"/>
      <c r="P8" s="64"/>
      <c r="Q8" s="50"/>
      <c r="R8" s="50"/>
      <c r="S8" s="50"/>
      <c r="T8" s="50"/>
      <c r="U8" s="50"/>
      <c r="V8" s="50"/>
      <c r="W8" s="50"/>
    </row>
    <row r="9" s="1" customFormat="1" customHeight="1" spans="1:23">
      <c r="A9" s="32" t="s">
        <v>76</v>
      </c>
      <c r="B9" s="33"/>
      <c r="C9" s="33"/>
      <c r="D9" s="33"/>
      <c r="E9" s="33"/>
      <c r="F9" s="34" t="s">
        <v>27</v>
      </c>
      <c r="G9" s="35">
        <v>0.25</v>
      </c>
      <c r="H9" s="69">
        <f>I9+0.5</f>
        <v>29.5</v>
      </c>
      <c r="I9" s="73">
        <f>'[2]SPEC SHEET'!S8</f>
        <v>29</v>
      </c>
      <c r="J9" s="74">
        <f>SUM(I9+0.5)</f>
        <v>29.5</v>
      </c>
      <c r="K9" s="74">
        <f>SUM(J9+0.5)</f>
        <v>30</v>
      </c>
      <c r="L9" s="66"/>
      <c r="M9" s="67"/>
      <c r="N9" s="66"/>
      <c r="O9" s="66"/>
      <c r="P9" s="68"/>
      <c r="Q9" s="50"/>
      <c r="R9" s="50"/>
      <c r="S9" s="50"/>
      <c r="T9" s="50"/>
      <c r="U9" s="50"/>
      <c r="V9" s="50"/>
      <c r="W9" s="50"/>
    </row>
    <row r="10" s="1" customFormat="1" customHeight="1" spans="1:23">
      <c r="A10" s="37" t="s">
        <v>77</v>
      </c>
      <c r="B10" s="38"/>
      <c r="C10" s="38"/>
      <c r="D10" s="38"/>
      <c r="E10" s="39"/>
      <c r="F10" s="34" t="s">
        <v>78</v>
      </c>
      <c r="G10" s="35">
        <v>0.25</v>
      </c>
      <c r="H10" s="69">
        <f>I10-0.5</f>
        <v>27</v>
      </c>
      <c r="I10" s="73">
        <f>'[2]SPEC SHEET'!S9</f>
        <v>27.5</v>
      </c>
      <c r="J10" s="74">
        <f>SUM(I10+0.5)</f>
        <v>28</v>
      </c>
      <c r="K10" s="74">
        <f>SUM(J10+0.5)</f>
        <v>28.5</v>
      </c>
      <c r="L10" s="66"/>
      <c r="M10" s="67"/>
      <c r="N10" s="66"/>
      <c r="O10" s="66"/>
      <c r="P10" s="68"/>
      <c r="Q10" s="50"/>
      <c r="R10" s="50"/>
      <c r="S10" s="50"/>
      <c r="T10" s="50"/>
      <c r="U10" s="50"/>
      <c r="V10" s="50"/>
      <c r="W10" s="50"/>
    </row>
    <row r="11" s="1" customFormat="1" customHeight="1" spans="1:23">
      <c r="A11" s="37" t="s">
        <v>79</v>
      </c>
      <c r="B11" s="38"/>
      <c r="C11" s="38"/>
      <c r="D11" s="38"/>
      <c r="E11" s="39"/>
      <c r="F11" s="34" t="s">
        <v>33</v>
      </c>
      <c r="G11" s="40">
        <v>0.125</v>
      </c>
      <c r="H11" s="70">
        <f>I11-0.25</f>
        <v>12.75</v>
      </c>
      <c r="I11" s="73">
        <f>'[2]SPEC SHEET'!S10</f>
        <v>13</v>
      </c>
      <c r="J11" s="74">
        <f>SUM(I11+0.25)</f>
        <v>13.25</v>
      </c>
      <c r="K11" s="74">
        <f>SUM(J11+0.25)</f>
        <v>13.5</v>
      </c>
      <c r="L11" s="66"/>
      <c r="M11" s="67"/>
      <c r="N11" s="66"/>
      <c r="O11" s="66"/>
      <c r="P11" s="68"/>
      <c r="Q11" s="50"/>
      <c r="R11" s="50"/>
      <c r="S11" s="50"/>
      <c r="T11" s="50"/>
      <c r="U11" s="50"/>
      <c r="V11" s="50"/>
      <c r="W11" s="50"/>
    </row>
    <row r="12" s="1" customFormat="1" customHeight="1" spans="1:23">
      <c r="A12" s="41" t="s">
        <v>80</v>
      </c>
      <c r="B12" s="42"/>
      <c r="C12" s="42"/>
      <c r="D12" s="42"/>
      <c r="E12" s="43"/>
      <c r="F12" s="34" t="s">
        <v>35</v>
      </c>
      <c r="G12" s="40">
        <v>0.125</v>
      </c>
      <c r="H12" s="70">
        <f>I12-0.125</f>
        <v>2.125</v>
      </c>
      <c r="I12" s="73">
        <f>'[2]SPEC SHEET'!S11</f>
        <v>2.25</v>
      </c>
      <c r="J12" s="75">
        <f>SUM(I12+0.125)</f>
        <v>2.375</v>
      </c>
      <c r="K12" s="75">
        <f>SUM(J12+0.125)</f>
        <v>2.5</v>
      </c>
      <c r="L12" s="66"/>
      <c r="M12" s="67"/>
      <c r="N12" s="66"/>
      <c r="O12" s="66"/>
      <c r="P12" s="68"/>
      <c r="Q12" s="50"/>
      <c r="R12" s="50"/>
      <c r="S12" s="50"/>
      <c r="T12" s="50"/>
      <c r="U12" s="50"/>
      <c r="V12" s="50"/>
      <c r="W12" s="50"/>
    </row>
    <row r="13" s="1" customFormat="1" customHeight="1" spans="1:23">
      <c r="A13" s="44" t="s">
        <v>36</v>
      </c>
      <c r="B13" s="45"/>
      <c r="C13" s="45"/>
      <c r="D13" s="45"/>
      <c r="E13" s="45"/>
      <c r="F13" s="34" t="s">
        <v>37</v>
      </c>
      <c r="G13" s="40">
        <v>0.125</v>
      </c>
      <c r="H13" s="70">
        <f>I13-0.25</f>
        <v>9.75</v>
      </c>
      <c r="I13" s="73">
        <f>'[2]SPEC SHEET'!S12</f>
        <v>10</v>
      </c>
      <c r="J13" s="74">
        <f>SUM(I13+0.25)</f>
        <v>10.25</v>
      </c>
      <c r="K13" s="74">
        <f>SUM(J13+0.25)</f>
        <v>10.5</v>
      </c>
      <c r="L13" s="66"/>
      <c r="M13" s="67"/>
      <c r="N13" s="66"/>
      <c r="O13" s="66"/>
      <c r="P13" s="68"/>
      <c r="Q13" s="50"/>
      <c r="R13" s="50"/>
      <c r="S13" s="50"/>
      <c r="T13" s="50"/>
      <c r="U13" s="50"/>
      <c r="V13" s="50"/>
      <c r="W13" s="50"/>
    </row>
    <row r="14" s="1" customFormat="1" customHeight="1" spans="1:23">
      <c r="A14" s="37" t="s">
        <v>38</v>
      </c>
      <c r="B14" s="38"/>
      <c r="C14" s="38"/>
      <c r="D14" s="38"/>
      <c r="E14" s="39"/>
      <c r="F14" s="34" t="s">
        <v>39</v>
      </c>
      <c r="G14" s="40">
        <v>0.125</v>
      </c>
      <c r="H14" s="70">
        <f>I14-0.0625</f>
        <v>3.9375</v>
      </c>
      <c r="I14" s="73">
        <f>'[2]SPEC SHEET'!S13</f>
        <v>4</v>
      </c>
      <c r="J14" s="75">
        <f>SUM(I14+1/16)</f>
        <v>4.0625</v>
      </c>
      <c r="K14" s="75">
        <f>SUM(J14+1/16)</f>
        <v>4.125</v>
      </c>
      <c r="L14" s="66"/>
      <c r="M14" s="67"/>
      <c r="N14" s="66"/>
      <c r="O14" s="66"/>
      <c r="P14" s="68"/>
      <c r="Q14" s="50"/>
      <c r="R14" s="50"/>
      <c r="S14" s="50"/>
      <c r="T14" s="50"/>
      <c r="U14" s="50"/>
      <c r="V14" s="50"/>
      <c r="W14" s="50"/>
    </row>
    <row r="15" s="1" customFormat="1" customHeight="1" spans="1:23">
      <c r="A15" s="41" t="s">
        <v>40</v>
      </c>
      <c r="B15" s="42"/>
      <c r="C15" s="42"/>
      <c r="D15" s="42"/>
      <c r="E15" s="43"/>
      <c r="F15" s="34" t="s">
        <v>41</v>
      </c>
      <c r="G15" s="35">
        <v>0.25</v>
      </c>
      <c r="H15" s="69">
        <f>I15-0.5</f>
        <v>6</v>
      </c>
      <c r="I15" s="73">
        <f>'[2]SPEC SHEET'!S14</f>
        <v>6.5</v>
      </c>
      <c r="J15" s="75">
        <f>I15+0.5</f>
        <v>7</v>
      </c>
      <c r="K15" s="75">
        <f>J15+0.5</f>
        <v>7.5</v>
      </c>
      <c r="L15" s="66"/>
      <c r="M15" s="67"/>
      <c r="N15" s="66"/>
      <c r="O15" s="66"/>
      <c r="P15" s="68"/>
      <c r="Q15" s="50"/>
      <c r="R15" s="50"/>
      <c r="S15" s="50"/>
      <c r="T15" s="50"/>
      <c r="U15" s="50"/>
      <c r="V15" s="50"/>
      <c r="W15" s="50"/>
    </row>
    <row r="16" s="1" customFormat="1" customHeight="1" spans="1:23">
      <c r="A16" s="41" t="s">
        <v>42</v>
      </c>
      <c r="B16" s="42"/>
      <c r="C16" s="42"/>
      <c r="D16" s="42"/>
      <c r="E16" s="43"/>
      <c r="F16" s="34" t="s">
        <v>43</v>
      </c>
      <c r="G16" s="35">
        <v>0.25</v>
      </c>
      <c r="H16" s="69">
        <f>I16-0.5</f>
        <v>7</v>
      </c>
      <c r="I16" s="73">
        <v>7.5</v>
      </c>
      <c r="J16" s="75">
        <f>I16+0.5</f>
        <v>8</v>
      </c>
      <c r="K16" s="75">
        <f>J16+0.5</f>
        <v>8.5</v>
      </c>
      <c r="L16" s="66"/>
      <c r="M16" s="67"/>
      <c r="N16" s="66"/>
      <c r="O16" s="66"/>
      <c r="P16" s="68"/>
      <c r="Q16" s="50"/>
      <c r="R16" s="50"/>
      <c r="S16" s="50"/>
      <c r="T16" s="50"/>
      <c r="U16" s="50"/>
      <c r="V16" s="50"/>
      <c r="W16" s="50"/>
    </row>
    <row r="17" s="1" customFormat="1" customHeight="1" spans="1:23">
      <c r="A17" s="41" t="s">
        <v>81</v>
      </c>
      <c r="B17" s="42"/>
      <c r="C17" s="42"/>
      <c r="D17" s="42"/>
      <c r="E17" s="43"/>
      <c r="F17" s="34" t="s">
        <v>82</v>
      </c>
      <c r="G17" s="46">
        <v>0.5</v>
      </c>
      <c r="H17" s="71">
        <f t="shared" ref="H17:H21" si="0">I17-2</f>
        <v>46</v>
      </c>
      <c r="I17" s="73">
        <v>48</v>
      </c>
      <c r="J17" s="75">
        <f t="shared" ref="J17:J21" si="1">SUM(I17+2.5)</f>
        <v>50.5</v>
      </c>
      <c r="K17" s="75">
        <f t="shared" ref="K17:K21" si="2">SUM(J17+2.5)</f>
        <v>53</v>
      </c>
      <c r="L17" s="66"/>
      <c r="M17" s="67"/>
      <c r="N17" s="66"/>
      <c r="O17" s="66"/>
      <c r="P17" s="68"/>
      <c r="Q17" s="50"/>
      <c r="R17" s="50"/>
      <c r="S17" s="50"/>
      <c r="T17" s="50"/>
      <c r="U17" s="50"/>
      <c r="V17" s="50"/>
      <c r="W17" s="50"/>
    </row>
    <row r="18" s="1" customFormat="1" customHeight="1" spans="1:23">
      <c r="A18" s="41" t="s">
        <v>46</v>
      </c>
      <c r="B18" s="42"/>
      <c r="C18" s="42"/>
      <c r="D18" s="42"/>
      <c r="E18" s="43"/>
      <c r="F18" s="34" t="s">
        <v>83</v>
      </c>
      <c r="G18" s="46">
        <v>0.5</v>
      </c>
      <c r="H18" s="71">
        <f t="shared" si="0"/>
        <v>46</v>
      </c>
      <c r="I18" s="73">
        <v>48</v>
      </c>
      <c r="J18" s="75">
        <f t="shared" si="1"/>
        <v>50.5</v>
      </c>
      <c r="K18" s="75">
        <f t="shared" si="2"/>
        <v>53</v>
      </c>
      <c r="L18" s="66"/>
      <c r="M18" s="67"/>
      <c r="N18" s="66"/>
      <c r="O18" s="66"/>
      <c r="P18" s="68"/>
      <c r="Q18" s="50"/>
      <c r="R18" s="50"/>
      <c r="S18" s="50"/>
      <c r="T18" s="50"/>
      <c r="U18" s="50"/>
      <c r="V18" s="50"/>
      <c r="W18" s="50"/>
    </row>
    <row r="19" s="1" customFormat="1" customHeight="1" spans="1:23">
      <c r="A19" s="41" t="s">
        <v>48</v>
      </c>
      <c r="B19" s="42"/>
      <c r="C19" s="42"/>
      <c r="D19" s="42"/>
      <c r="E19" s="43"/>
      <c r="F19" s="34" t="s">
        <v>84</v>
      </c>
      <c r="G19" s="46">
        <v>0.5</v>
      </c>
      <c r="H19" s="71">
        <f t="shared" si="0"/>
        <v>53</v>
      </c>
      <c r="I19" s="73">
        <v>55</v>
      </c>
      <c r="J19" s="75">
        <f t="shared" si="1"/>
        <v>57.5</v>
      </c>
      <c r="K19" s="75">
        <f t="shared" si="2"/>
        <v>60</v>
      </c>
      <c r="L19" s="66"/>
      <c r="M19" s="67"/>
      <c r="N19" s="66"/>
      <c r="O19" s="66"/>
      <c r="P19" s="68"/>
      <c r="Q19" s="50"/>
      <c r="R19" s="50"/>
      <c r="S19" s="50"/>
      <c r="T19" s="50"/>
      <c r="U19" s="50"/>
      <c r="V19" s="50"/>
      <c r="W19" s="50"/>
    </row>
    <row r="20" s="1" customFormat="1" customHeight="1" spans="1:23">
      <c r="A20" s="41" t="s">
        <v>85</v>
      </c>
      <c r="B20" s="42"/>
      <c r="C20" s="42"/>
      <c r="D20" s="42"/>
      <c r="E20" s="43"/>
      <c r="F20" s="34" t="s">
        <v>86</v>
      </c>
      <c r="G20" s="46">
        <v>0.5</v>
      </c>
      <c r="H20" s="71">
        <f t="shared" si="0"/>
        <v>64</v>
      </c>
      <c r="I20" s="73">
        <f>'[2]SPEC SHEET'!S19</f>
        <v>66</v>
      </c>
      <c r="J20" s="75">
        <f t="shared" si="1"/>
        <v>68.5</v>
      </c>
      <c r="K20" s="75">
        <f t="shared" si="2"/>
        <v>71</v>
      </c>
      <c r="L20" s="66"/>
      <c r="M20" s="67"/>
      <c r="N20" s="66"/>
      <c r="O20" s="66"/>
      <c r="P20" s="68"/>
      <c r="Q20" s="50"/>
      <c r="R20" s="50"/>
      <c r="S20" s="50"/>
      <c r="T20" s="50"/>
      <c r="U20" s="50"/>
      <c r="V20" s="50"/>
      <c r="W20" s="50"/>
    </row>
    <row r="21" s="1" customFormat="1" customHeight="1" spans="1:23">
      <c r="A21" s="41" t="s">
        <v>87</v>
      </c>
      <c r="B21" s="42"/>
      <c r="C21" s="42"/>
      <c r="D21" s="42"/>
      <c r="E21" s="43"/>
      <c r="F21" s="34" t="s">
        <v>88</v>
      </c>
      <c r="G21" s="46">
        <v>0.5</v>
      </c>
      <c r="H21" s="71">
        <f t="shared" si="0"/>
        <v>63</v>
      </c>
      <c r="I21" s="73">
        <f>'[2]SPEC SHEET'!S20</f>
        <v>65</v>
      </c>
      <c r="J21" s="75">
        <f t="shared" si="1"/>
        <v>67.5</v>
      </c>
      <c r="K21" s="75">
        <f t="shared" si="2"/>
        <v>70</v>
      </c>
      <c r="L21" s="66"/>
      <c r="M21" s="67"/>
      <c r="N21" s="66"/>
      <c r="O21" s="66"/>
      <c r="P21" s="68"/>
      <c r="Q21" s="50"/>
      <c r="R21" s="50"/>
      <c r="S21" s="50"/>
      <c r="T21" s="50"/>
      <c r="U21" s="50"/>
      <c r="V21" s="50"/>
      <c r="W21" s="50"/>
    </row>
    <row r="22" s="1" customFormat="1" customHeight="1" spans="1:23">
      <c r="A22" s="41" t="s">
        <v>89</v>
      </c>
      <c r="B22" s="42"/>
      <c r="C22" s="42"/>
      <c r="D22" s="42"/>
      <c r="E22" s="43"/>
      <c r="F22" s="34" t="s">
        <v>55</v>
      </c>
      <c r="G22" s="46">
        <v>0.5</v>
      </c>
      <c r="H22" s="71">
        <f t="shared" ref="H22:H25" si="3">I22</f>
        <v>0.5</v>
      </c>
      <c r="I22" s="73">
        <f>'[2]SPEC SHEET'!S21</f>
        <v>0.5</v>
      </c>
      <c r="J22" s="75">
        <f>I22</f>
        <v>0.5</v>
      </c>
      <c r="K22" s="75">
        <f>J22</f>
        <v>0.5</v>
      </c>
      <c r="L22" s="66"/>
      <c r="M22" s="67"/>
      <c r="N22" s="66"/>
      <c r="O22" s="66"/>
      <c r="P22" s="68"/>
      <c r="Q22" s="50"/>
      <c r="R22" s="50"/>
      <c r="S22" s="50"/>
      <c r="T22" s="50"/>
      <c r="U22" s="50"/>
      <c r="V22" s="50"/>
      <c r="W22" s="50"/>
    </row>
    <row r="23" s="1" customFormat="1" customHeight="1" spans="1:23">
      <c r="A23" s="41" t="s">
        <v>56</v>
      </c>
      <c r="B23" s="42"/>
      <c r="C23" s="42"/>
      <c r="D23" s="42"/>
      <c r="E23" s="43"/>
      <c r="F23" s="47" t="s">
        <v>57</v>
      </c>
      <c r="G23" s="35">
        <v>0.25</v>
      </c>
      <c r="H23" s="69">
        <f t="shared" si="3"/>
        <v>0.375</v>
      </c>
      <c r="I23" s="73">
        <f>'[2]SPEC SHEET'!S22</f>
        <v>0.375</v>
      </c>
      <c r="J23" s="76">
        <f>SUM(I23+0)</f>
        <v>0.375</v>
      </c>
      <c r="K23" s="76">
        <f>SUM(J23+0)</f>
        <v>0.375</v>
      </c>
      <c r="L23" s="66"/>
      <c r="M23" s="67"/>
      <c r="N23" s="66"/>
      <c r="O23" s="66"/>
      <c r="P23" s="68"/>
      <c r="Q23" s="50"/>
      <c r="R23" s="50"/>
      <c r="S23" s="50"/>
      <c r="T23" s="50"/>
      <c r="U23" s="50"/>
      <c r="V23" s="50"/>
      <c r="W23" s="50"/>
    </row>
    <row r="24" s="1" customFormat="1" customHeight="1" spans="1:23">
      <c r="A24" s="41" t="s">
        <v>58</v>
      </c>
      <c r="B24" s="42"/>
      <c r="C24" s="42"/>
      <c r="D24" s="42"/>
      <c r="E24" s="43"/>
      <c r="F24" s="34" t="s">
        <v>59</v>
      </c>
      <c r="G24" s="40">
        <v>0.125</v>
      </c>
      <c r="H24" s="70">
        <f>I24-0.375</f>
        <v>13.375</v>
      </c>
      <c r="I24" s="73">
        <f>'[2]SPEC SHEET'!S23</f>
        <v>13.75</v>
      </c>
      <c r="J24" s="75">
        <f>SUM(I24+3/8)</f>
        <v>14.125</v>
      </c>
      <c r="K24" s="75">
        <f>SUM(J24+3/8)</f>
        <v>14.5</v>
      </c>
      <c r="L24" s="67"/>
      <c r="M24" s="67"/>
      <c r="N24" s="66"/>
      <c r="O24" s="66"/>
      <c r="P24" s="68"/>
      <c r="Q24" s="50"/>
      <c r="R24" s="50"/>
      <c r="S24" s="50"/>
      <c r="T24" s="50"/>
      <c r="U24" s="50"/>
      <c r="V24" s="50"/>
      <c r="W24" s="50"/>
    </row>
    <row r="25" s="1" customFormat="1" customHeight="1" spans="1:23">
      <c r="A25" s="41" t="s">
        <v>90</v>
      </c>
      <c r="B25" s="42"/>
      <c r="C25" s="42"/>
      <c r="D25" s="42"/>
      <c r="E25" s="43"/>
      <c r="F25" s="48" t="s">
        <v>61</v>
      </c>
      <c r="G25" s="35">
        <v>0.25</v>
      </c>
      <c r="H25" s="69">
        <f t="shared" si="3"/>
        <v>2.5</v>
      </c>
      <c r="I25" s="73">
        <f>'[2]SPEC SHEET'!S24</f>
        <v>2.5</v>
      </c>
      <c r="J25" s="76">
        <f>SUM(I25+0)</f>
        <v>2.5</v>
      </c>
      <c r="K25" s="76">
        <f>SUM(J25+0)</f>
        <v>2.5</v>
      </c>
      <c r="L25" s="67"/>
      <c r="M25" s="67"/>
      <c r="N25" s="66"/>
      <c r="O25" s="66"/>
      <c r="P25" s="68"/>
      <c r="Q25" s="50"/>
      <c r="R25" s="50"/>
      <c r="S25" s="50"/>
      <c r="T25" s="50"/>
      <c r="U25" s="50"/>
      <c r="V25" s="50"/>
      <c r="W25" s="50"/>
    </row>
    <row r="26" s="1" customFormat="1" customHeight="1" spans="1:23">
      <c r="A26" s="37" t="s">
        <v>91</v>
      </c>
      <c r="B26" s="38"/>
      <c r="C26" s="38"/>
      <c r="D26" s="38"/>
      <c r="E26" s="39"/>
      <c r="F26" s="47" t="s">
        <v>92</v>
      </c>
      <c r="G26" s="35">
        <v>0.25</v>
      </c>
      <c r="H26" s="70">
        <f>I26-0</f>
        <v>3</v>
      </c>
      <c r="I26" s="73">
        <f>'[2]SPEC SHEET'!S25</f>
        <v>3</v>
      </c>
      <c r="J26" s="75">
        <f>I26</f>
        <v>3</v>
      </c>
      <c r="K26" s="75">
        <f>J26</f>
        <v>3</v>
      </c>
      <c r="L26" s="67"/>
      <c r="M26" s="67"/>
      <c r="N26" s="66"/>
      <c r="O26" s="66"/>
      <c r="P26" s="68"/>
      <c r="Q26" s="50"/>
      <c r="R26" s="50"/>
      <c r="S26" s="50"/>
      <c r="T26" s="50"/>
      <c r="U26" s="50"/>
      <c r="V26" s="50"/>
      <c r="W26" s="50"/>
    </row>
    <row r="27" s="1" customFormat="1" customHeight="1" spans="1:23">
      <c r="A27" s="37" t="s">
        <v>93</v>
      </c>
      <c r="B27" s="38"/>
      <c r="C27" s="38"/>
      <c r="D27" s="38"/>
      <c r="E27" s="39"/>
      <c r="F27" s="48" t="s">
        <v>94</v>
      </c>
      <c r="G27" s="35">
        <v>0.25</v>
      </c>
      <c r="H27" s="72">
        <f>I27-0.375</f>
        <v>6.125</v>
      </c>
      <c r="I27" s="73">
        <f>'[2]SPEC SHEET'!S26</f>
        <v>6.5</v>
      </c>
      <c r="J27" s="75">
        <f>I27+0.375</f>
        <v>6.875</v>
      </c>
      <c r="K27" s="75">
        <f>J27+0.375</f>
        <v>7.25</v>
      </c>
      <c r="L27" s="66"/>
      <c r="M27" s="67"/>
      <c r="N27" s="66"/>
      <c r="O27" s="66"/>
      <c r="P27" s="68"/>
      <c r="Q27" s="50"/>
      <c r="R27" s="50"/>
      <c r="S27" s="50"/>
      <c r="T27" s="50"/>
      <c r="U27" s="50"/>
      <c r="V27" s="50"/>
      <c r="W27" s="50"/>
    </row>
    <row r="28" s="1" customFormat="1" customHeight="1" spans="1:23">
      <c r="A28" s="37" t="s">
        <v>95</v>
      </c>
      <c r="B28" s="38"/>
      <c r="C28" s="38"/>
      <c r="D28" s="38"/>
      <c r="E28" s="39"/>
      <c r="F28" s="34" t="s">
        <v>63</v>
      </c>
      <c r="G28" s="35">
        <v>0.25</v>
      </c>
      <c r="H28" s="69">
        <f>I28-0.25</f>
        <v>7.75</v>
      </c>
      <c r="I28" s="73">
        <v>8</v>
      </c>
      <c r="J28" s="75">
        <f>I28</f>
        <v>8</v>
      </c>
      <c r="K28" s="77">
        <f>J28</f>
        <v>8</v>
      </c>
      <c r="L28" s="66"/>
      <c r="M28" s="67"/>
      <c r="N28" s="66"/>
      <c r="O28" s="66"/>
      <c r="P28" s="68"/>
      <c r="Q28" s="50"/>
      <c r="R28" s="50"/>
      <c r="S28" s="50"/>
      <c r="T28" s="50"/>
      <c r="U28" s="50"/>
      <c r="V28" s="50"/>
      <c r="W28" s="50"/>
    </row>
    <row r="29" s="1" customFormat="1" ht="15.75" customHeight="1" spans="1:23">
      <c r="A29" s="49"/>
      <c r="B29" s="49"/>
      <c r="C29" s="49"/>
      <c r="D29" s="49"/>
      <c r="E29" s="49"/>
      <c r="F29" s="49"/>
      <c r="G29" s="50"/>
      <c r="H29" s="50"/>
      <c r="I29" s="50"/>
      <c r="J29" s="50"/>
      <c r="K29" s="50"/>
      <c r="L29" s="67"/>
      <c r="M29" s="67"/>
      <c r="N29" s="66"/>
      <c r="O29" s="66"/>
      <c r="P29" s="68"/>
      <c r="Q29" s="50"/>
      <c r="R29" s="50"/>
      <c r="S29" s="50"/>
      <c r="T29" s="50"/>
      <c r="U29" s="50"/>
      <c r="V29" s="50"/>
      <c r="W29" s="50"/>
    </row>
    <row r="30" s="1" customFormat="1" ht="15.75" customHeight="1" spans="1:2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="1" customFormat="1" ht="15.75" customHeight="1" spans="1:2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s="1" customFormat="1" ht="15.75" customHeight="1" spans="1:2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s="1" customFormat="1" ht="15.75" customHeight="1" spans="1:2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="1" customFormat="1" ht="15.75" customHeight="1" spans="1:2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="1" customFormat="1" ht="15.75" customHeight="1" spans="1:2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s="1" customFormat="1" ht="15.75" customHeight="1" spans="1:2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="1" customFormat="1" ht="15.75" customHeight="1" spans="1:2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="1" customFormat="1" ht="15.75" customHeight="1" spans="1:2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s="1" customFormat="1" ht="15.75" customHeight="1" spans="1:2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="1" customFormat="1" ht="15.75" customHeight="1" spans="1:2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="1" customFormat="1" ht="15.75" customHeight="1" spans="1:2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="1" customFormat="1" ht="15.75" customHeight="1" spans="1:2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="1" customFormat="1" ht="15.75" customHeight="1" spans="1:2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="1" customFormat="1" ht="15.75" customHeight="1" spans="1:2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="1" customFormat="1" ht="15.75" customHeight="1" spans="1:2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="1" customFormat="1" ht="15.75" customHeight="1" spans="1:2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="1" customFormat="1" ht="15.75" customHeight="1" spans="1:2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="1" customFormat="1" ht="15.75" customHeight="1" spans="1:2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s="1" customFormat="1" ht="15.75" customHeight="1" spans="1:2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="1" customFormat="1" ht="15.75" customHeight="1" spans="1:2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s="1" customFormat="1" ht="15.75" customHeight="1" spans="1:2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="1" customFormat="1" ht="15.75" customHeight="1" spans="1:2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="1" customFormat="1" ht="15.75" customHeight="1" spans="1:2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="1" customFormat="1" ht="15.75" customHeight="1" spans="1:2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="1" customFormat="1" ht="15.75" customHeight="1" spans="1:2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="1" customFormat="1" ht="15.75" customHeight="1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="1" customFormat="1" ht="15.75" customHeight="1" spans="1:2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="1" customFormat="1" ht="15.75" customHeight="1" spans="1:2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="1" customFormat="1" ht="15.75" customHeight="1" spans="1:2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="1" customFormat="1" ht="15.75" customHeight="1" spans="1:2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="1" customFormat="1" ht="15.75" customHeight="1" spans="1:2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="1" customFormat="1" ht="15.75" customHeight="1" spans="1:2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="1" customFormat="1" ht="15.75" customHeight="1" spans="1:2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="1" customFormat="1" ht="15.75" customHeight="1" spans="1:2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="1" customFormat="1" ht="15.75" customHeight="1" spans="1:2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s="1" customFormat="1" ht="15.75" customHeight="1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s="1" customFormat="1" ht="15.75" customHeight="1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="1" customFormat="1" ht="15.75" customHeight="1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="1" customFormat="1" ht="15.75" customHeight="1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s="1" customFormat="1" ht="15.75" customHeight="1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s="1" customFormat="1" ht="15.75" customHeight="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="1" customFormat="1" ht="15.75" customHeight="1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="1" customFormat="1" ht="15.75" customHeight="1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="1" customFormat="1" ht="15.75" customHeight="1" spans="1:2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="1" customFormat="1" ht="15.75" customHeight="1" spans="1:2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="1" customFormat="1" ht="15.75" customHeight="1" spans="1:2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="1" customFormat="1" ht="15.75" customHeight="1" spans="1:2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="1" customFormat="1" ht="15.75" customHeight="1" spans="1:2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="1" customFormat="1" ht="15.75" customHeight="1" spans="1:2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s="1" customFormat="1" ht="15.75" customHeight="1" spans="1:2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="1" customFormat="1" ht="15.75" customHeight="1" spans="1:2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="1" customFormat="1" ht="15.75" customHeight="1" spans="1:2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="1" customFormat="1" ht="15.75" customHeight="1" spans="1:2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="1" customFormat="1" ht="15.75" customHeight="1" spans="1:2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="1" customFormat="1" ht="15.75" customHeight="1" spans="1:2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="1" customFormat="1" ht="15.75" customHeight="1" spans="1:2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="1" customFormat="1" ht="15.75" customHeight="1" spans="1:2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="1" customFormat="1" ht="15.75" customHeight="1" spans="1:2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="1" customFormat="1" ht="15.75" customHeight="1" spans="1:2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="1" customFormat="1" ht="15.75" customHeight="1" spans="1:2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="1" customFormat="1" ht="15.75" customHeight="1" spans="1:2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s="1" customFormat="1" ht="15.75" customHeight="1" spans="1:2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s="1" customFormat="1" ht="15.75" customHeight="1" spans="1:2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s="1" customFormat="1" ht="15.75" customHeight="1" spans="1:2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s="1" customFormat="1" ht="15.75" customHeight="1" spans="1:2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s="1" customFormat="1" ht="15.75" customHeight="1" spans="1:2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s="1" customFormat="1" ht="15.75" customHeight="1" spans="1:2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="1" customFormat="1" ht="15.75" customHeight="1" spans="1:2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s="1" customFormat="1" ht="15.75" customHeight="1" spans="1:2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="1" customFormat="1" ht="15.75" customHeight="1" spans="1:2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s="1" customFormat="1" ht="15.75" customHeight="1" spans="1:2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s="1" customFormat="1" ht="15.75" customHeight="1" spans="1:2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s="1" customFormat="1" ht="15.75" customHeight="1" spans="1:2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s="1" customFormat="1" ht="15.75" customHeight="1" spans="1:2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="1" customFormat="1" ht="15.75" customHeight="1" spans="1:2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="1" customFormat="1" ht="15.75" customHeight="1" spans="1:2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="1" customFormat="1" ht="15.75" customHeight="1" spans="1:2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="1" customFormat="1" ht="15.75" customHeight="1" spans="1:2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="1" customFormat="1" ht="15.75" customHeight="1" spans="1:2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="1" customFormat="1" ht="15.75" customHeight="1" spans="1:2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="1" customFormat="1" ht="15.75" customHeight="1" spans="1:2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="1" customFormat="1" ht="15.75" customHeight="1" spans="1:2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="1" customFormat="1" ht="15.75" customHeight="1" spans="1:2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="1" customFormat="1" ht="15.75" customHeight="1" spans="1:2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="1" customFormat="1" ht="15.75" customHeight="1" spans="1:2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="1" customFormat="1" ht="15.75" customHeight="1" spans="1:2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="1" customFormat="1" ht="15.75" customHeight="1" spans="1:2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="1" customFormat="1" ht="15.75" customHeight="1" spans="1:2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="1" customFormat="1" ht="15.75" customHeight="1" spans="1:2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="1" customFormat="1" ht="15.75" customHeight="1" spans="1:2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="1" customFormat="1" ht="15.75" customHeight="1" spans="1:2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="1" customFormat="1" ht="15.75" customHeight="1" spans="1:2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="1" customFormat="1" ht="15.75" customHeight="1" spans="1:2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="1" customFormat="1" ht="15.75" customHeight="1" spans="1:2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="1" customFormat="1" ht="15.75" customHeight="1" spans="1:2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="1" customFormat="1" ht="15.75" customHeight="1" spans="1:2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="1" customFormat="1" ht="15.75" customHeight="1" spans="1:2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="1" customFormat="1" ht="15.75" customHeight="1" spans="1:2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="1" customFormat="1" ht="15.75" customHeight="1" spans="1:2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="1" customFormat="1" ht="15.75" customHeight="1" spans="1:2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="1" customFormat="1" ht="15.75" customHeight="1" spans="1:2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="1" customFormat="1" ht="15.75" customHeight="1" spans="1:2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="1" customFormat="1" ht="15.75" customHeight="1" spans="1:2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="1" customFormat="1" ht="15.75" customHeight="1" spans="1:2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="1" customFormat="1" ht="15.75" customHeight="1" spans="1:2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="1" customFormat="1" ht="15.75" customHeight="1" spans="1:2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="1" customFormat="1" ht="15.75" customHeight="1" spans="1:2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s="1" customFormat="1" ht="15.75" customHeight="1" spans="1:2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="1" customFormat="1" ht="15.75" customHeight="1" spans="1:2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="1" customFormat="1" ht="15.75" customHeight="1" spans="1:2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="1" customFormat="1" ht="15.75" customHeight="1" spans="1:2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s="1" customFormat="1" ht="15.75" customHeight="1" spans="1:2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="1" customFormat="1" ht="15.75" customHeight="1" spans="1:2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="1" customFormat="1" ht="15.75" customHeight="1" spans="1:2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="1" customFormat="1" ht="15.75" customHeight="1" spans="1:2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="1" customFormat="1" ht="15.75" customHeight="1" spans="1:2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s="1" customFormat="1" ht="15.75" customHeight="1" spans="1:2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="1" customFormat="1" ht="15.75" customHeight="1" spans="1:2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s="1" customFormat="1" ht="15.75" customHeight="1" spans="1:2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s="1" customFormat="1" ht="15.75" customHeight="1" spans="1:2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s="1" customFormat="1" ht="15.75" customHeight="1" spans="1:2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s="1" customFormat="1" ht="15.75" customHeight="1" spans="1:2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s="1" customFormat="1" ht="15.75" customHeight="1" spans="1:2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s="1" customFormat="1" ht="15.75" customHeight="1" spans="1:2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s="1" customFormat="1" ht="15.75" customHeight="1" spans="1:2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s="1" customFormat="1" ht="15.75" customHeight="1" spans="1:2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s="1" customFormat="1" ht="15.75" customHeight="1" spans="1:2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s="1" customFormat="1" ht="15.75" customHeight="1" spans="1:2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s="1" customFormat="1" ht="15.75" customHeight="1" spans="1:2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s="1" customFormat="1" ht="15.75" customHeight="1" spans="1:2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s="1" customFormat="1" ht="15.75" customHeight="1" spans="1:2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s="1" customFormat="1" ht="15.75" customHeight="1" spans="1:2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="1" customFormat="1" ht="15.75" customHeight="1" spans="1:2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="1" customFormat="1" ht="15.75" customHeight="1" spans="1:2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="1" customFormat="1" ht="15.75" customHeight="1" spans="1:2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="1" customFormat="1" ht="15.75" customHeight="1" spans="1:2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s="1" customFormat="1" ht="15.75" customHeight="1" spans="1:2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s="1" customFormat="1" ht="15.75" customHeight="1" spans="1:2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s="1" customFormat="1" ht="15.75" customHeight="1" spans="1:2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s="1" customFormat="1" ht="15.75" customHeight="1" spans="1:2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s="1" customFormat="1" ht="15.75" customHeight="1" spans="1:2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="1" customFormat="1" ht="15.75" customHeight="1" spans="1:2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s="1" customFormat="1" ht="15.75" customHeight="1" spans="1:2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="1" customFormat="1" ht="15.75" customHeight="1" spans="1:2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s="1" customFormat="1" ht="15.75" customHeight="1" spans="1:2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s="1" customFormat="1" ht="15.75" customHeight="1" spans="1:2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s="1" customFormat="1" ht="15.75" customHeight="1" spans="1:2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s="1" customFormat="1" ht="15.75" customHeight="1" spans="1:2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="1" customFormat="1" ht="15.75" customHeight="1" spans="1:2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="1" customFormat="1" ht="15.75" customHeight="1" spans="1:2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="1" customFormat="1" ht="15.75" customHeight="1" spans="1:2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="1" customFormat="1" ht="15.75" customHeight="1" spans="1:2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="1" customFormat="1" ht="15.75" customHeight="1" spans="1:2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="1" customFormat="1" ht="15.75" customHeight="1" spans="1:2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="1" customFormat="1" ht="15.75" customHeight="1" spans="1:2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="1" customFormat="1" ht="15.75" customHeight="1" spans="1:2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="1" customFormat="1" ht="15.75" customHeight="1" spans="1:2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="1" customFormat="1" ht="15.75" customHeight="1" spans="1:2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="1" customFormat="1" ht="15.75" customHeight="1" spans="1:2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="1" customFormat="1" ht="15.75" customHeight="1" spans="1:2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="1" customFormat="1" ht="15.75" customHeight="1" spans="1:2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="1" customFormat="1" ht="15.75" customHeight="1" spans="1:2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="1" customFormat="1" ht="15.75" customHeight="1" spans="1:2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="1" customFormat="1" ht="15.75" customHeight="1" spans="1:2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="1" customFormat="1" ht="15.75" customHeight="1" spans="1:2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="1" customFormat="1" ht="15.75" customHeight="1" spans="1:2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="1" customFormat="1" ht="15.75" customHeight="1" spans="1:2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="1" customFormat="1" ht="15.75" customHeight="1" spans="1:2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="1" customFormat="1" ht="15.75" customHeight="1" spans="1:2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="1" customFormat="1" ht="15.75" customHeight="1" spans="1:2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="1" customFormat="1" ht="15.75" customHeight="1" spans="1:2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="1" customFormat="1" ht="15.75" customHeight="1" spans="1:2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="1" customFormat="1" ht="15.75" customHeight="1" spans="1:2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="1" customFormat="1" ht="15.75" customHeight="1" spans="1:2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="1" customFormat="1" ht="15.75" customHeight="1" spans="1:2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="1" customFormat="1" ht="15.75" customHeight="1" spans="1:2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="1" customFormat="1" ht="15.75" customHeight="1" spans="1:2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="1" customFormat="1" ht="15.75" customHeight="1" spans="1:2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="1" customFormat="1" ht="15.75" customHeight="1" spans="1:2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="1" customFormat="1" ht="15.75" customHeight="1" spans="1:2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="1" customFormat="1" ht="15.75" customHeight="1" spans="1:2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="1" customFormat="1" ht="15.75" customHeight="1" spans="1:2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="1" customFormat="1" ht="15.75" customHeight="1" spans="1:2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="1" customFormat="1" ht="15.75" customHeight="1" spans="1:2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="1" customFormat="1" ht="15.75" customHeight="1" spans="1:2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="1" customFormat="1" ht="15.75" customHeight="1" spans="1:2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="1" customFormat="1" ht="15.75" customHeight="1" spans="1:2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="1" customFormat="1" ht="15.75" customHeight="1" spans="1:2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="1" customFormat="1" ht="15.75" customHeight="1" spans="1:2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="1" customFormat="1" ht="15.75" customHeight="1" spans="1:2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="1" customFormat="1" ht="15.75" customHeight="1" spans="1:2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="1" customFormat="1" ht="15.75" customHeight="1" spans="1:2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="1" customFormat="1" ht="15.75" customHeight="1" spans="1:2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="1" customFormat="1" ht="15.75" customHeight="1" spans="1:2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="1" customFormat="1" ht="15.75" customHeight="1" spans="1:2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="1" customFormat="1" ht="15.75" customHeight="1" spans="1:2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="1" customFormat="1" ht="15.75" customHeight="1" spans="1:2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="1" customFormat="1" ht="15.75" customHeight="1" spans="1:2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="1" customFormat="1" ht="15.75" customHeight="1" spans="1:2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="1" customFormat="1" ht="15.75" customHeight="1" spans="1:2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="1" customFormat="1" ht="15.75" customHeight="1" spans="1:2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="1" customFormat="1" ht="15.75" customHeight="1" spans="1:2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="1" customFormat="1" ht="15.75" customHeight="1" spans="1:2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="1" customFormat="1" ht="15.75" customHeight="1" spans="1:2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="1" customFormat="1" ht="15.75" customHeight="1" spans="1:2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="1" customFormat="1" ht="15.75" customHeight="1" spans="1:2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="1" customFormat="1" ht="15.75" customHeight="1" spans="1:2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="1" customFormat="1" ht="15.75" customHeight="1" spans="1:2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="1" customFormat="1" ht="15.75" customHeight="1" spans="1:2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="1" customFormat="1" ht="15.75" customHeight="1" spans="1:2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="1" customFormat="1" ht="15.75" customHeight="1" spans="1:2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="1" customFormat="1" ht="15.75" customHeight="1" spans="1:2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="1" customFormat="1" ht="15.75" customHeight="1" spans="1:2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="1" customFormat="1" ht="15.75" customHeight="1" spans="1:2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="1" customFormat="1" ht="15.75" customHeight="1" spans="1:2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="1" customFormat="1" ht="15.75" customHeight="1" spans="1:2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="1" customFormat="1" ht="15.75" customHeight="1" spans="1:2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="1" customFormat="1" ht="15.75" customHeight="1" spans="1:2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="1" customFormat="1" ht="15.75" customHeight="1" spans="1:2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="1" customFormat="1" ht="15.75" customHeight="1" spans="1:2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="1" customFormat="1" ht="15.75" customHeight="1" spans="1:2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="1" customFormat="1" ht="15.75" customHeight="1" spans="1:2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="1" customFormat="1" ht="15.75" customHeight="1" spans="1:2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="1" customFormat="1" ht="15.75" customHeight="1" spans="1:2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="1" customFormat="1" ht="15.75" customHeight="1" spans="1:2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="1" customFormat="1" ht="15.75" customHeight="1" spans="1:2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="1" customFormat="1" ht="15.75" customHeight="1" spans="1:2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="1" customFormat="1" ht="15.75" customHeight="1" spans="1:2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="1" customFormat="1" ht="15.75" customHeight="1" spans="1:2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="1" customFormat="1" ht="15.75" customHeight="1" spans="1:2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="1" customFormat="1" ht="15.75" customHeight="1" spans="1:2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="1" customFormat="1" ht="15.75" customHeight="1" spans="1:2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="1" customFormat="1" ht="15.75" customHeight="1" spans="1:2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s="1" customFormat="1" ht="15.75" customHeight="1" spans="1:2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s="1" customFormat="1" ht="15.75" customHeight="1" spans="1:2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s="1" customFormat="1" ht="15.75" customHeight="1" spans="1:2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s="1" customFormat="1" ht="15.75" customHeight="1" spans="1:2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</row>
    <row r="268" s="1" customFormat="1" ht="15.75" customHeight="1" spans="1:2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</row>
    <row r="269" s="1" customFormat="1" ht="15.75" customHeight="1" spans="1:2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</row>
    <row r="270" s="1" customFormat="1" ht="15.75" customHeight="1" spans="1:2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</row>
    <row r="271" s="1" customFormat="1" ht="15.75" customHeight="1" spans="1:2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</row>
    <row r="272" s="1" customFormat="1" ht="15.75" customHeight="1" spans="1:2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</row>
    <row r="273" s="1" customFormat="1" ht="15.75" customHeight="1" spans="1:2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</row>
    <row r="274" s="1" customFormat="1" ht="15.75" customHeight="1" spans="1:2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</row>
    <row r="275" s="1" customFormat="1" ht="15.75" customHeight="1" spans="1:2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</row>
    <row r="276" s="1" customFormat="1" ht="15.75" customHeight="1" spans="1:2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</row>
    <row r="277" s="1" customFormat="1" ht="15.75" customHeight="1" spans="1:2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</row>
    <row r="278" s="1" customFormat="1" ht="15.75" customHeight="1" spans="1:2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</row>
    <row r="279" s="1" customFormat="1" ht="15.75" customHeight="1" spans="1:2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</row>
    <row r="280" s="1" customFormat="1" ht="15.75" customHeight="1" spans="1:2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</row>
    <row r="281" s="1" customFormat="1" ht="15.75" customHeight="1" spans="1:2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</row>
    <row r="282" s="1" customFormat="1" ht="15.75" customHeight="1" spans="1:2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</row>
    <row r="283" s="1" customFormat="1" ht="15.75" customHeight="1" spans="1:2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</row>
    <row r="284" s="1" customFormat="1" ht="15.75" customHeight="1" spans="1:2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</row>
    <row r="285" s="1" customFormat="1" ht="15.75" customHeight="1" spans="1:2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</row>
    <row r="286" s="1" customFormat="1" ht="15.75" customHeight="1" spans="1:2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</row>
    <row r="287" s="1" customFormat="1" ht="15.75" customHeight="1" spans="1:2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</row>
    <row r="288" s="1" customFormat="1" ht="15.75" customHeight="1" spans="1:2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</row>
    <row r="289" s="1" customFormat="1" ht="15.75" customHeight="1" spans="1:2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</row>
    <row r="290" s="1" customFormat="1" ht="15.75" customHeight="1" spans="1:2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</row>
    <row r="291" s="1" customFormat="1" ht="15.75" customHeight="1" spans="1:2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</row>
    <row r="292" s="1" customFormat="1" ht="15.75" customHeight="1" spans="1:2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</row>
    <row r="293" s="1" customFormat="1" ht="15.75" customHeight="1" spans="1:2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</row>
    <row r="294" s="1" customFormat="1" ht="15.75" customHeight="1" spans="1:2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</row>
    <row r="295" s="1" customFormat="1" ht="15.75" customHeight="1" spans="1:2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</row>
    <row r="296" s="1" customFormat="1" ht="15.75" customHeight="1" spans="1:2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</row>
    <row r="297" s="1" customFormat="1" ht="15.75" customHeight="1" spans="1:2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</row>
    <row r="298" s="1" customFormat="1" ht="15.75" customHeight="1" spans="1:2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</row>
    <row r="299" s="1" customFormat="1" ht="15.75" customHeight="1" spans="1:2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</row>
    <row r="300" s="1" customFormat="1" ht="15.75" customHeight="1" spans="1:2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</row>
    <row r="301" s="1" customFormat="1" ht="15.75" customHeight="1" spans="1:2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</row>
    <row r="302" s="1" customFormat="1" ht="15.75" customHeight="1" spans="1:2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</row>
    <row r="303" s="1" customFormat="1" ht="15.75" customHeight="1" spans="1:2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</row>
    <row r="304" s="1" customFormat="1" ht="15.75" customHeight="1" spans="1:2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</row>
    <row r="305" s="1" customFormat="1" ht="15.75" customHeight="1" spans="1:2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</row>
    <row r="306" s="1" customFormat="1" ht="15.75" customHeight="1" spans="1:2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</row>
    <row r="307" s="1" customFormat="1" ht="15.75" customHeight="1" spans="1:2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</row>
    <row r="308" s="1" customFormat="1" ht="15.75" customHeight="1" spans="1:2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</row>
    <row r="309" s="1" customFormat="1" ht="15.75" customHeight="1" spans="1:2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</row>
    <row r="310" s="1" customFormat="1" ht="15.75" customHeight="1" spans="1:2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</row>
    <row r="311" s="1" customFormat="1" ht="15.75" customHeight="1" spans="1:2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</row>
    <row r="312" s="1" customFormat="1" ht="15.75" customHeight="1" spans="1:2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</row>
    <row r="313" s="1" customFormat="1" ht="15.75" customHeight="1" spans="1:2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</row>
    <row r="314" s="1" customFormat="1" ht="15.75" customHeight="1" spans="1:2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</row>
    <row r="315" s="1" customFormat="1" ht="15.75" customHeight="1" spans="1:2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</row>
    <row r="316" s="1" customFormat="1" ht="15.75" customHeight="1" spans="1:2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</row>
    <row r="317" s="1" customFormat="1" ht="15.75" customHeight="1" spans="1:2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</row>
    <row r="318" s="1" customFormat="1" ht="15.75" customHeight="1" spans="1:2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</row>
    <row r="319" s="1" customFormat="1" ht="15.75" customHeight="1" spans="1:2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</row>
    <row r="320" s="1" customFormat="1" ht="15.75" customHeight="1" spans="1:2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</row>
    <row r="321" s="1" customFormat="1" ht="15.75" customHeight="1" spans="1:2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</row>
    <row r="322" s="1" customFormat="1" ht="15.75" customHeight="1" spans="1:2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</row>
    <row r="323" s="1" customFormat="1" ht="15.75" customHeight="1" spans="1:2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</row>
    <row r="324" s="1" customFormat="1" ht="15.75" customHeight="1" spans="1:2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</row>
    <row r="325" s="1" customFormat="1" ht="15.75" customHeight="1" spans="1:2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</row>
    <row r="326" s="1" customFormat="1" ht="15.75" customHeight="1" spans="1:2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</row>
    <row r="327" s="1" customFormat="1" ht="15.75" customHeight="1" spans="1:2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</row>
    <row r="328" s="1" customFormat="1" ht="15.75" customHeight="1" spans="1:2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</row>
    <row r="329" s="1" customFormat="1" ht="15.75" customHeight="1" spans="1:2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</row>
    <row r="330" s="1" customFormat="1" ht="15.75" customHeight="1" spans="1:2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</row>
    <row r="331" s="1" customFormat="1" ht="15.75" customHeight="1" spans="1:2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</row>
    <row r="332" s="1" customFormat="1" ht="15.75" customHeight="1" spans="1:2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</row>
    <row r="333" s="1" customFormat="1" ht="15.75" customHeight="1" spans="1:2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</row>
    <row r="334" s="1" customFormat="1" ht="15.75" customHeight="1" spans="1:2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</row>
    <row r="335" s="1" customFormat="1" ht="15.75" customHeight="1" spans="1:2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</row>
    <row r="336" s="1" customFormat="1" ht="15.75" customHeight="1" spans="1:2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</row>
    <row r="337" s="1" customFormat="1" ht="15.75" customHeight="1" spans="1:2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</row>
    <row r="338" s="1" customFormat="1" ht="15.75" customHeight="1" spans="1:2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</row>
    <row r="339" s="1" customFormat="1" ht="15.75" customHeight="1" spans="1:2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</row>
    <row r="340" s="1" customFormat="1" ht="15.75" customHeight="1" spans="1:2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</row>
    <row r="341" s="1" customFormat="1" ht="15.75" customHeight="1" spans="1:2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</row>
    <row r="342" s="1" customFormat="1" ht="15.75" customHeight="1" spans="1:2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</row>
    <row r="343" s="1" customFormat="1" ht="15.75" customHeight="1" spans="1:2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</row>
    <row r="344" s="1" customFormat="1" ht="15.75" customHeight="1" spans="1:2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</row>
    <row r="345" s="1" customFormat="1" ht="15.75" customHeight="1" spans="1:2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s="1" customFormat="1" ht="15.75" customHeight="1" spans="1:2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</row>
    <row r="347" s="1" customFormat="1" ht="15.75" customHeight="1" spans="1:2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</row>
    <row r="348" s="1" customFormat="1" ht="15.75" customHeight="1" spans="1:2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</row>
    <row r="349" s="1" customFormat="1" ht="15.75" customHeight="1" spans="1:2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</row>
    <row r="350" s="1" customFormat="1" ht="15.75" customHeight="1" spans="1:2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</row>
    <row r="351" s="1" customFormat="1" ht="15.75" customHeight="1" spans="1:2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</row>
    <row r="352" s="1" customFormat="1" ht="15.75" customHeight="1" spans="1:2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</row>
    <row r="353" s="1" customFormat="1" ht="15.75" customHeight="1" spans="1:2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</row>
    <row r="354" s="1" customFormat="1" ht="15.75" customHeight="1" spans="1:2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</row>
    <row r="355" s="1" customFormat="1" ht="15.75" customHeight="1" spans="1:2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</row>
    <row r="356" s="1" customFormat="1" ht="15.75" customHeight="1" spans="1:2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</row>
    <row r="357" s="1" customFormat="1" ht="15.75" customHeight="1" spans="1:2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</row>
    <row r="358" s="1" customFormat="1" ht="15.75" customHeight="1" spans="1:2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</row>
    <row r="359" s="1" customFormat="1" ht="15.75" customHeight="1" spans="1:2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s="1" customFormat="1" ht="15.75" customHeight="1" spans="1:2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</row>
    <row r="361" s="1" customFormat="1" ht="15.75" customHeight="1" spans="1:2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</row>
    <row r="362" s="1" customFormat="1" ht="15.75" customHeight="1" spans="1:2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</row>
    <row r="363" s="1" customFormat="1" ht="15.75" customHeight="1" spans="1:2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</row>
    <row r="364" s="1" customFormat="1" ht="15.75" customHeight="1" spans="1:2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</row>
    <row r="365" s="1" customFormat="1" ht="15.75" customHeight="1" spans="1:2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</row>
    <row r="366" s="1" customFormat="1" ht="15.75" customHeight="1" spans="1:2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</row>
    <row r="367" s="1" customFormat="1" ht="15.75" customHeight="1" spans="1:2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</row>
    <row r="368" s="1" customFormat="1" ht="15.75" customHeight="1" spans="1:2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</row>
    <row r="369" s="1" customFormat="1" ht="15.75" customHeight="1" spans="1:2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</row>
    <row r="370" s="1" customFormat="1" ht="15.75" customHeight="1" spans="1:2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</row>
    <row r="371" s="1" customFormat="1" ht="15.75" customHeight="1" spans="1:2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</row>
    <row r="372" s="1" customFormat="1" ht="15.75" customHeight="1" spans="1:2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</row>
    <row r="373" s="1" customFormat="1" ht="15.75" customHeight="1" spans="1:2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</row>
    <row r="374" s="1" customFormat="1" ht="15.75" customHeight="1" spans="1:2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</row>
    <row r="375" s="1" customFormat="1" ht="15.75" customHeight="1" spans="1:2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</row>
    <row r="376" s="1" customFormat="1" ht="15.75" customHeight="1" spans="1:2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</row>
    <row r="377" s="1" customFormat="1" ht="15.75" customHeight="1" spans="1:2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</row>
    <row r="378" s="1" customFormat="1" ht="15.75" customHeight="1" spans="1:2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</row>
    <row r="379" s="1" customFormat="1" ht="15.75" customHeight="1" spans="1:2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</row>
    <row r="380" s="1" customFormat="1" ht="15.75" customHeight="1" spans="1:2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</row>
    <row r="381" s="1" customFormat="1" ht="15.75" customHeight="1" spans="1:2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</row>
    <row r="382" s="1" customFormat="1" ht="15.75" customHeight="1" spans="1:2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</row>
    <row r="383" s="1" customFormat="1" ht="15.75" customHeight="1" spans="1:2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</row>
    <row r="384" s="1" customFormat="1" ht="15.75" customHeight="1" spans="1:2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</row>
    <row r="385" s="1" customFormat="1" ht="15.75" customHeight="1" spans="1:2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</row>
    <row r="386" s="1" customFormat="1" ht="15.75" customHeight="1" spans="1:2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</row>
    <row r="387" s="1" customFormat="1" ht="15.75" customHeight="1" spans="1:2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</row>
    <row r="388" s="1" customFormat="1" ht="15.75" customHeight="1" spans="1:2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</row>
    <row r="389" s="1" customFormat="1" ht="15.75" customHeight="1" spans="1:2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</row>
    <row r="390" s="1" customFormat="1" ht="15.75" customHeight="1" spans="1:2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</row>
    <row r="391" s="1" customFormat="1" ht="15.75" customHeight="1" spans="1:2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</row>
    <row r="392" s="1" customFormat="1" ht="15.75" customHeight="1" spans="1:2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</row>
    <row r="393" s="1" customFormat="1" ht="15.75" customHeight="1" spans="1:2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</row>
    <row r="394" s="1" customFormat="1" ht="15.75" customHeight="1" spans="1:2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</row>
    <row r="395" s="1" customFormat="1" ht="15.75" customHeight="1" spans="1:2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</row>
    <row r="396" s="1" customFormat="1" ht="15.75" customHeight="1" spans="1:2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</row>
    <row r="397" s="1" customFormat="1" ht="15.75" customHeight="1" spans="1:2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</row>
    <row r="398" s="1" customFormat="1" ht="15.75" customHeight="1" spans="1:2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</row>
    <row r="399" s="1" customFormat="1" ht="15.75" customHeight="1" spans="1:2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</row>
    <row r="400" s="1" customFormat="1" ht="15.75" customHeight="1" spans="1:2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</row>
    <row r="401" s="1" customFormat="1" ht="15.75" customHeight="1" spans="1:2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</row>
    <row r="402" s="1" customFormat="1" ht="15.75" customHeight="1" spans="1:2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</row>
    <row r="403" s="1" customFormat="1" ht="15.75" customHeight="1" spans="1:2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</row>
    <row r="404" s="1" customFormat="1" ht="15.75" customHeight="1" spans="1:2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</row>
    <row r="405" s="1" customFormat="1" ht="15.75" customHeight="1" spans="1:2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</row>
    <row r="406" s="1" customFormat="1" ht="15.75" customHeight="1" spans="1:2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</row>
    <row r="407" s="1" customFormat="1" ht="15.75" customHeight="1" spans="1:2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s="1" customFormat="1" ht="15.75" customHeight="1" spans="1:2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</row>
    <row r="409" s="1" customFormat="1" ht="15.75" customHeight="1" spans="1:2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</row>
    <row r="410" s="1" customFormat="1" ht="15.75" customHeight="1" spans="1:2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</row>
    <row r="411" s="1" customFormat="1" ht="15.75" customHeight="1" spans="1:2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</row>
    <row r="412" s="1" customFormat="1" ht="15.75" customHeight="1" spans="1:2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</row>
    <row r="413" s="1" customFormat="1" ht="15.75" customHeight="1" spans="1:2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</row>
    <row r="414" s="1" customFormat="1" ht="15.75" customHeight="1" spans="1:2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</row>
    <row r="415" s="1" customFormat="1" ht="15.75" customHeight="1" spans="1:2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</row>
    <row r="416" s="1" customFormat="1" ht="15.75" customHeight="1" spans="1:2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</row>
    <row r="417" s="1" customFormat="1" ht="15.75" customHeight="1" spans="1:2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</row>
    <row r="418" s="1" customFormat="1" ht="15.75" customHeight="1" spans="1:2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</row>
    <row r="419" s="1" customFormat="1" ht="15.75" customHeight="1" spans="1:2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</row>
    <row r="420" s="1" customFormat="1" ht="15.75" customHeight="1" spans="1:2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</row>
    <row r="421" s="1" customFormat="1" ht="15.75" customHeight="1" spans="1:2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</row>
    <row r="422" s="1" customFormat="1" ht="15.75" customHeight="1" spans="1:2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</row>
    <row r="423" s="1" customFormat="1" ht="15.75" customHeight="1" spans="1:2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</row>
    <row r="424" s="1" customFormat="1" ht="15.75" customHeight="1" spans="1:2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</row>
    <row r="425" s="1" customFormat="1" ht="15.75" customHeight="1" spans="1:2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</row>
    <row r="426" s="1" customFormat="1" ht="15.75" customHeight="1" spans="1:2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</row>
    <row r="427" s="1" customFormat="1" ht="15.75" customHeight="1" spans="1:2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</row>
    <row r="428" s="1" customFormat="1" ht="15.75" customHeight="1" spans="1:2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</row>
    <row r="429" s="1" customFormat="1" ht="15.75" customHeight="1" spans="1:2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</row>
    <row r="430" s="1" customFormat="1" ht="15.75" customHeight="1" spans="1:2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</row>
    <row r="431" s="1" customFormat="1" ht="15.75" customHeight="1" spans="1:2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</row>
    <row r="432" s="1" customFormat="1" ht="15.75" customHeight="1" spans="1:2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</row>
    <row r="433" s="1" customFormat="1" ht="15.75" customHeight="1" spans="1:2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</row>
    <row r="434" s="1" customFormat="1" ht="15.75" customHeight="1" spans="1:2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</row>
    <row r="435" s="1" customFormat="1" ht="15.75" customHeight="1" spans="1:2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</row>
    <row r="436" s="1" customFormat="1" ht="15.75" customHeight="1" spans="1:2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</row>
    <row r="437" s="1" customFormat="1" ht="15.75" customHeight="1" spans="1:2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</row>
    <row r="438" s="1" customFormat="1" ht="15.75" customHeight="1" spans="1:2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</row>
    <row r="439" s="1" customFormat="1" ht="15.75" customHeight="1" spans="1:2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</row>
    <row r="440" s="1" customFormat="1" ht="15.75" customHeight="1" spans="1:2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</row>
    <row r="441" s="1" customFormat="1" ht="15.75" customHeight="1" spans="1:2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</row>
    <row r="442" s="1" customFormat="1" ht="15.75" customHeight="1" spans="1:2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</row>
    <row r="443" s="1" customFormat="1" ht="15.75" customHeight="1" spans="1:2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</row>
    <row r="444" s="1" customFormat="1" ht="15.75" customHeight="1" spans="1:2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</row>
    <row r="445" s="1" customFormat="1" ht="15.75" customHeight="1" spans="1:2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</row>
    <row r="446" s="1" customFormat="1" ht="15.75" customHeight="1" spans="1:2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</row>
    <row r="447" s="1" customFormat="1" ht="15.75" customHeight="1" spans="1:2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</row>
    <row r="448" s="1" customFormat="1" ht="15.75" customHeight="1" spans="1:2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</row>
    <row r="449" s="1" customFormat="1" ht="15.75" customHeight="1" spans="1:2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</row>
    <row r="450" s="1" customFormat="1" ht="15.75" customHeight="1" spans="1:2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</row>
    <row r="451" s="1" customFormat="1" ht="15.75" customHeight="1" spans="1:2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</row>
    <row r="452" s="1" customFormat="1" ht="15.75" customHeight="1" spans="1:2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</row>
    <row r="453" s="1" customFormat="1" ht="15.75" customHeight="1" spans="1:2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</row>
    <row r="454" s="1" customFormat="1" ht="15.75" customHeight="1" spans="1:2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</row>
    <row r="455" s="1" customFormat="1" ht="15.75" customHeight="1" spans="1:2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</row>
    <row r="456" s="1" customFormat="1" ht="15.75" customHeight="1" spans="1:2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</row>
    <row r="457" s="1" customFormat="1" ht="15.75" customHeight="1" spans="1:2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</row>
    <row r="458" s="1" customFormat="1" ht="15.75" customHeight="1" spans="1:2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</row>
    <row r="459" s="1" customFormat="1" ht="15.75" customHeight="1" spans="1:2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</row>
    <row r="460" s="1" customFormat="1" ht="15.75" customHeight="1" spans="1:2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</row>
    <row r="461" s="1" customFormat="1" ht="15.75" customHeight="1" spans="1:2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</row>
    <row r="462" s="1" customFormat="1" ht="15.75" customHeight="1" spans="1:2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</row>
    <row r="463" s="1" customFormat="1" ht="15.75" customHeight="1" spans="1:2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</row>
    <row r="464" s="1" customFormat="1" ht="15.75" customHeight="1" spans="1:2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</row>
    <row r="465" s="1" customFormat="1" ht="15.75" customHeight="1" spans="1:2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</row>
    <row r="466" s="1" customFormat="1" ht="15.75" customHeight="1" spans="1:2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</row>
    <row r="467" s="1" customFormat="1" ht="15.75" customHeight="1" spans="1:2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</row>
    <row r="468" s="1" customFormat="1" ht="15.75" customHeight="1" spans="1:2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</row>
    <row r="469" s="1" customFormat="1" ht="15.75" customHeight="1" spans="1:2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</row>
    <row r="470" s="1" customFormat="1" ht="15.75" customHeight="1" spans="1:2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</row>
    <row r="471" s="1" customFormat="1" ht="15.75" customHeight="1" spans="1:2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</row>
    <row r="472" s="1" customFormat="1" ht="15.75" customHeight="1" spans="1:2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</row>
    <row r="473" s="1" customFormat="1" ht="15.75" customHeight="1" spans="1:2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</row>
    <row r="474" s="1" customFormat="1" ht="15.75" customHeight="1" spans="1:2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</row>
    <row r="475" s="1" customFormat="1" ht="15.75" customHeight="1" spans="1:2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</row>
    <row r="476" s="1" customFormat="1" ht="15.75" customHeight="1" spans="1:2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</row>
    <row r="477" s="1" customFormat="1" ht="15.75" customHeight="1" spans="1:2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</row>
    <row r="478" s="1" customFormat="1" ht="15.75" customHeight="1" spans="1:2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</row>
    <row r="479" s="1" customFormat="1" ht="15.75" customHeight="1" spans="1:2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</row>
    <row r="480" s="1" customFormat="1" ht="15.75" customHeight="1" spans="1:2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</row>
    <row r="481" s="1" customFormat="1" ht="15.75" customHeight="1" spans="1:2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</row>
    <row r="482" s="1" customFormat="1" ht="15.75" customHeight="1" spans="1:2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</row>
    <row r="483" s="1" customFormat="1" ht="15.75" customHeight="1" spans="1:2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</row>
    <row r="484" s="1" customFormat="1" ht="15.75" customHeight="1" spans="1:2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</row>
    <row r="485" s="1" customFormat="1" ht="15.75" customHeight="1" spans="1:2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</row>
    <row r="486" s="1" customFormat="1" ht="15.75" customHeight="1" spans="1:2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</row>
    <row r="487" s="1" customFormat="1" ht="15.75" customHeight="1" spans="1:2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</row>
    <row r="488" s="1" customFormat="1" ht="15.75" customHeight="1" spans="1:2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</row>
    <row r="489" s="1" customFormat="1" ht="15.75" customHeight="1" spans="1:2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</row>
    <row r="490" s="1" customFormat="1" ht="15.75" customHeight="1" spans="1:2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</row>
    <row r="491" s="1" customFormat="1" ht="15.75" customHeight="1" spans="1:2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</row>
    <row r="492" s="1" customFormat="1" ht="15.75" customHeight="1" spans="1:2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</row>
    <row r="493" s="1" customFormat="1" ht="15.75" customHeight="1" spans="1:2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</row>
    <row r="494" s="1" customFormat="1" ht="15.75" customHeight="1" spans="1:2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</row>
    <row r="495" s="1" customFormat="1" ht="15.75" customHeight="1" spans="1:2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</row>
    <row r="496" s="1" customFormat="1" ht="15.75" customHeight="1" spans="1:2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</row>
    <row r="497" s="1" customFormat="1" ht="15.75" customHeight="1" spans="1:2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</row>
    <row r="498" s="1" customFormat="1" ht="15.75" customHeight="1" spans="1:2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</row>
    <row r="499" s="1" customFormat="1" ht="15.75" customHeight="1" spans="1:2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</row>
    <row r="500" s="1" customFormat="1" ht="15.75" customHeight="1" spans="1:2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</row>
    <row r="501" s="1" customFormat="1" ht="15.75" customHeight="1" spans="1:2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</row>
    <row r="502" s="1" customFormat="1" ht="15.75" customHeight="1" spans="1:2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</row>
    <row r="503" s="1" customFormat="1" ht="15.75" customHeight="1" spans="1:2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</row>
    <row r="504" s="1" customFormat="1" ht="15.75" customHeight="1" spans="1:2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</row>
    <row r="505" s="1" customFormat="1" ht="15.75" customHeight="1" spans="1:2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</row>
    <row r="506" s="1" customFormat="1" ht="15.75" customHeight="1" spans="1:2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</row>
    <row r="507" s="1" customFormat="1" ht="15.75" customHeight="1" spans="1:2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s="1" customFormat="1" ht="15.75" customHeight="1" spans="1:2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s="1" customFormat="1" ht="15.75" customHeight="1" spans="1:2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</row>
    <row r="510" s="1" customFormat="1" ht="15.75" customHeight="1" spans="1:2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</row>
    <row r="511" s="1" customFormat="1" ht="15.75" customHeight="1" spans="1:2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</row>
    <row r="512" s="1" customFormat="1" ht="15.75" customHeight="1" spans="1:2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</row>
    <row r="513" s="1" customFormat="1" ht="15.75" customHeight="1" spans="1:2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</row>
    <row r="514" s="1" customFormat="1" ht="15.75" customHeight="1" spans="1:2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</row>
    <row r="515" s="1" customFormat="1" ht="15.75" customHeight="1" spans="1:2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</row>
    <row r="516" s="1" customFormat="1" ht="15.75" customHeight="1" spans="1:2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</row>
    <row r="517" s="1" customFormat="1" ht="15.75" customHeight="1" spans="1:2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</row>
    <row r="518" s="1" customFormat="1" ht="15.75" customHeight="1" spans="1:2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</row>
    <row r="519" s="1" customFormat="1" ht="15.75" customHeight="1" spans="1:2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</row>
    <row r="520" s="1" customFormat="1" ht="15.75" customHeight="1" spans="1:2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</row>
    <row r="521" s="1" customFormat="1" ht="15.75" customHeight="1" spans="1:2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</row>
    <row r="522" s="1" customFormat="1" ht="15.75" customHeight="1" spans="1:2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</row>
    <row r="523" s="1" customFormat="1" ht="15.75" customHeight="1" spans="1:2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</row>
    <row r="524" s="1" customFormat="1" ht="15.75" customHeight="1" spans="1:2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</row>
    <row r="525" s="1" customFormat="1" ht="15.75" customHeight="1" spans="1:2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</row>
    <row r="526" s="1" customFormat="1" ht="15.75" customHeight="1" spans="1:2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</row>
    <row r="527" s="1" customFormat="1" ht="15.75" customHeight="1" spans="1:2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</row>
    <row r="528" s="1" customFormat="1" ht="15.75" customHeight="1" spans="1:2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</row>
    <row r="529" s="1" customFormat="1" ht="15.75" customHeight="1" spans="1:2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</row>
    <row r="530" s="1" customFormat="1" ht="15.75" customHeight="1" spans="1:2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</row>
    <row r="531" s="1" customFormat="1" ht="15.75" customHeight="1" spans="1:2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</row>
    <row r="532" s="1" customFormat="1" ht="15.75" customHeight="1" spans="1:2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</row>
    <row r="533" s="1" customFormat="1" ht="15.75" customHeight="1" spans="1:2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</row>
    <row r="534" s="1" customFormat="1" ht="15.75" customHeight="1" spans="1:2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</row>
    <row r="535" s="1" customFormat="1" ht="15.75" customHeight="1" spans="1:2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</row>
    <row r="536" s="1" customFormat="1" ht="15.75" customHeight="1" spans="1:2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</row>
    <row r="537" s="1" customFormat="1" ht="15.75" customHeight="1" spans="1:2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</row>
    <row r="538" s="1" customFormat="1" ht="15.75" customHeight="1" spans="1:2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</row>
    <row r="539" s="1" customFormat="1" ht="15.75" customHeight="1" spans="1:2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</row>
    <row r="540" s="1" customFormat="1" ht="15.75" customHeight="1" spans="1:2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</row>
    <row r="541" s="1" customFormat="1" ht="15.75" customHeight="1" spans="1:2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</row>
    <row r="542" s="1" customFormat="1" ht="15.75" customHeight="1" spans="1:2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</row>
    <row r="543" s="1" customFormat="1" ht="15.75" customHeight="1" spans="1:2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</row>
    <row r="544" s="1" customFormat="1" ht="15.75" customHeight="1" spans="1:2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</row>
    <row r="545" s="1" customFormat="1" ht="15.75" customHeight="1" spans="1:2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</row>
    <row r="546" s="1" customFormat="1" ht="15.75" customHeight="1" spans="1:2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</row>
    <row r="547" s="1" customFormat="1" ht="15.75" customHeight="1" spans="1:2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</row>
    <row r="548" s="1" customFormat="1" ht="15.75" customHeight="1" spans="1:2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</row>
    <row r="549" s="1" customFormat="1" ht="15.75" customHeight="1" spans="1:2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</row>
    <row r="550" s="1" customFormat="1" ht="15.75" customHeight="1" spans="1:2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</row>
    <row r="551" s="1" customFormat="1" ht="15.75" customHeight="1" spans="1:2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</row>
    <row r="552" s="1" customFormat="1" ht="15.75" customHeight="1" spans="1:2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</row>
    <row r="553" s="1" customFormat="1" ht="15.75" customHeight="1" spans="1:2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</row>
    <row r="554" s="1" customFormat="1" ht="15.75" customHeight="1" spans="1:2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</row>
    <row r="555" s="1" customFormat="1" ht="15.75" customHeight="1" spans="1:2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</row>
    <row r="556" s="1" customFormat="1" ht="15.75" customHeight="1" spans="1:2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</row>
    <row r="557" s="1" customFormat="1" ht="15.75" customHeight="1" spans="1:2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</row>
    <row r="558" s="1" customFormat="1" ht="15.75" customHeight="1" spans="1:2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</row>
    <row r="559" s="1" customFormat="1" ht="15.75" customHeight="1" spans="1:2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</row>
    <row r="560" s="1" customFormat="1" ht="15.75" customHeight="1" spans="1:2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</row>
    <row r="561" s="1" customFormat="1" ht="15.75" customHeight="1" spans="1:2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</row>
    <row r="562" s="1" customFormat="1" ht="15.75" customHeight="1" spans="1:2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</row>
    <row r="563" s="1" customFormat="1" ht="15.75" customHeight="1" spans="1:2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</row>
    <row r="564" s="1" customFormat="1" ht="15.75" customHeight="1" spans="1:2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</row>
    <row r="565" s="1" customFormat="1" ht="15.75" customHeight="1" spans="1:2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</row>
    <row r="566" s="1" customFormat="1" ht="15.75" customHeight="1" spans="1:2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</row>
    <row r="567" s="1" customFormat="1" ht="15.75" customHeight="1" spans="1:2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</row>
    <row r="568" s="1" customFormat="1" ht="15.75" customHeight="1" spans="1:2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</row>
    <row r="569" s="1" customFormat="1" ht="15.75" customHeight="1" spans="1:2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</row>
    <row r="570" s="1" customFormat="1" ht="15.75" customHeight="1" spans="1:2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</row>
    <row r="571" s="1" customFormat="1" ht="15.75" customHeight="1" spans="1:2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</row>
    <row r="572" s="1" customFormat="1" ht="15.75" customHeight="1" spans="1:2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</row>
    <row r="573" s="1" customFormat="1" ht="15.75" customHeight="1" spans="1:2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</row>
    <row r="574" s="1" customFormat="1" ht="15.75" customHeight="1" spans="1:2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</row>
    <row r="575" s="1" customFormat="1" ht="15.75" customHeight="1" spans="1:2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</row>
    <row r="576" s="1" customFormat="1" ht="15.75" customHeight="1" spans="1:2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</row>
    <row r="577" s="1" customFormat="1" ht="15.75" customHeight="1" spans="1:2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</row>
    <row r="578" s="1" customFormat="1" ht="15.75" customHeight="1" spans="1:2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</row>
    <row r="579" s="1" customFormat="1" ht="15.75" customHeight="1" spans="1:2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</row>
    <row r="580" s="1" customFormat="1" ht="15.75" customHeight="1" spans="1:2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</row>
    <row r="581" s="1" customFormat="1" ht="15.75" customHeight="1" spans="1:2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</row>
    <row r="582" s="1" customFormat="1" ht="15.75" customHeight="1" spans="1:2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</row>
    <row r="583" s="1" customFormat="1" ht="15.75" customHeight="1" spans="1:2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</row>
    <row r="584" s="1" customFormat="1" ht="15.75" customHeight="1" spans="1:2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</row>
    <row r="585" s="1" customFormat="1" ht="15.75" customHeight="1" spans="1:2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</row>
    <row r="586" s="1" customFormat="1" ht="15.75" customHeight="1" spans="1:2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</row>
    <row r="587" s="1" customFormat="1" ht="15.75" customHeight="1" spans="1:2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</row>
    <row r="588" s="1" customFormat="1" ht="15.75" customHeight="1" spans="1:2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</row>
    <row r="589" s="1" customFormat="1" ht="15.75" customHeight="1" spans="1:2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</row>
    <row r="590" s="1" customFormat="1" ht="15.75" customHeight="1" spans="1:2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</row>
    <row r="591" s="1" customFormat="1" ht="15.75" customHeight="1" spans="1:2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</row>
    <row r="592" s="1" customFormat="1" ht="15.75" customHeight="1" spans="1:2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</row>
    <row r="593" s="1" customFormat="1" ht="15.75" customHeight="1" spans="1:2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</row>
    <row r="594" s="1" customFormat="1" ht="15.75" customHeight="1" spans="1:2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</row>
    <row r="595" s="1" customFormat="1" ht="15.75" customHeight="1" spans="1:2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</row>
    <row r="596" s="1" customFormat="1" ht="15.75" customHeight="1" spans="1:2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</row>
    <row r="597" s="1" customFormat="1" ht="15.75" customHeight="1" spans="1:2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</row>
    <row r="598" s="1" customFormat="1" ht="15.75" customHeight="1" spans="1:2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</row>
    <row r="599" s="1" customFormat="1" ht="15.75" customHeight="1" spans="1:2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</row>
    <row r="600" s="1" customFormat="1" ht="15.75" customHeight="1" spans="1:2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</row>
    <row r="601" s="1" customFormat="1" ht="15.75" customHeight="1" spans="1:2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</row>
    <row r="602" s="1" customFormat="1" ht="15.75" customHeight="1" spans="1:2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</row>
    <row r="603" s="1" customFormat="1" ht="15.75" customHeight="1" spans="1:2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</row>
    <row r="604" s="1" customFormat="1" ht="15.75" customHeight="1" spans="1:2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</row>
    <row r="605" s="1" customFormat="1" ht="15.75" customHeight="1" spans="1:2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</row>
    <row r="606" s="1" customFormat="1" ht="15.75" customHeight="1" spans="1:2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</row>
    <row r="607" s="1" customFormat="1" ht="15.75" customHeight="1" spans="1:2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</row>
    <row r="608" s="1" customFormat="1" ht="15.75" customHeight="1" spans="1:2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</row>
    <row r="609" s="1" customFormat="1" ht="15.75" customHeight="1" spans="1:2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</row>
    <row r="610" s="1" customFormat="1" ht="15.75" customHeight="1" spans="1:2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</row>
    <row r="611" s="1" customFormat="1" ht="15.75" customHeight="1" spans="1:2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</row>
    <row r="612" s="1" customFormat="1" ht="15.75" customHeight="1" spans="1:2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</row>
    <row r="613" s="1" customFormat="1" ht="15.75" customHeight="1" spans="1:2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</row>
    <row r="614" s="1" customFormat="1" ht="15.75" customHeight="1" spans="1:2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</row>
    <row r="615" s="1" customFormat="1" ht="15.75" customHeight="1" spans="1:2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</row>
    <row r="616" s="1" customFormat="1" ht="15.75" customHeight="1" spans="1:2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</row>
    <row r="617" s="1" customFormat="1" ht="15.75" customHeight="1" spans="1:2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</row>
    <row r="618" s="1" customFormat="1" ht="15.75" customHeight="1" spans="1:2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</row>
    <row r="619" s="1" customFormat="1" ht="15.75" customHeight="1" spans="1:2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</row>
    <row r="620" s="1" customFormat="1" ht="15.75" customHeight="1" spans="1:2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</row>
    <row r="621" s="1" customFormat="1" ht="15.75" customHeight="1" spans="1:2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</row>
    <row r="622" s="1" customFormat="1" ht="15.75" customHeight="1" spans="1:2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</row>
    <row r="623" s="1" customFormat="1" ht="15.75" customHeight="1" spans="1:2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</row>
    <row r="624" s="1" customFormat="1" ht="15.75" customHeight="1" spans="1:2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</row>
    <row r="625" s="1" customFormat="1" ht="15.75" customHeight="1" spans="1:2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</row>
    <row r="626" s="1" customFormat="1" ht="15.75" customHeight="1" spans="1:2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</row>
    <row r="627" s="1" customFormat="1" ht="15.75" customHeight="1" spans="1:2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</row>
    <row r="628" s="1" customFormat="1" ht="15.75" customHeight="1" spans="1:2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</row>
    <row r="629" s="1" customFormat="1" ht="15.75" customHeight="1" spans="1:2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</row>
    <row r="630" s="1" customFormat="1" ht="15.75" customHeight="1" spans="1:2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</row>
    <row r="631" s="1" customFormat="1" ht="15.75" customHeight="1" spans="1:2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</row>
    <row r="632" s="1" customFormat="1" ht="15.75" customHeight="1" spans="1:2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</row>
    <row r="633" s="1" customFormat="1" ht="15.75" customHeight="1" spans="1:2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</row>
    <row r="634" s="1" customFormat="1" ht="15.75" customHeight="1" spans="1:2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</row>
    <row r="635" s="1" customFormat="1" ht="15.75" customHeight="1" spans="1:2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</row>
    <row r="636" s="1" customFormat="1" ht="15.75" customHeight="1" spans="1:2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</row>
    <row r="637" s="1" customFormat="1" ht="15.75" customHeight="1" spans="1:2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</row>
    <row r="638" s="1" customFormat="1" ht="15.75" customHeight="1" spans="1:2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</row>
    <row r="639" s="1" customFormat="1" ht="15.75" customHeight="1" spans="1:2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</row>
    <row r="640" s="1" customFormat="1" ht="15.75" customHeight="1" spans="1:2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</row>
    <row r="641" s="1" customFormat="1" ht="15.75" customHeight="1" spans="1:2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</row>
    <row r="642" s="1" customFormat="1" ht="15.75" customHeight="1" spans="1:2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</row>
    <row r="643" s="1" customFormat="1" ht="15.75" customHeight="1" spans="1:2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</row>
    <row r="644" s="1" customFormat="1" ht="15.75" customHeight="1" spans="1:2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</row>
    <row r="645" s="1" customFormat="1" ht="15.75" customHeight="1" spans="1:2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</row>
    <row r="646" s="1" customFormat="1" ht="15.75" customHeight="1" spans="1:2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</row>
    <row r="647" s="1" customFormat="1" ht="15.75" customHeight="1" spans="1:2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</row>
    <row r="648" s="1" customFormat="1" ht="15.75" customHeight="1" spans="1:2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</row>
    <row r="649" s="1" customFormat="1" ht="15.75" customHeight="1" spans="1:2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</row>
    <row r="650" s="1" customFormat="1" ht="15.75" customHeight="1" spans="1:2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</row>
    <row r="651" s="1" customFormat="1" ht="15.75" customHeight="1" spans="1:2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</row>
    <row r="652" s="1" customFormat="1" ht="15.75" customHeight="1" spans="1:2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</row>
    <row r="653" s="1" customFormat="1" ht="15.75" customHeight="1" spans="1:2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</row>
    <row r="654" s="1" customFormat="1" ht="15.75" customHeight="1" spans="1:2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</row>
    <row r="655" s="1" customFormat="1" ht="15.75" customHeight="1" spans="1:2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</row>
    <row r="656" s="1" customFormat="1" ht="15.75" customHeight="1" spans="1:2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</row>
    <row r="657" s="1" customFormat="1" ht="15.75" customHeight="1" spans="1:2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</row>
    <row r="658" s="1" customFormat="1" ht="15.75" customHeight="1" spans="1:2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</row>
    <row r="659" s="1" customFormat="1" ht="15.75" customHeight="1" spans="1:2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</row>
    <row r="660" s="1" customFormat="1" ht="15.75" customHeight="1" spans="1:2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</row>
    <row r="661" s="1" customFormat="1" ht="15.75" customHeight="1" spans="1:2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</row>
    <row r="662" s="1" customFormat="1" ht="15.75" customHeight="1" spans="1:2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</row>
    <row r="663" s="1" customFormat="1" ht="15.75" customHeight="1" spans="1:2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</row>
    <row r="664" s="1" customFormat="1" ht="15.75" customHeight="1" spans="1:2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</row>
    <row r="665" s="1" customFormat="1" ht="15.75" customHeight="1" spans="1:2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</row>
    <row r="666" s="1" customFormat="1" ht="15.75" customHeight="1" spans="1:2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</row>
    <row r="667" s="1" customFormat="1" ht="15.75" customHeight="1" spans="1:2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</row>
    <row r="668" s="1" customFormat="1" ht="15.75" customHeight="1" spans="1:2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</row>
    <row r="669" s="1" customFormat="1" ht="15.75" customHeight="1" spans="1:2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</row>
    <row r="670" s="1" customFormat="1" ht="15.75" customHeight="1" spans="1:2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</row>
    <row r="671" s="1" customFormat="1" ht="15.75" customHeight="1" spans="1:2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</row>
    <row r="672" s="1" customFormat="1" ht="15.75" customHeight="1" spans="1:2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</row>
    <row r="673" s="1" customFormat="1" ht="15.75" customHeight="1" spans="1:2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</row>
    <row r="674" s="1" customFormat="1" ht="15.75" customHeight="1" spans="1:2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</row>
    <row r="675" s="1" customFormat="1" ht="15.75" customHeight="1" spans="1:2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</row>
    <row r="676" s="1" customFormat="1" ht="15.75" customHeight="1" spans="1:2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</row>
    <row r="677" s="1" customFormat="1" ht="15.75" customHeight="1" spans="1:2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</row>
    <row r="678" s="1" customFormat="1" ht="15.75" customHeight="1" spans="1:2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</row>
    <row r="679" s="1" customFormat="1" ht="15.75" customHeight="1" spans="1:2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</row>
    <row r="680" s="1" customFormat="1" ht="15.75" customHeight="1" spans="1:2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</row>
    <row r="681" s="1" customFormat="1" ht="15.75" customHeight="1" spans="1:2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</row>
    <row r="682" s="1" customFormat="1" ht="15.75" customHeight="1" spans="1:2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</row>
    <row r="683" s="1" customFormat="1" ht="15.75" customHeight="1" spans="1:2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</row>
    <row r="684" s="1" customFormat="1" ht="15.75" customHeight="1" spans="1:2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</row>
    <row r="685" s="1" customFormat="1" ht="15.75" customHeight="1" spans="1:2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</row>
    <row r="686" s="1" customFormat="1" ht="15.75" customHeight="1" spans="1:2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</row>
    <row r="687" s="1" customFormat="1" ht="15.75" customHeight="1" spans="1:2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</row>
    <row r="688" s="1" customFormat="1" ht="15.75" customHeight="1" spans="1:2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</row>
    <row r="689" s="1" customFormat="1" ht="15.75" customHeight="1" spans="1:2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</row>
    <row r="690" s="1" customFormat="1" ht="15.75" customHeight="1" spans="1:2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</row>
    <row r="691" s="1" customFormat="1" ht="15.75" customHeight="1" spans="1:2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</row>
    <row r="692" s="1" customFormat="1" ht="15.75" customHeight="1" spans="1:2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</row>
    <row r="693" s="1" customFormat="1" ht="15.75" customHeight="1" spans="1:2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</row>
    <row r="694" s="1" customFormat="1" ht="15.75" customHeight="1" spans="1:2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</row>
    <row r="695" s="1" customFormat="1" ht="15.75" customHeight="1" spans="1:2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</row>
    <row r="696" s="1" customFormat="1" ht="15.75" customHeight="1" spans="1:2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</row>
    <row r="697" s="1" customFormat="1" ht="15.75" customHeight="1" spans="1:2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</row>
    <row r="698" s="1" customFormat="1" ht="15.75" customHeight="1" spans="1:2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</row>
    <row r="699" s="1" customFormat="1" ht="15.75" customHeight="1" spans="1:2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</row>
    <row r="700" s="1" customFormat="1" ht="15.75" customHeight="1" spans="1:2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</row>
    <row r="701" s="1" customFormat="1" ht="15.75" customHeight="1" spans="1:2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</row>
    <row r="702" s="1" customFormat="1" ht="15.75" customHeight="1" spans="1:2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</row>
    <row r="703" s="1" customFormat="1" ht="15.75" customHeight="1" spans="1:2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</row>
    <row r="704" s="1" customFormat="1" ht="15.75" customHeight="1" spans="1:2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</row>
    <row r="705" s="1" customFormat="1" ht="15.75" customHeight="1" spans="1:2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</row>
    <row r="706" s="1" customFormat="1" ht="15.75" customHeight="1" spans="1:2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</row>
    <row r="707" s="1" customFormat="1" ht="15.75" customHeight="1" spans="1:2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</row>
    <row r="708" s="1" customFormat="1" ht="15.75" customHeight="1" spans="1:2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</row>
    <row r="709" s="1" customFormat="1" ht="15.75" customHeight="1" spans="1:2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</row>
    <row r="710" s="1" customFormat="1" ht="15.75" customHeight="1" spans="1:2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</row>
    <row r="711" s="1" customFormat="1" ht="15.75" customHeight="1" spans="1:2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</row>
    <row r="712" s="1" customFormat="1" ht="15.75" customHeight="1" spans="1:2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</row>
    <row r="713" s="1" customFormat="1" ht="15.75" customHeight="1" spans="1:2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</row>
    <row r="714" s="1" customFormat="1" ht="15.75" customHeight="1" spans="1:2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</row>
    <row r="715" s="1" customFormat="1" ht="15.75" customHeight="1" spans="1:2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</row>
    <row r="716" s="1" customFormat="1" ht="15.75" customHeight="1" spans="1:2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</row>
    <row r="717" s="1" customFormat="1" ht="15.75" customHeight="1" spans="1:2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</row>
    <row r="718" s="1" customFormat="1" ht="15.75" customHeight="1" spans="1:2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</row>
    <row r="719" s="1" customFormat="1" ht="15.75" customHeight="1" spans="1:2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</row>
    <row r="720" s="1" customFormat="1" ht="15.75" customHeight="1" spans="1:2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</row>
    <row r="721" s="1" customFormat="1" ht="15.75" customHeight="1" spans="1:2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</row>
    <row r="722" s="1" customFormat="1" ht="15.75" customHeight="1" spans="1:2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</row>
    <row r="723" s="1" customFormat="1" ht="15.75" customHeight="1" spans="1:2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</row>
    <row r="724" s="1" customFormat="1" ht="15.75" customHeight="1" spans="1:2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</row>
    <row r="725" s="1" customFormat="1" ht="15.75" customHeight="1" spans="1:2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</row>
    <row r="726" s="1" customFormat="1" ht="15.75" customHeight="1" spans="1:2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</row>
    <row r="727" s="1" customFormat="1" ht="15.75" customHeight="1" spans="1:2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</row>
    <row r="728" s="1" customFormat="1" ht="15.75" customHeight="1" spans="1:2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</row>
    <row r="729" s="1" customFormat="1" ht="15.75" customHeight="1" spans="1:2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</row>
    <row r="730" s="1" customFormat="1" ht="15.75" customHeight="1" spans="1:2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</row>
    <row r="731" s="1" customFormat="1" ht="15.75" customHeight="1" spans="1:2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</row>
    <row r="732" s="1" customFormat="1" ht="15.75" customHeight="1" spans="1:2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</row>
    <row r="733" s="1" customFormat="1" ht="15.75" customHeight="1" spans="1:2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</row>
    <row r="734" s="1" customFormat="1" ht="15.75" customHeight="1" spans="1:2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</row>
    <row r="735" s="1" customFormat="1" ht="15.75" customHeight="1" spans="1:2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</row>
    <row r="736" s="1" customFormat="1" ht="15.75" customHeight="1" spans="1:2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</row>
    <row r="737" s="1" customFormat="1" ht="15.75" customHeight="1" spans="1:2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</row>
    <row r="738" s="1" customFormat="1" ht="15.75" customHeight="1" spans="1:2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</row>
    <row r="739" s="1" customFormat="1" ht="15.75" customHeight="1" spans="1:2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</row>
    <row r="740" s="1" customFormat="1" ht="15.75" customHeight="1" spans="1:2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</row>
    <row r="741" s="1" customFormat="1" ht="15.75" customHeight="1" spans="1:2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</row>
    <row r="742" s="1" customFormat="1" ht="15.75" customHeight="1" spans="1:2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</row>
    <row r="743" s="1" customFormat="1" ht="15.75" customHeight="1" spans="1:2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</row>
    <row r="744" s="1" customFormat="1" ht="15.75" customHeight="1" spans="1:2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</row>
    <row r="745" s="1" customFormat="1" ht="15.75" customHeight="1" spans="1:2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</row>
    <row r="746" s="1" customFormat="1" ht="15.75" customHeight="1" spans="1:2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</row>
    <row r="747" s="1" customFormat="1" ht="15.75" customHeight="1" spans="1:2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</row>
    <row r="748" s="1" customFormat="1" ht="15.75" customHeight="1" spans="12:23"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</row>
    <row r="749" s="1" customFormat="1" ht="15.75" customHeight="1" spans="12:23"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</row>
    <row r="750" s="1" customFormat="1" ht="15.75" customHeight="1" spans="12:23"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</row>
    <row r="751" s="1" customFormat="1" ht="15.75" customHeight="1" spans="12:23"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</row>
    <row r="752" s="1" customFormat="1" ht="15.75" customHeight="1" spans="12:23"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</row>
    <row r="753" s="1" customFormat="1" ht="15.75" customHeight="1" spans="12:23"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</row>
    <row r="754" s="1" customFormat="1" ht="15.75" customHeight="1" spans="12:23"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</row>
    <row r="755" s="1" customFormat="1" ht="15.75" customHeight="1" spans="12:23"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</row>
    <row r="756" s="1" customFormat="1" ht="15.75" customHeight="1" spans="12:23"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</row>
    <row r="757" s="1" customFormat="1" ht="15.75" customHeight="1" spans="12:23"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</row>
    <row r="758" s="1" customFormat="1" ht="15.75" customHeight="1" spans="12:23"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</row>
    <row r="759" s="1" customFormat="1" ht="15.75" customHeight="1" spans="12:23"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</row>
    <row r="760" s="1" customFormat="1" ht="15.75" customHeight="1" spans="12:23"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</row>
    <row r="761" s="1" customFormat="1" ht="15.75" customHeight="1" spans="12:23"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</row>
    <row r="762" s="1" customFormat="1" ht="15.75" customHeight="1" spans="12:23"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</row>
    <row r="763" s="1" customFormat="1" ht="15.75" customHeight="1" spans="12:23"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</row>
    <row r="764" s="1" customFormat="1" ht="15.75" customHeight="1" spans="12:23"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</row>
    <row r="765" s="1" customFormat="1" ht="15.75" customHeight="1" spans="12:23"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</row>
    <row r="766" s="1" customFormat="1" ht="15.75" customHeight="1" spans="12:23"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</row>
    <row r="767" s="1" customFormat="1" ht="15.75" customHeight="1" spans="12:23"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</row>
    <row r="768" s="1" customFormat="1" ht="15.75" customHeight="1" spans="12:23"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</row>
    <row r="769" s="1" customFormat="1" ht="15.75" customHeight="1" spans="12:23"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</row>
    <row r="770" s="1" customFormat="1" ht="15.75" customHeight="1" spans="12:23"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</row>
    <row r="771" s="1" customFormat="1" ht="15.75" customHeight="1" spans="12:23"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</row>
    <row r="772" s="1" customFormat="1" ht="15.75" customHeight="1" spans="12:23"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</row>
    <row r="773" s="1" customFormat="1" ht="15.75" customHeight="1" spans="12:23"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</row>
    <row r="774" s="1" customFormat="1" ht="15.75" customHeight="1" spans="12:23"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</row>
    <row r="775" s="1" customFormat="1" ht="15.75" customHeight="1" spans="12:23"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</row>
    <row r="776" s="1" customFormat="1" ht="15.75" customHeight="1" spans="12:23"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</row>
    <row r="777" s="1" customFormat="1" ht="15.75" customHeight="1" spans="12:23"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</row>
    <row r="778" s="1" customFormat="1" ht="15.75" customHeight="1" spans="12:23"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</row>
    <row r="779" s="1" customFormat="1" ht="15.75" customHeight="1" spans="12:23"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</row>
    <row r="780" s="1" customFormat="1" ht="15.75" customHeight="1" spans="12:23"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</row>
    <row r="781" s="1" customFormat="1" ht="15.75" customHeight="1" spans="12:23"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</row>
    <row r="782" s="1" customFormat="1" ht="15.75" customHeight="1" spans="12:23"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</row>
    <row r="783" s="1" customFormat="1" ht="15.75" customHeight="1" spans="12:23"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</row>
    <row r="784" s="1" customFormat="1" ht="15.75" customHeight="1" spans="12:23"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</row>
    <row r="785" s="1" customFormat="1" ht="15.75" customHeight="1" spans="12:23"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</row>
    <row r="786" s="1" customFormat="1" ht="15.75" customHeight="1" spans="12:23"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</row>
    <row r="787" s="1" customFormat="1" ht="15.75" customHeight="1" spans="12:23"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</row>
    <row r="788" s="1" customFormat="1" ht="15.75" customHeight="1" spans="12:23"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</row>
    <row r="789" s="1" customFormat="1" ht="15.75" customHeight="1" spans="12:23"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</row>
    <row r="790" s="1" customFormat="1" ht="15.75" customHeight="1" spans="12:23"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</row>
    <row r="791" s="1" customFormat="1" ht="15.75" customHeight="1" spans="12:23"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</row>
    <row r="792" s="1" customFormat="1" ht="15.75" customHeight="1" spans="12:23"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</row>
    <row r="793" s="1" customFormat="1" ht="15.75" customHeight="1" spans="12:23"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</row>
    <row r="794" s="1" customFormat="1" ht="15.75" customHeight="1" spans="12:23"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</row>
    <row r="795" s="1" customFormat="1" ht="15.75" customHeight="1" spans="12:23"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</row>
    <row r="796" s="1" customFormat="1" ht="15.75" customHeight="1" spans="12:23"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</row>
    <row r="797" s="1" customFormat="1" ht="15.75" customHeight="1" spans="12:23"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</row>
    <row r="798" s="1" customFormat="1" ht="15.75" customHeight="1" spans="12:23"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</row>
    <row r="799" s="1" customFormat="1" ht="15.75" customHeight="1" spans="12:23"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</row>
    <row r="800" s="1" customFormat="1" ht="15.75" customHeight="1" spans="12:23"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</row>
    <row r="801" s="1" customFormat="1" ht="15.75" customHeight="1" spans="12:23"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</row>
    <row r="802" s="1" customFormat="1" ht="15.75" customHeight="1" spans="12:23"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</row>
    <row r="803" s="1" customFormat="1" ht="15.75" customHeight="1" spans="12:23"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</row>
    <row r="804" s="1" customFormat="1" ht="15.75" customHeight="1" spans="12:23"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</row>
    <row r="805" s="1" customFormat="1" ht="15.75" customHeight="1" spans="12:23"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</row>
    <row r="806" s="1" customFormat="1" ht="15.75" customHeight="1" spans="12:23"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</row>
    <row r="807" s="1" customFormat="1" ht="15.75" customHeight="1" spans="12:23"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</row>
    <row r="808" s="1" customFormat="1" ht="15.75" customHeight="1" spans="12:23"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</row>
    <row r="809" s="1" customFormat="1" ht="15.75" customHeight="1" spans="12:23"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</row>
    <row r="810" s="1" customFormat="1" ht="15.75" customHeight="1" spans="12:23"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</row>
    <row r="811" s="1" customFormat="1" ht="15.75" customHeight="1" spans="12:23"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</row>
    <row r="812" s="1" customFormat="1" ht="15.75" customHeight="1" spans="12:23"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</row>
    <row r="813" s="1" customFormat="1" ht="15.75" customHeight="1" spans="12:23"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</row>
    <row r="814" s="1" customFormat="1" ht="15.75" customHeight="1" spans="12:23"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</row>
    <row r="815" s="1" customFormat="1" ht="15.75" customHeight="1" spans="12:23"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</row>
    <row r="816" s="1" customFormat="1" ht="15.75" customHeight="1" spans="12:23"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</row>
    <row r="817" s="1" customFormat="1" ht="15.75" customHeight="1" spans="12:23"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</row>
    <row r="818" s="1" customFormat="1" ht="15.75" customHeight="1" spans="12:23"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</row>
    <row r="819" s="1" customFormat="1" ht="15.75" customHeight="1" spans="12:23"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</row>
    <row r="820" s="1" customFormat="1" ht="15.75" customHeight="1" spans="12:23"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</row>
    <row r="821" s="1" customFormat="1" ht="15.75" customHeight="1" spans="12:23"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</row>
    <row r="822" s="1" customFormat="1" ht="15.75" customHeight="1" spans="12:23"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</row>
    <row r="823" s="1" customFormat="1" ht="15.75" customHeight="1" spans="12:23"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</row>
    <row r="824" s="1" customFormat="1" ht="15.75" customHeight="1" spans="12:23"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</row>
    <row r="825" s="1" customFormat="1" ht="15.75" customHeight="1" spans="12:23"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</row>
    <row r="826" s="1" customFormat="1" ht="15.75" customHeight="1" spans="12:23"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</row>
    <row r="827" s="1" customFormat="1" ht="15.75" customHeight="1" spans="12:23"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</row>
    <row r="828" s="1" customFormat="1" ht="15.75" customHeight="1" spans="12:23"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</row>
    <row r="829" s="1" customFormat="1" ht="15.75" customHeight="1" spans="12:23"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</row>
    <row r="830" s="1" customFormat="1" ht="15.75" customHeight="1" spans="12:23"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</row>
    <row r="831" s="1" customFormat="1" ht="15.75" customHeight="1" spans="12:23"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</row>
    <row r="832" s="1" customFormat="1" ht="15.75" customHeight="1" spans="12:23"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</row>
    <row r="833" s="1" customFormat="1" ht="15.75" customHeight="1" spans="12:23"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</row>
    <row r="834" s="1" customFormat="1" ht="15.75" customHeight="1" spans="12:23"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</row>
    <row r="835" s="1" customFormat="1" ht="15.75" customHeight="1" spans="12:23"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</row>
    <row r="836" s="1" customFormat="1" ht="15.75" customHeight="1" spans="12:23"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</row>
    <row r="837" s="1" customFormat="1" ht="15.75" customHeight="1" spans="12:23"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</row>
    <row r="838" s="1" customFormat="1" ht="15.75" customHeight="1" spans="12:23"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</row>
    <row r="839" s="1" customFormat="1" ht="15.75" customHeight="1" spans="12:23"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</row>
    <row r="840" s="1" customFormat="1" ht="15.75" customHeight="1" spans="12:23"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</row>
    <row r="841" s="1" customFormat="1" ht="15.75" customHeight="1" spans="12:23"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</row>
    <row r="842" s="1" customFormat="1" ht="15.75" customHeight="1" spans="12:23"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</row>
    <row r="843" s="1" customFormat="1" ht="15.75" customHeight="1" spans="12:23"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</row>
    <row r="844" s="1" customFormat="1" ht="15.75" customHeight="1" spans="12:23"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</row>
    <row r="845" s="1" customFormat="1" ht="15.75" customHeight="1" spans="12:23"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</row>
    <row r="846" s="1" customFormat="1" ht="15.75" customHeight="1" spans="12:23"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</row>
    <row r="847" s="1" customFormat="1" ht="15.75" customHeight="1" spans="12:23"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</row>
    <row r="848" s="1" customFormat="1" ht="15.75" customHeight="1" spans="12:23"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</row>
    <row r="849" s="1" customFormat="1" ht="15.75" customHeight="1" spans="12:23"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</row>
    <row r="850" s="1" customFormat="1" ht="15.75" customHeight="1" spans="12:23"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</row>
    <row r="851" s="1" customFormat="1" ht="15.75" customHeight="1" spans="12:23"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</row>
    <row r="852" s="1" customFormat="1" ht="15.75" customHeight="1" spans="12:23"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</row>
    <row r="853" s="1" customFormat="1" ht="15.75" customHeight="1" spans="12:23"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</row>
    <row r="854" s="1" customFormat="1" ht="15.75" customHeight="1" spans="12:23"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</row>
    <row r="855" s="1" customFormat="1" ht="15.75" customHeight="1" spans="12:23"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</row>
    <row r="856" s="1" customFormat="1" ht="15.75" customHeight="1" spans="12:23"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</row>
    <row r="857" s="1" customFormat="1" ht="15.75" customHeight="1" spans="12:23"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</row>
    <row r="858" s="1" customFormat="1" ht="15.75" customHeight="1" spans="12:23"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</row>
    <row r="859" s="1" customFormat="1" ht="15.75" customHeight="1" spans="12:23"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</row>
    <row r="860" s="1" customFormat="1" ht="15.75" customHeight="1" spans="12:23"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</row>
    <row r="861" s="1" customFormat="1" ht="15.75" customHeight="1" spans="12:23"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</row>
    <row r="862" s="1" customFormat="1" ht="15.75" customHeight="1" spans="12:23"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</row>
    <row r="863" s="1" customFormat="1" ht="15.75" customHeight="1" spans="12:23"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</row>
    <row r="864" s="1" customFormat="1" ht="15.75" customHeight="1" spans="12:23"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</row>
    <row r="865" s="1" customFormat="1" ht="15.75" customHeight="1" spans="12:23"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</row>
    <row r="866" s="1" customFormat="1" ht="15.75" customHeight="1" spans="12:23"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</row>
    <row r="867" s="1" customFormat="1" ht="15.75" customHeight="1" spans="12:23"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</row>
    <row r="868" s="1" customFormat="1" ht="15.75" customHeight="1" spans="12:23"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</row>
    <row r="869" s="1" customFormat="1" ht="15.75" customHeight="1" spans="12:23"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</row>
    <row r="870" s="1" customFormat="1" ht="15.75" customHeight="1" spans="12:23"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</row>
  </sheetData>
  <mergeCells count="39">
    <mergeCell ref="A1:D1"/>
    <mergeCell ref="G1:K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G7:G8"/>
    <mergeCell ref="H7:H8"/>
    <mergeCell ref="I7:I8"/>
    <mergeCell ref="J7:J8"/>
    <mergeCell ref="K7:K8"/>
    <mergeCell ref="H2:K6"/>
    <mergeCell ref="A7:E8"/>
  </mergeCells>
  <conditionalFormatting sqref="C10">
    <cfRule type="notContainsBlanks" dxfId="0" priority="8">
      <formula>LEN(TRIM(C10))&gt;0</formula>
    </cfRule>
  </conditionalFormatting>
  <conditionalFormatting sqref="C11">
    <cfRule type="notContainsBlanks" dxfId="0" priority="7">
      <formula>LEN(TRIM(C11))&gt;0</formula>
    </cfRule>
  </conditionalFormatting>
  <conditionalFormatting sqref="C12">
    <cfRule type="notContainsBlanks" dxfId="0" priority="3">
      <formula>LEN(TRIM(C12))&gt;0</formula>
    </cfRule>
  </conditionalFormatting>
  <conditionalFormatting sqref="C13">
    <cfRule type="notContainsBlanks" dxfId="0" priority="6">
      <formula>LEN(TRIM(C13))&gt;0</formula>
    </cfRule>
  </conditionalFormatting>
  <conditionalFormatting sqref="C14">
    <cfRule type="notContainsBlanks" dxfId="0" priority="5">
      <formula>LEN(TRIM(C14))&gt;0</formula>
    </cfRule>
  </conditionalFormatting>
  <conditionalFormatting sqref="G22:H22">
    <cfRule type="notContainsBlanks" dxfId="0" priority="10">
      <formula>LEN(TRIM(G22))&gt;0</formula>
    </cfRule>
  </conditionalFormatting>
  <conditionalFormatting sqref="H27">
    <cfRule type="notContainsBlanks" dxfId="0" priority="9">
      <formula>LEN(TRIM(H27))&gt;0</formula>
    </cfRule>
  </conditionalFormatting>
  <conditionalFormatting sqref="C28">
    <cfRule type="notContainsBlanks" dxfId="0" priority="4">
      <formula>LEN(TRIM(C28))&gt;0</formula>
    </cfRule>
  </conditionalFormatting>
  <conditionalFormatting sqref="C15:C16">
    <cfRule type="notContainsBlanks" dxfId="0" priority="2">
      <formula>LEN(TRIM(C15))&gt;0</formula>
    </cfRule>
  </conditionalFormatting>
  <conditionalFormatting sqref="C17:C19">
    <cfRule type="notContainsBlanks" dxfId="0" priority="1">
      <formula>LEN(TRIM(C17))&gt;0</formula>
    </cfRule>
  </conditionalFormatting>
  <conditionalFormatting sqref="C20:C27 N9:N29 K19:K22 G17:H22">
    <cfRule type="notContainsBlanks" dxfId="0" priority="11">
      <formula>LEN(TRIM(C9))&gt;0</formula>
    </cfRule>
  </conditionalFormatting>
  <pageMargins left="0.7" right="0.7" top="0.75" bottom="0.75" header="0.3" footer="0.3"/>
  <pageSetup paperSize="9" scale="72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70"/>
  <sheetViews>
    <sheetView tabSelected="1" view="pageBreakPreview" zoomScaleNormal="85" workbookViewId="0">
      <selection activeCell="F10" sqref="F10"/>
    </sheetView>
  </sheetViews>
  <sheetFormatPr defaultColWidth="13.0884955752212" defaultRowHeight="15" customHeight="1"/>
  <cols>
    <col min="1" max="1" width="4.26548672566372" style="1" customWidth="1"/>
    <col min="2" max="2" width="17" style="1" customWidth="1"/>
    <col min="3" max="3" width="21.0442477876106" style="1" customWidth="1"/>
    <col min="4" max="4" width="18.7256637168142" style="1" customWidth="1"/>
    <col min="5" max="5" width="11.353982300885" style="1" customWidth="1"/>
    <col min="6" max="6" width="48.858407079646" style="1" customWidth="1"/>
    <col min="7" max="8" width="9.36283185840708" style="1" customWidth="1"/>
    <col min="9" max="9" width="9.08849557522124" style="1" customWidth="1"/>
    <col min="10" max="11" width="9.36283185840708" style="1" customWidth="1"/>
    <col min="12" max="12" width="9" style="1" customWidth="1"/>
    <col min="13" max="13" width="8.8141592920354" style="1" customWidth="1"/>
    <col min="14" max="14" width="6.90265486725664" style="1" customWidth="1"/>
    <col min="15" max="15" width="10.5398230088496" style="1" customWidth="1"/>
    <col min="16" max="16" width="29.7256637168142" style="1" customWidth="1"/>
    <col min="17" max="23" width="12.4513274336283" style="1" customWidth="1"/>
    <col min="24" max="16384" width="13.0884955752212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3</v>
      </c>
      <c r="F1" s="6"/>
      <c r="G1" s="7"/>
      <c r="H1" s="8"/>
      <c r="I1" s="3"/>
      <c r="J1" s="3"/>
      <c r="K1" s="4"/>
      <c r="L1" s="52"/>
      <c r="M1" s="52"/>
      <c r="N1" s="52"/>
      <c r="O1" s="52"/>
      <c r="P1" s="50"/>
      <c r="Q1" s="50"/>
      <c r="R1" s="50"/>
      <c r="S1" s="50"/>
      <c r="T1" s="50"/>
      <c r="U1" s="50"/>
      <c r="V1" s="50"/>
      <c r="W1" s="50"/>
    </row>
    <row r="2" s="1" customFormat="1" ht="15.75" customHeight="1" spans="1:23">
      <c r="A2" s="9" t="s">
        <v>4</v>
      </c>
      <c r="B2" s="10"/>
      <c r="C2" s="11" t="str">
        <f>'[2]SPEC SHEET'!$B$2</f>
        <v>BG5219 ALICE MINI DRESS</v>
      </c>
      <c r="D2" s="12" t="s">
        <v>64</v>
      </c>
      <c r="E2" s="13" t="str">
        <f>'[2]Style Summary Cover Page'!D2</f>
        <v>SOPHIA S</v>
      </c>
      <c r="F2" s="14"/>
      <c r="G2" s="15"/>
      <c r="H2" s="16"/>
      <c r="I2" s="53"/>
      <c r="J2" s="53"/>
      <c r="K2" s="54"/>
      <c r="L2" s="55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1" customFormat="1" ht="15.75" customHeight="1" spans="1:23">
      <c r="A3" s="17" t="s">
        <v>65</v>
      </c>
      <c r="B3" s="18"/>
      <c r="C3" s="19">
        <f>'[2]Style Summary Cover Page'!B3</f>
        <v>45385</v>
      </c>
      <c r="D3" s="20" t="s">
        <v>8</v>
      </c>
      <c r="E3" s="13" t="str">
        <f>'[2]Style Summary Cover Page'!D3</f>
        <v>SOPHIA S</v>
      </c>
      <c r="F3" s="14"/>
      <c r="G3" s="15"/>
      <c r="H3" s="21"/>
      <c r="I3" s="56"/>
      <c r="J3" s="56"/>
      <c r="K3" s="57"/>
      <c r="L3" s="55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="1" customFormat="1" ht="15.75" customHeight="1" spans="1:23">
      <c r="A4" s="17" t="s">
        <v>9</v>
      </c>
      <c r="B4" s="18"/>
      <c r="C4" s="19" t="str">
        <f>'[2]Style Summary Cover Page'!B4</f>
        <v>SPRING 25</v>
      </c>
      <c r="D4" s="20" t="s">
        <v>66</v>
      </c>
      <c r="E4" s="13" t="s">
        <v>67</v>
      </c>
      <c r="F4" s="14"/>
      <c r="G4" s="15"/>
      <c r="H4" s="21"/>
      <c r="I4" s="56"/>
      <c r="J4" s="56"/>
      <c r="K4" s="57"/>
      <c r="L4" s="55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="1" customFormat="1" ht="15.75" customHeight="1" spans="1:23">
      <c r="A5" s="17" t="s">
        <v>11</v>
      </c>
      <c r="B5" s="18"/>
      <c r="C5" s="19" t="str">
        <f>'[2]Style Summary Cover Page'!B5</f>
        <v>SPRING</v>
      </c>
      <c r="D5" s="20" t="s">
        <v>12</v>
      </c>
      <c r="E5" s="13" t="s">
        <v>68</v>
      </c>
      <c r="F5" s="14"/>
      <c r="G5" s="15"/>
      <c r="H5" s="21"/>
      <c r="I5" s="56"/>
      <c r="J5" s="56"/>
      <c r="K5" s="57"/>
      <c r="L5" s="55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="1" customFormat="1" ht="15.75" customHeight="1" spans="1:23">
      <c r="A6" s="17" t="s">
        <v>14</v>
      </c>
      <c r="B6" s="18"/>
      <c r="C6" s="22" t="s">
        <v>69</v>
      </c>
      <c r="D6" s="20" t="s">
        <v>70</v>
      </c>
      <c r="E6" s="13" t="s">
        <v>71</v>
      </c>
      <c r="F6" s="14"/>
      <c r="G6" s="15"/>
      <c r="H6" s="23"/>
      <c r="I6" s="58"/>
      <c r="J6" s="58"/>
      <c r="K6" s="59"/>
      <c r="L6" s="55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="1" customFormat="1" ht="15.75" customHeight="1" spans="1:23">
      <c r="A7" s="24" t="s">
        <v>72</v>
      </c>
      <c r="B7" s="24"/>
      <c r="C7" s="24"/>
      <c r="D7" s="24"/>
      <c r="E7" s="25"/>
      <c r="F7" s="26"/>
      <c r="G7" s="27" t="s">
        <v>19</v>
      </c>
      <c r="H7" s="28" t="s">
        <v>73</v>
      </c>
      <c r="I7" s="60" t="s">
        <v>71</v>
      </c>
      <c r="J7" s="27" t="s">
        <v>74</v>
      </c>
      <c r="K7" s="61" t="s">
        <v>75</v>
      </c>
      <c r="L7" s="62"/>
      <c r="M7" s="62"/>
      <c r="N7" s="62"/>
      <c r="O7" s="63"/>
      <c r="P7" s="64"/>
      <c r="Q7" s="50"/>
      <c r="R7" s="50"/>
      <c r="S7" s="50"/>
      <c r="T7" s="50"/>
      <c r="U7" s="50"/>
      <c r="V7" s="50"/>
      <c r="W7" s="50"/>
    </row>
    <row r="8" s="1" customFormat="1" ht="13.1" spans="1:23">
      <c r="A8" s="29"/>
      <c r="B8" s="29"/>
      <c r="C8" s="29"/>
      <c r="D8" s="29"/>
      <c r="E8" s="30"/>
      <c r="F8" s="26"/>
      <c r="G8" s="31"/>
      <c r="H8" s="27"/>
      <c r="I8" s="31"/>
      <c r="J8" s="31"/>
      <c r="K8" s="31"/>
      <c r="L8" s="64"/>
      <c r="M8" s="64"/>
      <c r="N8" s="65"/>
      <c r="O8" s="64"/>
      <c r="P8" s="64"/>
      <c r="Q8" s="50"/>
      <c r="R8" s="50"/>
      <c r="S8" s="50"/>
      <c r="T8" s="50"/>
      <c r="U8" s="50"/>
      <c r="V8" s="50"/>
      <c r="W8" s="50"/>
    </row>
    <row r="9" s="1" customFormat="1" customHeight="1" spans="1:23">
      <c r="A9" s="32" t="s">
        <v>76</v>
      </c>
      <c r="B9" s="33"/>
      <c r="C9" s="33"/>
      <c r="D9" s="33"/>
      <c r="E9" s="33"/>
      <c r="F9" s="34" t="s">
        <v>27</v>
      </c>
      <c r="G9" s="35">
        <v>0.25</v>
      </c>
      <c r="H9" s="36">
        <f>'1X-3X'!H9*2.54</f>
        <v>74.93</v>
      </c>
      <c r="I9" s="36">
        <f>'1X-3X'!I9*2.54</f>
        <v>73.66</v>
      </c>
      <c r="J9" s="36">
        <f>'1X-3X'!J9*2.54</f>
        <v>74.93</v>
      </c>
      <c r="K9" s="36">
        <f>'1X-3X'!K9*2.54</f>
        <v>76.2</v>
      </c>
      <c r="L9" s="66"/>
      <c r="M9" s="67"/>
      <c r="N9" s="66"/>
      <c r="O9" s="66"/>
      <c r="P9" s="68"/>
      <c r="Q9" s="50"/>
      <c r="R9" s="50"/>
      <c r="S9" s="50"/>
      <c r="T9" s="50"/>
      <c r="U9" s="50"/>
      <c r="V9" s="50"/>
      <c r="W9" s="50"/>
    </row>
    <row r="10" s="1" customFormat="1" customHeight="1" spans="1:23">
      <c r="A10" s="37" t="s">
        <v>77</v>
      </c>
      <c r="B10" s="38"/>
      <c r="C10" s="38"/>
      <c r="D10" s="38"/>
      <c r="E10" s="39"/>
      <c r="F10" s="34" t="s">
        <v>78</v>
      </c>
      <c r="G10" s="35">
        <v>0.25</v>
      </c>
      <c r="H10" s="36">
        <f>'1X-3X'!H10*2.54</f>
        <v>68.58</v>
      </c>
      <c r="I10" s="36">
        <f>'1X-3X'!I10*2.54</f>
        <v>69.85</v>
      </c>
      <c r="J10" s="36">
        <f>'1X-3X'!J10*2.54</f>
        <v>71.12</v>
      </c>
      <c r="K10" s="36">
        <f>'1X-3X'!K10*2.54</f>
        <v>72.39</v>
      </c>
      <c r="L10" s="66"/>
      <c r="M10" s="67"/>
      <c r="N10" s="66"/>
      <c r="O10" s="66"/>
      <c r="P10" s="68"/>
      <c r="Q10" s="50"/>
      <c r="R10" s="50"/>
      <c r="S10" s="50"/>
      <c r="T10" s="50"/>
      <c r="U10" s="50"/>
      <c r="V10" s="50"/>
      <c r="W10" s="50"/>
    </row>
    <row r="11" s="1" customFormat="1" customHeight="1" spans="1:23">
      <c r="A11" s="37" t="s">
        <v>79</v>
      </c>
      <c r="B11" s="38"/>
      <c r="C11" s="38"/>
      <c r="D11" s="38"/>
      <c r="E11" s="39"/>
      <c r="F11" s="34" t="s">
        <v>33</v>
      </c>
      <c r="G11" s="40">
        <v>0.125</v>
      </c>
      <c r="H11" s="36">
        <f>'1X-3X'!H11*2.54</f>
        <v>32.385</v>
      </c>
      <c r="I11" s="36">
        <f>'1X-3X'!I11*2.54</f>
        <v>33.02</v>
      </c>
      <c r="J11" s="36">
        <f>'1X-3X'!J11*2.54</f>
        <v>33.655</v>
      </c>
      <c r="K11" s="36">
        <f>'1X-3X'!K11*2.54</f>
        <v>34.29</v>
      </c>
      <c r="L11" s="66"/>
      <c r="M11" s="67"/>
      <c r="N11" s="66"/>
      <c r="O11" s="66"/>
      <c r="P11" s="68"/>
      <c r="Q11" s="50"/>
      <c r="R11" s="50"/>
      <c r="S11" s="50"/>
      <c r="T11" s="50"/>
      <c r="U11" s="50"/>
      <c r="V11" s="50"/>
      <c r="W11" s="50"/>
    </row>
    <row r="12" s="1" customFormat="1" customHeight="1" spans="1:23">
      <c r="A12" s="41" t="s">
        <v>80</v>
      </c>
      <c r="B12" s="42"/>
      <c r="C12" s="42"/>
      <c r="D12" s="42"/>
      <c r="E12" s="43"/>
      <c r="F12" s="34" t="s">
        <v>35</v>
      </c>
      <c r="G12" s="40">
        <v>0.125</v>
      </c>
      <c r="H12" s="36">
        <f>'1X-3X'!H12*2.54</f>
        <v>5.3975</v>
      </c>
      <c r="I12" s="36">
        <f>'1X-3X'!I12*2.54</f>
        <v>5.715</v>
      </c>
      <c r="J12" s="36">
        <f>'1X-3X'!J12*2.54</f>
        <v>6.0325</v>
      </c>
      <c r="K12" s="36">
        <f>'1X-3X'!K12*2.54</f>
        <v>6.35</v>
      </c>
      <c r="L12" s="66"/>
      <c r="M12" s="67"/>
      <c r="N12" s="66"/>
      <c r="O12" s="66"/>
      <c r="P12" s="68"/>
      <c r="Q12" s="50"/>
      <c r="R12" s="50"/>
      <c r="S12" s="50"/>
      <c r="T12" s="50"/>
      <c r="U12" s="50"/>
      <c r="V12" s="50"/>
      <c r="W12" s="50"/>
    </row>
    <row r="13" s="1" customFormat="1" customHeight="1" spans="1:23">
      <c r="A13" s="44" t="s">
        <v>36</v>
      </c>
      <c r="B13" s="45"/>
      <c r="C13" s="45"/>
      <c r="D13" s="45"/>
      <c r="E13" s="45"/>
      <c r="F13" s="34" t="s">
        <v>37</v>
      </c>
      <c r="G13" s="40">
        <v>0.125</v>
      </c>
      <c r="H13" s="36">
        <f>'1X-3X'!H13*2.54</f>
        <v>24.765</v>
      </c>
      <c r="I13" s="36">
        <f>'1X-3X'!I13*2.54</f>
        <v>25.4</v>
      </c>
      <c r="J13" s="36">
        <f>'1X-3X'!J13*2.54</f>
        <v>26.035</v>
      </c>
      <c r="K13" s="36">
        <f>'1X-3X'!K13*2.54</f>
        <v>26.67</v>
      </c>
      <c r="L13" s="66"/>
      <c r="M13" s="67"/>
      <c r="N13" s="66"/>
      <c r="O13" s="66"/>
      <c r="P13" s="68"/>
      <c r="Q13" s="50"/>
      <c r="R13" s="50"/>
      <c r="S13" s="50"/>
      <c r="T13" s="50"/>
      <c r="U13" s="50"/>
      <c r="V13" s="50"/>
      <c r="W13" s="50"/>
    </row>
    <row r="14" s="1" customFormat="1" customHeight="1" spans="1:23">
      <c r="A14" s="37" t="s">
        <v>38</v>
      </c>
      <c r="B14" s="38"/>
      <c r="C14" s="38"/>
      <c r="D14" s="38"/>
      <c r="E14" s="39"/>
      <c r="F14" s="34" t="s">
        <v>39</v>
      </c>
      <c r="G14" s="40">
        <v>0.125</v>
      </c>
      <c r="H14" s="36">
        <f>'1X-3X'!H14*2.54</f>
        <v>10.00125</v>
      </c>
      <c r="I14" s="36">
        <f>'1X-3X'!I14*2.54</f>
        <v>10.16</v>
      </c>
      <c r="J14" s="36">
        <f>'1X-3X'!J14*2.54</f>
        <v>10.31875</v>
      </c>
      <c r="K14" s="36">
        <f>'1X-3X'!K14*2.54</f>
        <v>10.4775</v>
      </c>
      <c r="L14" s="66"/>
      <c r="M14" s="67"/>
      <c r="N14" s="66"/>
      <c r="O14" s="66"/>
      <c r="P14" s="68"/>
      <c r="Q14" s="50"/>
      <c r="R14" s="50"/>
      <c r="S14" s="50"/>
      <c r="T14" s="50"/>
      <c r="U14" s="50"/>
      <c r="V14" s="50"/>
      <c r="W14" s="50"/>
    </row>
    <row r="15" s="1" customFormat="1" customHeight="1" spans="1:23">
      <c r="A15" s="41" t="s">
        <v>40</v>
      </c>
      <c r="B15" s="42"/>
      <c r="C15" s="42"/>
      <c r="D15" s="42"/>
      <c r="E15" s="43"/>
      <c r="F15" s="34" t="s">
        <v>41</v>
      </c>
      <c r="G15" s="35">
        <v>0.25</v>
      </c>
      <c r="H15" s="36">
        <f>'1X-3X'!H15*2.54</f>
        <v>15.24</v>
      </c>
      <c r="I15" s="36">
        <f>'1X-3X'!I15*2.54</f>
        <v>16.51</v>
      </c>
      <c r="J15" s="36">
        <f>'1X-3X'!J15*2.54</f>
        <v>17.78</v>
      </c>
      <c r="K15" s="36">
        <f>'1X-3X'!K15*2.54</f>
        <v>19.05</v>
      </c>
      <c r="L15" s="66"/>
      <c r="M15" s="67"/>
      <c r="N15" s="66"/>
      <c r="O15" s="66"/>
      <c r="P15" s="68"/>
      <c r="Q15" s="50"/>
      <c r="R15" s="50"/>
      <c r="S15" s="50"/>
      <c r="T15" s="50"/>
      <c r="U15" s="50"/>
      <c r="V15" s="50"/>
      <c r="W15" s="50"/>
    </row>
    <row r="16" s="1" customFormat="1" customHeight="1" spans="1:23">
      <c r="A16" s="41" t="s">
        <v>42</v>
      </c>
      <c r="B16" s="42"/>
      <c r="C16" s="42"/>
      <c r="D16" s="42"/>
      <c r="E16" s="43"/>
      <c r="F16" s="34" t="s">
        <v>43</v>
      </c>
      <c r="G16" s="35">
        <v>0.25</v>
      </c>
      <c r="H16" s="36">
        <f>'1X-3X'!H16*2.54</f>
        <v>17.78</v>
      </c>
      <c r="I16" s="36">
        <f>'1X-3X'!I16*2.54</f>
        <v>19.05</v>
      </c>
      <c r="J16" s="36">
        <f>'1X-3X'!J16*2.54</f>
        <v>20.32</v>
      </c>
      <c r="K16" s="36">
        <f>'1X-3X'!K16*2.54</f>
        <v>21.59</v>
      </c>
      <c r="L16" s="66"/>
      <c r="M16" s="67"/>
      <c r="N16" s="66"/>
      <c r="O16" s="66"/>
      <c r="P16" s="68"/>
      <c r="Q16" s="50"/>
      <c r="R16" s="50"/>
      <c r="S16" s="50"/>
      <c r="T16" s="50"/>
      <c r="U16" s="50"/>
      <c r="V16" s="50"/>
      <c r="W16" s="50"/>
    </row>
    <row r="17" s="1" customFormat="1" customHeight="1" spans="1:23">
      <c r="A17" s="41" t="s">
        <v>81</v>
      </c>
      <c r="B17" s="42"/>
      <c r="C17" s="42"/>
      <c r="D17" s="42"/>
      <c r="E17" s="43"/>
      <c r="F17" s="34" t="s">
        <v>82</v>
      </c>
      <c r="G17" s="46">
        <v>0.5</v>
      </c>
      <c r="H17" s="36">
        <f>'1X-3X'!H17*2.54</f>
        <v>116.84</v>
      </c>
      <c r="I17" s="36">
        <f>'1X-3X'!I17*2.54</f>
        <v>121.92</v>
      </c>
      <c r="J17" s="36">
        <f>'1X-3X'!J17*2.54</f>
        <v>128.27</v>
      </c>
      <c r="K17" s="36">
        <f>'1X-3X'!K17*2.54</f>
        <v>134.62</v>
      </c>
      <c r="L17" s="66"/>
      <c r="M17" s="67"/>
      <c r="N17" s="66"/>
      <c r="O17" s="66"/>
      <c r="P17" s="68"/>
      <c r="Q17" s="50"/>
      <c r="R17" s="50"/>
      <c r="S17" s="50"/>
      <c r="T17" s="50"/>
      <c r="U17" s="50"/>
      <c r="V17" s="50"/>
      <c r="W17" s="50"/>
    </row>
    <row r="18" s="1" customFormat="1" customHeight="1" spans="1:23">
      <c r="A18" s="41" t="s">
        <v>46</v>
      </c>
      <c r="B18" s="42"/>
      <c r="C18" s="42"/>
      <c r="D18" s="42"/>
      <c r="E18" s="43"/>
      <c r="F18" s="34" t="s">
        <v>83</v>
      </c>
      <c r="G18" s="46">
        <v>0.5</v>
      </c>
      <c r="H18" s="36">
        <f>'1X-3X'!H18*2.54</f>
        <v>116.84</v>
      </c>
      <c r="I18" s="36">
        <f>'1X-3X'!I18*2.54</f>
        <v>121.92</v>
      </c>
      <c r="J18" s="36">
        <f>'1X-3X'!J18*2.54</f>
        <v>128.27</v>
      </c>
      <c r="K18" s="36">
        <f>'1X-3X'!K18*2.54</f>
        <v>134.62</v>
      </c>
      <c r="L18" s="66"/>
      <c r="M18" s="67"/>
      <c r="N18" s="66"/>
      <c r="O18" s="66"/>
      <c r="P18" s="68"/>
      <c r="Q18" s="50"/>
      <c r="R18" s="50"/>
      <c r="S18" s="50"/>
      <c r="T18" s="50"/>
      <c r="U18" s="50"/>
      <c r="V18" s="50"/>
      <c r="W18" s="50"/>
    </row>
    <row r="19" s="1" customFormat="1" customHeight="1" spans="1:23">
      <c r="A19" s="41" t="s">
        <v>48</v>
      </c>
      <c r="B19" s="42"/>
      <c r="C19" s="42"/>
      <c r="D19" s="42"/>
      <c r="E19" s="43"/>
      <c r="F19" s="34" t="s">
        <v>84</v>
      </c>
      <c r="G19" s="46">
        <v>0.5</v>
      </c>
      <c r="H19" s="36">
        <f>'1X-3X'!H19*2.54</f>
        <v>134.62</v>
      </c>
      <c r="I19" s="36">
        <f>'1X-3X'!I19*2.54</f>
        <v>139.7</v>
      </c>
      <c r="J19" s="36">
        <f>'1X-3X'!J19*2.54</f>
        <v>146.05</v>
      </c>
      <c r="K19" s="36">
        <f>'1X-3X'!K19*2.54</f>
        <v>152.4</v>
      </c>
      <c r="L19" s="66"/>
      <c r="M19" s="67"/>
      <c r="N19" s="66"/>
      <c r="O19" s="66"/>
      <c r="P19" s="68"/>
      <c r="Q19" s="50"/>
      <c r="R19" s="50"/>
      <c r="S19" s="50"/>
      <c r="T19" s="50"/>
      <c r="U19" s="50"/>
      <c r="V19" s="50"/>
      <c r="W19" s="50"/>
    </row>
    <row r="20" s="1" customFormat="1" customHeight="1" spans="1:23">
      <c r="A20" s="41" t="s">
        <v>85</v>
      </c>
      <c r="B20" s="42"/>
      <c r="C20" s="42"/>
      <c r="D20" s="42"/>
      <c r="E20" s="43"/>
      <c r="F20" s="34" t="s">
        <v>86</v>
      </c>
      <c r="G20" s="46">
        <v>0.5</v>
      </c>
      <c r="H20" s="36">
        <f>'1X-3X'!H20*2.54</f>
        <v>162.56</v>
      </c>
      <c r="I20" s="36">
        <f>'1X-3X'!I20*2.54</f>
        <v>167.64</v>
      </c>
      <c r="J20" s="36">
        <f>'1X-3X'!J20*2.54</f>
        <v>173.99</v>
      </c>
      <c r="K20" s="36">
        <f>'1X-3X'!K20*2.54</f>
        <v>180.34</v>
      </c>
      <c r="L20" s="66"/>
      <c r="M20" s="67"/>
      <c r="N20" s="66"/>
      <c r="O20" s="66"/>
      <c r="P20" s="68"/>
      <c r="Q20" s="50"/>
      <c r="R20" s="50"/>
      <c r="S20" s="50"/>
      <c r="T20" s="50"/>
      <c r="U20" s="50"/>
      <c r="V20" s="50"/>
      <c r="W20" s="50"/>
    </row>
    <row r="21" s="1" customFormat="1" customHeight="1" spans="1:23">
      <c r="A21" s="41" t="s">
        <v>87</v>
      </c>
      <c r="B21" s="42"/>
      <c r="C21" s="42"/>
      <c r="D21" s="42"/>
      <c r="E21" s="43"/>
      <c r="F21" s="34" t="s">
        <v>88</v>
      </c>
      <c r="G21" s="46">
        <v>0.5</v>
      </c>
      <c r="H21" s="36">
        <f>'1X-3X'!H21*2.54</f>
        <v>160.02</v>
      </c>
      <c r="I21" s="36">
        <f>'1X-3X'!I21*2.54</f>
        <v>165.1</v>
      </c>
      <c r="J21" s="36">
        <f>'1X-3X'!J21*2.54</f>
        <v>171.45</v>
      </c>
      <c r="K21" s="36">
        <f>'1X-3X'!K21*2.54</f>
        <v>177.8</v>
      </c>
      <c r="L21" s="66"/>
      <c r="M21" s="67"/>
      <c r="N21" s="66"/>
      <c r="O21" s="66"/>
      <c r="P21" s="68"/>
      <c r="Q21" s="50"/>
      <c r="R21" s="50"/>
      <c r="S21" s="50"/>
      <c r="T21" s="50"/>
      <c r="U21" s="50"/>
      <c r="V21" s="50"/>
      <c r="W21" s="50"/>
    </row>
    <row r="22" s="1" customFormat="1" customHeight="1" spans="1:23">
      <c r="A22" s="41" t="s">
        <v>89</v>
      </c>
      <c r="B22" s="42"/>
      <c r="C22" s="42"/>
      <c r="D22" s="42"/>
      <c r="E22" s="43"/>
      <c r="F22" s="34" t="s">
        <v>55</v>
      </c>
      <c r="G22" s="46">
        <v>0.5</v>
      </c>
      <c r="H22" s="36">
        <f>'1X-3X'!H22*2.54</f>
        <v>1.27</v>
      </c>
      <c r="I22" s="36">
        <f>'1X-3X'!I22*2.54</f>
        <v>1.27</v>
      </c>
      <c r="J22" s="36">
        <f>'1X-3X'!J22*2.54</f>
        <v>1.27</v>
      </c>
      <c r="K22" s="36">
        <f>'1X-3X'!K22*2.54</f>
        <v>1.27</v>
      </c>
      <c r="L22" s="66"/>
      <c r="M22" s="67"/>
      <c r="N22" s="66"/>
      <c r="O22" s="66"/>
      <c r="P22" s="68"/>
      <c r="Q22" s="50"/>
      <c r="R22" s="50"/>
      <c r="S22" s="50"/>
      <c r="T22" s="50"/>
      <c r="U22" s="50"/>
      <c r="V22" s="50"/>
      <c r="W22" s="50"/>
    </row>
    <row r="23" s="1" customFormat="1" customHeight="1" spans="1:23">
      <c r="A23" s="41" t="s">
        <v>56</v>
      </c>
      <c r="B23" s="42"/>
      <c r="C23" s="42"/>
      <c r="D23" s="42"/>
      <c r="E23" s="43"/>
      <c r="F23" s="47" t="s">
        <v>57</v>
      </c>
      <c r="G23" s="35">
        <v>0.25</v>
      </c>
      <c r="H23" s="36">
        <f>'1X-3X'!H23*2.54</f>
        <v>0.9525</v>
      </c>
      <c r="I23" s="36">
        <f>'1X-3X'!I23*2.54</f>
        <v>0.9525</v>
      </c>
      <c r="J23" s="36">
        <f>'1X-3X'!J23*2.54</f>
        <v>0.9525</v>
      </c>
      <c r="K23" s="36">
        <f>'1X-3X'!K23*2.54</f>
        <v>0.9525</v>
      </c>
      <c r="L23" s="66"/>
      <c r="M23" s="67"/>
      <c r="N23" s="66"/>
      <c r="O23" s="66"/>
      <c r="P23" s="68"/>
      <c r="Q23" s="50"/>
      <c r="R23" s="50"/>
      <c r="S23" s="50"/>
      <c r="T23" s="50"/>
      <c r="U23" s="50"/>
      <c r="V23" s="50"/>
      <c r="W23" s="50"/>
    </row>
    <row r="24" s="1" customFormat="1" customHeight="1" spans="1:23">
      <c r="A24" s="41" t="s">
        <v>58</v>
      </c>
      <c r="B24" s="42"/>
      <c r="C24" s="42"/>
      <c r="D24" s="42"/>
      <c r="E24" s="43"/>
      <c r="F24" s="34" t="s">
        <v>59</v>
      </c>
      <c r="G24" s="40">
        <v>0.125</v>
      </c>
      <c r="H24" s="36">
        <f>'1X-3X'!H24*2.54</f>
        <v>33.9725</v>
      </c>
      <c r="I24" s="36">
        <f>'1X-3X'!I24*2.54</f>
        <v>34.925</v>
      </c>
      <c r="J24" s="36">
        <f>'1X-3X'!J24*2.54</f>
        <v>35.8775</v>
      </c>
      <c r="K24" s="36">
        <f>'1X-3X'!K24*2.54</f>
        <v>36.83</v>
      </c>
      <c r="L24" s="67"/>
      <c r="M24" s="67"/>
      <c r="N24" s="66"/>
      <c r="O24" s="66"/>
      <c r="P24" s="68"/>
      <c r="Q24" s="50"/>
      <c r="R24" s="50"/>
      <c r="S24" s="50"/>
      <c r="T24" s="50"/>
      <c r="U24" s="50"/>
      <c r="V24" s="50"/>
      <c r="W24" s="50"/>
    </row>
    <row r="25" s="1" customFormat="1" customHeight="1" spans="1:23">
      <c r="A25" s="41" t="s">
        <v>90</v>
      </c>
      <c r="B25" s="42"/>
      <c r="C25" s="42"/>
      <c r="D25" s="42"/>
      <c r="E25" s="43"/>
      <c r="F25" s="48" t="s">
        <v>61</v>
      </c>
      <c r="G25" s="35">
        <v>0.25</v>
      </c>
      <c r="H25" s="36">
        <f>'1X-3X'!H25*2.54</f>
        <v>6.35</v>
      </c>
      <c r="I25" s="36">
        <f>'1X-3X'!I25*2.54</f>
        <v>6.35</v>
      </c>
      <c r="J25" s="36">
        <f>'1X-3X'!J25*2.54</f>
        <v>6.35</v>
      </c>
      <c r="K25" s="36">
        <f>'1X-3X'!K25*2.54</f>
        <v>6.35</v>
      </c>
      <c r="L25" s="67"/>
      <c r="M25" s="67"/>
      <c r="N25" s="66"/>
      <c r="O25" s="66"/>
      <c r="P25" s="68"/>
      <c r="Q25" s="50"/>
      <c r="R25" s="50"/>
      <c r="S25" s="50"/>
      <c r="T25" s="50"/>
      <c r="U25" s="50"/>
      <c r="V25" s="50"/>
      <c r="W25" s="50"/>
    </row>
    <row r="26" s="1" customFormat="1" customHeight="1" spans="1:23">
      <c r="A26" s="37" t="s">
        <v>91</v>
      </c>
      <c r="B26" s="38"/>
      <c r="C26" s="38"/>
      <c r="D26" s="38"/>
      <c r="E26" s="39"/>
      <c r="F26" s="47" t="s">
        <v>92</v>
      </c>
      <c r="G26" s="35">
        <v>0.25</v>
      </c>
      <c r="H26" s="36">
        <f>'1X-3X'!H26*2.54</f>
        <v>7.62</v>
      </c>
      <c r="I26" s="36">
        <f>'1X-3X'!I26*2.54</f>
        <v>7.62</v>
      </c>
      <c r="J26" s="36">
        <f>'1X-3X'!J26*2.54</f>
        <v>7.62</v>
      </c>
      <c r="K26" s="36">
        <f>'1X-3X'!K26*2.54</f>
        <v>7.62</v>
      </c>
      <c r="L26" s="67"/>
      <c r="M26" s="67"/>
      <c r="N26" s="66"/>
      <c r="O26" s="66"/>
      <c r="P26" s="68"/>
      <c r="Q26" s="50"/>
      <c r="R26" s="50"/>
      <c r="S26" s="50"/>
      <c r="T26" s="50"/>
      <c r="U26" s="50"/>
      <c r="V26" s="50"/>
      <c r="W26" s="50"/>
    </row>
    <row r="27" s="1" customFormat="1" customHeight="1" spans="1:23">
      <c r="A27" s="37" t="s">
        <v>93</v>
      </c>
      <c r="B27" s="38"/>
      <c r="C27" s="38"/>
      <c r="D27" s="38"/>
      <c r="E27" s="39"/>
      <c r="F27" s="48" t="s">
        <v>94</v>
      </c>
      <c r="G27" s="35">
        <v>0.25</v>
      </c>
      <c r="H27" s="36">
        <f>'1X-3X'!H27*2.54</f>
        <v>15.5575</v>
      </c>
      <c r="I27" s="36">
        <f>'1X-3X'!I27*2.54</f>
        <v>16.51</v>
      </c>
      <c r="J27" s="36">
        <f>'1X-3X'!J27*2.54</f>
        <v>17.4625</v>
      </c>
      <c r="K27" s="36">
        <f>'1X-3X'!K27*2.54</f>
        <v>18.415</v>
      </c>
      <c r="L27" s="66"/>
      <c r="M27" s="67"/>
      <c r="N27" s="66"/>
      <c r="O27" s="66"/>
      <c r="P27" s="68"/>
      <c r="Q27" s="50"/>
      <c r="R27" s="50"/>
      <c r="S27" s="50"/>
      <c r="T27" s="50"/>
      <c r="U27" s="50"/>
      <c r="V27" s="50"/>
      <c r="W27" s="50"/>
    </row>
    <row r="28" s="1" customFormat="1" customHeight="1" spans="1:23">
      <c r="A28" s="37" t="s">
        <v>95</v>
      </c>
      <c r="B28" s="38"/>
      <c r="C28" s="38"/>
      <c r="D28" s="38"/>
      <c r="E28" s="39"/>
      <c r="F28" s="34" t="s">
        <v>63</v>
      </c>
      <c r="G28" s="35">
        <v>0.25</v>
      </c>
      <c r="H28" s="36">
        <f>'1X-3X'!H28*2.54</f>
        <v>19.685</v>
      </c>
      <c r="I28" s="36">
        <f>'1X-3X'!I28*2.54</f>
        <v>20.32</v>
      </c>
      <c r="J28" s="36">
        <f>'1X-3X'!J28*2.54</f>
        <v>20.32</v>
      </c>
      <c r="K28" s="36">
        <f>'1X-3X'!K28*2.54</f>
        <v>20.32</v>
      </c>
      <c r="L28" s="66"/>
      <c r="M28" s="67"/>
      <c r="N28" s="66"/>
      <c r="O28" s="66"/>
      <c r="P28" s="68"/>
      <c r="Q28" s="50"/>
      <c r="R28" s="50"/>
      <c r="S28" s="50"/>
      <c r="T28" s="50"/>
      <c r="U28" s="50"/>
      <c r="V28" s="50"/>
      <c r="W28" s="50"/>
    </row>
    <row r="29" s="1" customFormat="1" ht="15.75" customHeight="1" spans="1:23">
      <c r="A29" s="49"/>
      <c r="B29" s="49"/>
      <c r="C29" s="49"/>
      <c r="D29" s="49"/>
      <c r="E29" s="49"/>
      <c r="F29" s="49"/>
      <c r="G29" s="50"/>
      <c r="H29" s="50"/>
      <c r="I29" s="50"/>
      <c r="J29" s="50"/>
      <c r="K29" s="50"/>
      <c r="L29" s="67"/>
      <c r="M29" s="67"/>
      <c r="N29" s="66"/>
      <c r="O29" s="66"/>
      <c r="P29" s="68"/>
      <c r="Q29" s="50"/>
      <c r="R29" s="50"/>
      <c r="S29" s="50"/>
      <c r="T29" s="50"/>
      <c r="U29" s="50"/>
      <c r="V29" s="50"/>
      <c r="W29" s="50"/>
    </row>
    <row r="30" s="1" customFormat="1" ht="15.75" customHeight="1" spans="1:2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="1" customFormat="1" ht="15.75" customHeight="1" spans="1:2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s="1" customFormat="1" ht="15.75" customHeight="1" spans="1:2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s="1" customFormat="1" ht="15.75" customHeight="1" spans="1:2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="1" customFormat="1" ht="15.75" customHeight="1" spans="1:2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="1" customFormat="1" ht="15.75" customHeight="1" spans="1:2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s="1" customFormat="1" ht="15.75" customHeight="1" spans="1:2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="1" customFormat="1" ht="15.75" customHeight="1" spans="1:2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="1" customFormat="1" ht="15.75" customHeight="1" spans="1:2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s="1" customFormat="1" ht="15.75" customHeight="1" spans="1:2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="1" customFormat="1" ht="15.75" customHeight="1" spans="1:2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="1" customFormat="1" ht="15.75" customHeight="1" spans="1:2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="1" customFormat="1" ht="15.75" customHeight="1" spans="1:2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="1" customFormat="1" ht="15.75" customHeight="1" spans="1:2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="1" customFormat="1" ht="15.75" customHeight="1" spans="1:2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="1" customFormat="1" ht="15.75" customHeight="1" spans="1:2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="1" customFormat="1" ht="15.75" customHeight="1" spans="1:2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="1" customFormat="1" ht="15.75" customHeight="1" spans="1:2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="1" customFormat="1" ht="15.75" customHeight="1" spans="1:2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s="1" customFormat="1" ht="15.75" customHeight="1" spans="1:2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="1" customFormat="1" ht="15.75" customHeight="1" spans="1:2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s="1" customFormat="1" ht="15.75" customHeight="1" spans="1:2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="1" customFormat="1" ht="15.75" customHeight="1" spans="1:2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="1" customFormat="1" ht="15.75" customHeight="1" spans="1:2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="1" customFormat="1" ht="15.75" customHeight="1" spans="1:2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="1" customFormat="1" ht="15.75" customHeight="1" spans="1:2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="1" customFormat="1" ht="15.75" customHeight="1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="1" customFormat="1" ht="15.75" customHeight="1" spans="1:2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="1" customFormat="1" ht="15.75" customHeight="1" spans="1:2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="1" customFormat="1" ht="15.75" customHeight="1" spans="1:2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="1" customFormat="1" ht="15.75" customHeight="1" spans="1:2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="1" customFormat="1" ht="15.75" customHeight="1" spans="1:2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="1" customFormat="1" ht="15.75" customHeight="1" spans="1:2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="1" customFormat="1" ht="15.75" customHeight="1" spans="1:2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="1" customFormat="1" ht="15.75" customHeight="1" spans="1:2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="1" customFormat="1" ht="15.75" customHeight="1" spans="1:2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s="1" customFormat="1" ht="15.75" customHeight="1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s="1" customFormat="1" ht="15.75" customHeight="1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="1" customFormat="1" ht="15.75" customHeight="1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="1" customFormat="1" ht="15.75" customHeight="1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s="1" customFormat="1" ht="15.75" customHeight="1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s="1" customFormat="1" ht="15.75" customHeight="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="1" customFormat="1" ht="15.75" customHeight="1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="1" customFormat="1" ht="15.75" customHeight="1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="1" customFormat="1" ht="15.75" customHeight="1" spans="1:2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="1" customFormat="1" ht="15.75" customHeight="1" spans="1:2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="1" customFormat="1" ht="15.75" customHeight="1" spans="1:2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="1" customFormat="1" ht="15.75" customHeight="1" spans="1:2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="1" customFormat="1" ht="15.75" customHeight="1" spans="1:2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="1" customFormat="1" ht="15.75" customHeight="1" spans="1:2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s="1" customFormat="1" ht="15.75" customHeight="1" spans="1:2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="1" customFormat="1" ht="15.75" customHeight="1" spans="1:2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="1" customFormat="1" ht="15.75" customHeight="1" spans="1:2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="1" customFormat="1" ht="15.75" customHeight="1" spans="1:2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="1" customFormat="1" ht="15.75" customHeight="1" spans="1:2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="1" customFormat="1" ht="15.75" customHeight="1" spans="1:2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="1" customFormat="1" ht="15.75" customHeight="1" spans="1:2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="1" customFormat="1" ht="15.75" customHeight="1" spans="1:2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="1" customFormat="1" ht="15.75" customHeight="1" spans="1:2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="1" customFormat="1" ht="15.75" customHeight="1" spans="1:2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="1" customFormat="1" ht="15.75" customHeight="1" spans="1:2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="1" customFormat="1" ht="15.75" customHeight="1" spans="1:2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s="1" customFormat="1" ht="15.75" customHeight="1" spans="1:2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s="1" customFormat="1" ht="15.75" customHeight="1" spans="1:2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s="1" customFormat="1" ht="15.75" customHeight="1" spans="1:2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s="1" customFormat="1" ht="15.75" customHeight="1" spans="1:2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s="1" customFormat="1" ht="15.75" customHeight="1" spans="1:2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s="1" customFormat="1" ht="15.75" customHeight="1" spans="1:2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="1" customFormat="1" ht="15.75" customHeight="1" spans="1:2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s="1" customFormat="1" ht="15.75" customHeight="1" spans="1:2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="1" customFormat="1" ht="15.75" customHeight="1" spans="1:2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s="1" customFormat="1" ht="15.75" customHeight="1" spans="1:2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s="1" customFormat="1" ht="15.75" customHeight="1" spans="1:2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s="1" customFormat="1" ht="15.75" customHeight="1" spans="1:2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s="1" customFormat="1" ht="15.75" customHeight="1" spans="1:2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="1" customFormat="1" ht="15.75" customHeight="1" spans="1:2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="1" customFormat="1" ht="15.75" customHeight="1" spans="1:2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="1" customFormat="1" ht="15.75" customHeight="1" spans="1:2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="1" customFormat="1" ht="15.75" customHeight="1" spans="1:2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="1" customFormat="1" ht="15.75" customHeight="1" spans="1:2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="1" customFormat="1" ht="15.75" customHeight="1" spans="1:2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="1" customFormat="1" ht="15.75" customHeight="1" spans="1:2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="1" customFormat="1" ht="15.75" customHeight="1" spans="1:2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="1" customFormat="1" ht="15.75" customHeight="1" spans="1:2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="1" customFormat="1" ht="15.75" customHeight="1" spans="1:2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="1" customFormat="1" ht="15.75" customHeight="1" spans="1:2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="1" customFormat="1" ht="15.75" customHeight="1" spans="1:2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="1" customFormat="1" ht="15.75" customHeight="1" spans="1:2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="1" customFormat="1" ht="15.75" customHeight="1" spans="1:2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="1" customFormat="1" ht="15.75" customHeight="1" spans="1:2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="1" customFormat="1" ht="15.75" customHeight="1" spans="1:2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="1" customFormat="1" ht="15.75" customHeight="1" spans="1:2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="1" customFormat="1" ht="15.75" customHeight="1" spans="1:2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="1" customFormat="1" ht="15.75" customHeight="1" spans="1:2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="1" customFormat="1" ht="15.75" customHeight="1" spans="1:2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="1" customFormat="1" ht="15.75" customHeight="1" spans="1:2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="1" customFormat="1" ht="15.75" customHeight="1" spans="1:2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="1" customFormat="1" ht="15.75" customHeight="1" spans="1:2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="1" customFormat="1" ht="15.75" customHeight="1" spans="1:2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="1" customFormat="1" ht="15.75" customHeight="1" spans="1:2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="1" customFormat="1" ht="15.75" customHeight="1" spans="1:2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="1" customFormat="1" ht="15.75" customHeight="1" spans="1:2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="1" customFormat="1" ht="15.75" customHeight="1" spans="1:2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="1" customFormat="1" ht="15.75" customHeight="1" spans="1:2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="1" customFormat="1" ht="15.75" customHeight="1" spans="1:2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="1" customFormat="1" ht="15.75" customHeight="1" spans="1:2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="1" customFormat="1" ht="15.75" customHeight="1" spans="1:2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="1" customFormat="1" ht="15.75" customHeight="1" spans="1:2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s="1" customFormat="1" ht="15.75" customHeight="1" spans="1:2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="1" customFormat="1" ht="15.75" customHeight="1" spans="1:2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="1" customFormat="1" ht="15.75" customHeight="1" spans="1:2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="1" customFormat="1" ht="15.75" customHeight="1" spans="1:2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s="1" customFormat="1" ht="15.75" customHeight="1" spans="1:2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="1" customFormat="1" ht="15.75" customHeight="1" spans="1:2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="1" customFormat="1" ht="15.75" customHeight="1" spans="1:2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="1" customFormat="1" ht="15.75" customHeight="1" spans="1:2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="1" customFormat="1" ht="15.75" customHeight="1" spans="1:2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s="1" customFormat="1" ht="15.75" customHeight="1" spans="1:2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="1" customFormat="1" ht="15.75" customHeight="1" spans="1:2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s="1" customFormat="1" ht="15.75" customHeight="1" spans="1:2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s="1" customFormat="1" ht="15.75" customHeight="1" spans="1:2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s="1" customFormat="1" ht="15.75" customHeight="1" spans="1:2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s="1" customFormat="1" ht="15.75" customHeight="1" spans="1:2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s="1" customFormat="1" ht="15.75" customHeight="1" spans="1:2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s="1" customFormat="1" ht="15.75" customHeight="1" spans="1:2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s="1" customFormat="1" ht="15.75" customHeight="1" spans="1:2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s="1" customFormat="1" ht="15.75" customHeight="1" spans="1:2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s="1" customFormat="1" ht="15.75" customHeight="1" spans="1:2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s="1" customFormat="1" ht="15.75" customHeight="1" spans="1:2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s="1" customFormat="1" ht="15.75" customHeight="1" spans="1:2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s="1" customFormat="1" ht="15.75" customHeight="1" spans="1:2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s="1" customFormat="1" ht="15.75" customHeight="1" spans="1:2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s="1" customFormat="1" ht="15.75" customHeight="1" spans="1:2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="1" customFormat="1" ht="15.75" customHeight="1" spans="1:2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="1" customFormat="1" ht="15.75" customHeight="1" spans="1:2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="1" customFormat="1" ht="15.75" customHeight="1" spans="1:2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="1" customFormat="1" ht="15.75" customHeight="1" spans="1:2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s="1" customFormat="1" ht="15.75" customHeight="1" spans="1:2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s="1" customFormat="1" ht="15.75" customHeight="1" spans="1:2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s="1" customFormat="1" ht="15.75" customHeight="1" spans="1:2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s="1" customFormat="1" ht="15.75" customHeight="1" spans="1:2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s="1" customFormat="1" ht="15.75" customHeight="1" spans="1:2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="1" customFormat="1" ht="15.75" customHeight="1" spans="1:2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s="1" customFormat="1" ht="15.75" customHeight="1" spans="1:2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="1" customFormat="1" ht="15.75" customHeight="1" spans="1:2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s="1" customFormat="1" ht="15.75" customHeight="1" spans="1:2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s="1" customFormat="1" ht="15.75" customHeight="1" spans="1:2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s="1" customFormat="1" ht="15.75" customHeight="1" spans="1:2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s="1" customFormat="1" ht="15.75" customHeight="1" spans="1:2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="1" customFormat="1" ht="15.75" customHeight="1" spans="1:2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="1" customFormat="1" ht="15.75" customHeight="1" spans="1:2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="1" customFormat="1" ht="15.75" customHeight="1" spans="1:2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="1" customFormat="1" ht="15.75" customHeight="1" spans="1:2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="1" customFormat="1" ht="15.75" customHeight="1" spans="1:2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="1" customFormat="1" ht="15.75" customHeight="1" spans="1:2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="1" customFormat="1" ht="15.75" customHeight="1" spans="1:2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="1" customFormat="1" ht="15.75" customHeight="1" spans="1:2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="1" customFormat="1" ht="15.75" customHeight="1" spans="1:2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="1" customFormat="1" ht="15.75" customHeight="1" spans="1:2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="1" customFormat="1" ht="15.75" customHeight="1" spans="1:2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="1" customFormat="1" ht="15.75" customHeight="1" spans="1:2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="1" customFormat="1" ht="15.75" customHeight="1" spans="1:2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="1" customFormat="1" ht="15.75" customHeight="1" spans="1:2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="1" customFormat="1" ht="15.75" customHeight="1" spans="1:2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="1" customFormat="1" ht="15.75" customHeight="1" spans="1:2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="1" customFormat="1" ht="15.75" customHeight="1" spans="1:2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="1" customFormat="1" ht="15.75" customHeight="1" spans="1:2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="1" customFormat="1" ht="15.75" customHeight="1" spans="1:2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="1" customFormat="1" ht="15.75" customHeight="1" spans="1:2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="1" customFormat="1" ht="15.75" customHeight="1" spans="1:2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="1" customFormat="1" ht="15.75" customHeight="1" spans="1:2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="1" customFormat="1" ht="15.75" customHeight="1" spans="1:2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="1" customFormat="1" ht="15.75" customHeight="1" spans="1:2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="1" customFormat="1" ht="15.75" customHeight="1" spans="1:2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="1" customFormat="1" ht="15.75" customHeight="1" spans="1:2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="1" customFormat="1" ht="15.75" customHeight="1" spans="1:2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="1" customFormat="1" ht="15.75" customHeight="1" spans="1:2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="1" customFormat="1" ht="15.75" customHeight="1" spans="1:2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="1" customFormat="1" ht="15.75" customHeight="1" spans="1:2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="1" customFormat="1" ht="15.75" customHeight="1" spans="1:2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="1" customFormat="1" ht="15.75" customHeight="1" spans="1:2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="1" customFormat="1" ht="15.75" customHeight="1" spans="1:2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="1" customFormat="1" ht="15.75" customHeight="1" spans="1:2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="1" customFormat="1" ht="15.75" customHeight="1" spans="1:2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="1" customFormat="1" ht="15.75" customHeight="1" spans="1:2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="1" customFormat="1" ht="15.75" customHeight="1" spans="1:2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="1" customFormat="1" ht="15.75" customHeight="1" spans="1:2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="1" customFormat="1" ht="15.75" customHeight="1" spans="1:2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="1" customFormat="1" ht="15.75" customHeight="1" spans="1:2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="1" customFormat="1" ht="15.75" customHeight="1" spans="1:2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="1" customFormat="1" ht="15.75" customHeight="1" spans="1:2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="1" customFormat="1" ht="15.75" customHeight="1" spans="1:2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="1" customFormat="1" ht="15.75" customHeight="1" spans="1:2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="1" customFormat="1" ht="15.75" customHeight="1" spans="1:2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="1" customFormat="1" ht="15.75" customHeight="1" spans="1:2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="1" customFormat="1" ht="15.75" customHeight="1" spans="1:2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="1" customFormat="1" ht="15.75" customHeight="1" spans="1:2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="1" customFormat="1" ht="15.75" customHeight="1" spans="1:2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="1" customFormat="1" ht="15.75" customHeight="1" spans="1:2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="1" customFormat="1" ht="15.75" customHeight="1" spans="1:2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="1" customFormat="1" ht="15.75" customHeight="1" spans="1:2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="1" customFormat="1" ht="15.75" customHeight="1" spans="1:2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="1" customFormat="1" ht="15.75" customHeight="1" spans="1:2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="1" customFormat="1" ht="15.75" customHeight="1" spans="1:2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="1" customFormat="1" ht="15.75" customHeight="1" spans="1:2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="1" customFormat="1" ht="15.75" customHeight="1" spans="1:2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="1" customFormat="1" ht="15.75" customHeight="1" spans="1:2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="1" customFormat="1" ht="15.75" customHeight="1" spans="1:2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="1" customFormat="1" ht="15.75" customHeight="1" spans="1:2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="1" customFormat="1" ht="15.75" customHeight="1" spans="1:2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="1" customFormat="1" ht="15.75" customHeight="1" spans="1:2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="1" customFormat="1" ht="15.75" customHeight="1" spans="1:2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="1" customFormat="1" ht="15.75" customHeight="1" spans="1:2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="1" customFormat="1" ht="15.75" customHeight="1" spans="1:2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="1" customFormat="1" ht="15.75" customHeight="1" spans="1:2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="1" customFormat="1" ht="15.75" customHeight="1" spans="1:2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="1" customFormat="1" ht="15.75" customHeight="1" spans="1:2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="1" customFormat="1" ht="15.75" customHeight="1" spans="1:2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="1" customFormat="1" ht="15.75" customHeight="1" spans="1:2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="1" customFormat="1" ht="15.75" customHeight="1" spans="1:2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="1" customFormat="1" ht="15.75" customHeight="1" spans="1:2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="1" customFormat="1" ht="15.75" customHeight="1" spans="1:2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="1" customFormat="1" ht="15.75" customHeight="1" spans="1:2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="1" customFormat="1" ht="15.75" customHeight="1" spans="1:2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="1" customFormat="1" ht="15.75" customHeight="1" spans="1:2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="1" customFormat="1" ht="15.75" customHeight="1" spans="1:2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="1" customFormat="1" ht="15.75" customHeight="1" spans="1:2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="1" customFormat="1" ht="15.75" customHeight="1" spans="1:2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="1" customFormat="1" ht="15.75" customHeight="1" spans="1:2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="1" customFormat="1" ht="15.75" customHeight="1" spans="1:2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="1" customFormat="1" ht="15.75" customHeight="1" spans="1:2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="1" customFormat="1" ht="15.75" customHeight="1" spans="1:2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="1" customFormat="1" ht="15.75" customHeight="1" spans="1:2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="1" customFormat="1" ht="15.75" customHeight="1" spans="1:2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s="1" customFormat="1" ht="15.75" customHeight="1" spans="1:2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s="1" customFormat="1" ht="15.75" customHeight="1" spans="1:2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s="1" customFormat="1" ht="15.75" customHeight="1" spans="1:2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s="1" customFormat="1" ht="15.75" customHeight="1" spans="1:2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</row>
    <row r="268" s="1" customFormat="1" ht="15.75" customHeight="1" spans="1:2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</row>
    <row r="269" s="1" customFormat="1" ht="15.75" customHeight="1" spans="1:2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</row>
    <row r="270" s="1" customFormat="1" ht="15.75" customHeight="1" spans="1:2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</row>
    <row r="271" s="1" customFormat="1" ht="15.75" customHeight="1" spans="1:2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</row>
    <row r="272" s="1" customFormat="1" ht="15.75" customHeight="1" spans="1:2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</row>
    <row r="273" s="1" customFormat="1" ht="15.75" customHeight="1" spans="1:2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</row>
    <row r="274" s="1" customFormat="1" ht="15.75" customHeight="1" spans="1:2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</row>
    <row r="275" s="1" customFormat="1" ht="15.75" customHeight="1" spans="1:2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</row>
    <row r="276" s="1" customFormat="1" ht="15.75" customHeight="1" spans="1:2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</row>
    <row r="277" s="1" customFormat="1" ht="15.75" customHeight="1" spans="1:2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</row>
    <row r="278" s="1" customFormat="1" ht="15.75" customHeight="1" spans="1:2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</row>
    <row r="279" s="1" customFormat="1" ht="15.75" customHeight="1" spans="1:2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</row>
    <row r="280" s="1" customFormat="1" ht="15.75" customHeight="1" spans="1:2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</row>
    <row r="281" s="1" customFormat="1" ht="15.75" customHeight="1" spans="1:2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</row>
    <row r="282" s="1" customFormat="1" ht="15.75" customHeight="1" spans="1:2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</row>
    <row r="283" s="1" customFormat="1" ht="15.75" customHeight="1" spans="1:2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</row>
    <row r="284" s="1" customFormat="1" ht="15.75" customHeight="1" spans="1:2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</row>
    <row r="285" s="1" customFormat="1" ht="15.75" customHeight="1" spans="1:2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</row>
    <row r="286" s="1" customFormat="1" ht="15.75" customHeight="1" spans="1:2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</row>
    <row r="287" s="1" customFormat="1" ht="15.75" customHeight="1" spans="1:2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</row>
    <row r="288" s="1" customFormat="1" ht="15.75" customHeight="1" spans="1:2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</row>
    <row r="289" s="1" customFormat="1" ht="15.75" customHeight="1" spans="1:2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</row>
    <row r="290" s="1" customFormat="1" ht="15.75" customHeight="1" spans="1:2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</row>
    <row r="291" s="1" customFormat="1" ht="15.75" customHeight="1" spans="1:2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</row>
    <row r="292" s="1" customFormat="1" ht="15.75" customHeight="1" spans="1:2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</row>
    <row r="293" s="1" customFormat="1" ht="15.75" customHeight="1" spans="1:2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</row>
    <row r="294" s="1" customFormat="1" ht="15.75" customHeight="1" spans="1:2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</row>
    <row r="295" s="1" customFormat="1" ht="15.75" customHeight="1" spans="1:2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</row>
    <row r="296" s="1" customFormat="1" ht="15.75" customHeight="1" spans="1:2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</row>
    <row r="297" s="1" customFormat="1" ht="15.75" customHeight="1" spans="1:2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</row>
    <row r="298" s="1" customFormat="1" ht="15.75" customHeight="1" spans="1:2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</row>
    <row r="299" s="1" customFormat="1" ht="15.75" customHeight="1" spans="1:2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</row>
    <row r="300" s="1" customFormat="1" ht="15.75" customHeight="1" spans="1:2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</row>
    <row r="301" s="1" customFormat="1" ht="15.75" customHeight="1" spans="1:2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</row>
    <row r="302" s="1" customFormat="1" ht="15.75" customHeight="1" spans="1:2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</row>
    <row r="303" s="1" customFormat="1" ht="15.75" customHeight="1" spans="1:2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</row>
    <row r="304" s="1" customFormat="1" ht="15.75" customHeight="1" spans="1:2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</row>
    <row r="305" s="1" customFormat="1" ht="15.75" customHeight="1" spans="1:2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</row>
    <row r="306" s="1" customFormat="1" ht="15.75" customHeight="1" spans="1:2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</row>
    <row r="307" s="1" customFormat="1" ht="15.75" customHeight="1" spans="1:2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</row>
    <row r="308" s="1" customFormat="1" ht="15.75" customHeight="1" spans="1:2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</row>
    <row r="309" s="1" customFormat="1" ht="15.75" customHeight="1" spans="1:2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</row>
    <row r="310" s="1" customFormat="1" ht="15.75" customHeight="1" spans="1:2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</row>
    <row r="311" s="1" customFormat="1" ht="15.75" customHeight="1" spans="1:2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</row>
    <row r="312" s="1" customFormat="1" ht="15.75" customHeight="1" spans="1:2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</row>
    <row r="313" s="1" customFormat="1" ht="15.75" customHeight="1" spans="1:2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</row>
    <row r="314" s="1" customFormat="1" ht="15.75" customHeight="1" spans="1:2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</row>
    <row r="315" s="1" customFormat="1" ht="15.75" customHeight="1" spans="1:2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</row>
    <row r="316" s="1" customFormat="1" ht="15.75" customHeight="1" spans="1:2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</row>
    <row r="317" s="1" customFormat="1" ht="15.75" customHeight="1" spans="1:2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</row>
    <row r="318" s="1" customFormat="1" ht="15.75" customHeight="1" spans="1:2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</row>
    <row r="319" s="1" customFormat="1" ht="15.75" customHeight="1" spans="1:2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</row>
    <row r="320" s="1" customFormat="1" ht="15.75" customHeight="1" spans="1:2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</row>
    <row r="321" s="1" customFormat="1" ht="15.75" customHeight="1" spans="1:2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</row>
    <row r="322" s="1" customFormat="1" ht="15.75" customHeight="1" spans="1:2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</row>
    <row r="323" s="1" customFormat="1" ht="15.75" customHeight="1" spans="1:2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</row>
    <row r="324" s="1" customFormat="1" ht="15.75" customHeight="1" spans="1:2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</row>
    <row r="325" s="1" customFormat="1" ht="15.75" customHeight="1" spans="1:2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</row>
    <row r="326" s="1" customFormat="1" ht="15.75" customHeight="1" spans="1:2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</row>
    <row r="327" s="1" customFormat="1" ht="15.75" customHeight="1" spans="1:2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</row>
    <row r="328" s="1" customFormat="1" ht="15.75" customHeight="1" spans="1:2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</row>
    <row r="329" s="1" customFormat="1" ht="15.75" customHeight="1" spans="1:2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</row>
    <row r="330" s="1" customFormat="1" ht="15.75" customHeight="1" spans="1:2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</row>
    <row r="331" s="1" customFormat="1" ht="15.75" customHeight="1" spans="1:2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</row>
    <row r="332" s="1" customFormat="1" ht="15.75" customHeight="1" spans="1:2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</row>
    <row r="333" s="1" customFormat="1" ht="15.75" customHeight="1" spans="1:2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</row>
    <row r="334" s="1" customFormat="1" ht="15.75" customHeight="1" spans="1:2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</row>
    <row r="335" s="1" customFormat="1" ht="15.75" customHeight="1" spans="1:2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</row>
    <row r="336" s="1" customFormat="1" ht="15.75" customHeight="1" spans="1:2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</row>
    <row r="337" s="1" customFormat="1" ht="15.75" customHeight="1" spans="1:2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</row>
    <row r="338" s="1" customFormat="1" ht="15.75" customHeight="1" spans="1:2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</row>
    <row r="339" s="1" customFormat="1" ht="15.75" customHeight="1" spans="1:2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</row>
    <row r="340" s="1" customFormat="1" ht="15.75" customHeight="1" spans="1:2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</row>
    <row r="341" s="1" customFormat="1" ht="15.75" customHeight="1" spans="1:2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</row>
    <row r="342" s="1" customFormat="1" ht="15.75" customHeight="1" spans="1:2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</row>
    <row r="343" s="1" customFormat="1" ht="15.75" customHeight="1" spans="1:2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</row>
    <row r="344" s="1" customFormat="1" ht="15.75" customHeight="1" spans="1:2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</row>
    <row r="345" s="1" customFormat="1" ht="15.75" customHeight="1" spans="1:2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s="1" customFormat="1" ht="15.75" customHeight="1" spans="1:2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</row>
    <row r="347" s="1" customFormat="1" ht="15.75" customHeight="1" spans="1:2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</row>
    <row r="348" s="1" customFormat="1" ht="15.75" customHeight="1" spans="1:2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</row>
    <row r="349" s="1" customFormat="1" ht="15.75" customHeight="1" spans="1:2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</row>
    <row r="350" s="1" customFormat="1" ht="15.75" customHeight="1" spans="1:2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</row>
    <row r="351" s="1" customFormat="1" ht="15.75" customHeight="1" spans="1:2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</row>
    <row r="352" s="1" customFormat="1" ht="15.75" customHeight="1" spans="1:2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</row>
    <row r="353" s="1" customFormat="1" ht="15.75" customHeight="1" spans="1:2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</row>
    <row r="354" s="1" customFormat="1" ht="15.75" customHeight="1" spans="1:2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</row>
    <row r="355" s="1" customFormat="1" ht="15.75" customHeight="1" spans="1:2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</row>
    <row r="356" s="1" customFormat="1" ht="15.75" customHeight="1" spans="1:2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</row>
    <row r="357" s="1" customFormat="1" ht="15.75" customHeight="1" spans="1:2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</row>
    <row r="358" s="1" customFormat="1" ht="15.75" customHeight="1" spans="1:2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</row>
    <row r="359" s="1" customFormat="1" ht="15.75" customHeight="1" spans="1:2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s="1" customFormat="1" ht="15.75" customHeight="1" spans="1:2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</row>
    <row r="361" s="1" customFormat="1" ht="15.75" customHeight="1" spans="1:2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</row>
    <row r="362" s="1" customFormat="1" ht="15.75" customHeight="1" spans="1:2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</row>
    <row r="363" s="1" customFormat="1" ht="15.75" customHeight="1" spans="1:2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</row>
    <row r="364" s="1" customFormat="1" ht="15.75" customHeight="1" spans="1:2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</row>
    <row r="365" s="1" customFormat="1" ht="15.75" customHeight="1" spans="1:2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</row>
    <row r="366" s="1" customFormat="1" ht="15.75" customHeight="1" spans="1:2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</row>
    <row r="367" s="1" customFormat="1" ht="15.75" customHeight="1" spans="1:2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</row>
    <row r="368" s="1" customFormat="1" ht="15.75" customHeight="1" spans="1:2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</row>
    <row r="369" s="1" customFormat="1" ht="15.75" customHeight="1" spans="1:2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</row>
    <row r="370" s="1" customFormat="1" ht="15.75" customHeight="1" spans="1:2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</row>
    <row r="371" s="1" customFormat="1" ht="15.75" customHeight="1" spans="1:2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</row>
    <row r="372" s="1" customFormat="1" ht="15.75" customHeight="1" spans="1:2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</row>
    <row r="373" s="1" customFormat="1" ht="15.75" customHeight="1" spans="1:2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</row>
    <row r="374" s="1" customFormat="1" ht="15.75" customHeight="1" spans="1:2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</row>
    <row r="375" s="1" customFormat="1" ht="15.75" customHeight="1" spans="1:2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</row>
    <row r="376" s="1" customFormat="1" ht="15.75" customHeight="1" spans="1:2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</row>
    <row r="377" s="1" customFormat="1" ht="15.75" customHeight="1" spans="1:2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</row>
    <row r="378" s="1" customFormat="1" ht="15.75" customHeight="1" spans="1:2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</row>
    <row r="379" s="1" customFormat="1" ht="15.75" customHeight="1" spans="1:2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</row>
    <row r="380" s="1" customFormat="1" ht="15.75" customHeight="1" spans="1:2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</row>
    <row r="381" s="1" customFormat="1" ht="15.75" customHeight="1" spans="1:2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</row>
    <row r="382" s="1" customFormat="1" ht="15.75" customHeight="1" spans="1:2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</row>
    <row r="383" s="1" customFormat="1" ht="15.75" customHeight="1" spans="1:2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</row>
    <row r="384" s="1" customFormat="1" ht="15.75" customHeight="1" spans="1:2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</row>
    <row r="385" s="1" customFormat="1" ht="15.75" customHeight="1" spans="1:2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</row>
    <row r="386" s="1" customFormat="1" ht="15.75" customHeight="1" spans="1:2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</row>
    <row r="387" s="1" customFormat="1" ht="15.75" customHeight="1" spans="1:2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</row>
    <row r="388" s="1" customFormat="1" ht="15.75" customHeight="1" spans="1:2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</row>
    <row r="389" s="1" customFormat="1" ht="15.75" customHeight="1" spans="1:2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</row>
    <row r="390" s="1" customFormat="1" ht="15.75" customHeight="1" spans="1:2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</row>
    <row r="391" s="1" customFormat="1" ht="15.75" customHeight="1" spans="1:2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</row>
    <row r="392" s="1" customFormat="1" ht="15.75" customHeight="1" spans="1:2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</row>
    <row r="393" s="1" customFormat="1" ht="15.75" customHeight="1" spans="1:2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</row>
    <row r="394" s="1" customFormat="1" ht="15.75" customHeight="1" spans="1:2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</row>
    <row r="395" s="1" customFormat="1" ht="15.75" customHeight="1" spans="1:2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</row>
    <row r="396" s="1" customFormat="1" ht="15.75" customHeight="1" spans="1:2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</row>
    <row r="397" s="1" customFormat="1" ht="15.75" customHeight="1" spans="1:2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</row>
    <row r="398" s="1" customFormat="1" ht="15.75" customHeight="1" spans="1:2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</row>
    <row r="399" s="1" customFormat="1" ht="15.75" customHeight="1" spans="1:2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</row>
    <row r="400" s="1" customFormat="1" ht="15.75" customHeight="1" spans="1:2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</row>
    <row r="401" s="1" customFormat="1" ht="15.75" customHeight="1" spans="1:2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</row>
    <row r="402" s="1" customFormat="1" ht="15.75" customHeight="1" spans="1:2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</row>
    <row r="403" s="1" customFormat="1" ht="15.75" customHeight="1" spans="1:2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</row>
    <row r="404" s="1" customFormat="1" ht="15.75" customHeight="1" spans="1:2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</row>
    <row r="405" s="1" customFormat="1" ht="15.75" customHeight="1" spans="1:2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</row>
    <row r="406" s="1" customFormat="1" ht="15.75" customHeight="1" spans="1:2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</row>
    <row r="407" s="1" customFormat="1" ht="15.75" customHeight="1" spans="1:2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s="1" customFormat="1" ht="15.75" customHeight="1" spans="1:2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</row>
    <row r="409" s="1" customFormat="1" ht="15.75" customHeight="1" spans="1:2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</row>
    <row r="410" s="1" customFormat="1" ht="15.75" customHeight="1" spans="1:2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</row>
    <row r="411" s="1" customFormat="1" ht="15.75" customHeight="1" spans="1:2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</row>
    <row r="412" s="1" customFormat="1" ht="15.75" customHeight="1" spans="1:2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</row>
    <row r="413" s="1" customFormat="1" ht="15.75" customHeight="1" spans="1:2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</row>
    <row r="414" s="1" customFormat="1" ht="15.75" customHeight="1" spans="1:2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</row>
    <row r="415" s="1" customFormat="1" ht="15.75" customHeight="1" spans="1:2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</row>
    <row r="416" s="1" customFormat="1" ht="15.75" customHeight="1" spans="1:2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</row>
    <row r="417" s="1" customFormat="1" ht="15.75" customHeight="1" spans="1:2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</row>
    <row r="418" s="1" customFormat="1" ht="15.75" customHeight="1" spans="1:2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</row>
    <row r="419" s="1" customFormat="1" ht="15.75" customHeight="1" spans="1:2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</row>
    <row r="420" s="1" customFormat="1" ht="15.75" customHeight="1" spans="1:2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</row>
    <row r="421" s="1" customFormat="1" ht="15.75" customHeight="1" spans="1:2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</row>
    <row r="422" s="1" customFormat="1" ht="15.75" customHeight="1" spans="1:2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</row>
    <row r="423" s="1" customFormat="1" ht="15.75" customHeight="1" spans="1:2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</row>
    <row r="424" s="1" customFormat="1" ht="15.75" customHeight="1" spans="1:2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</row>
    <row r="425" s="1" customFormat="1" ht="15.75" customHeight="1" spans="1:2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</row>
    <row r="426" s="1" customFormat="1" ht="15.75" customHeight="1" spans="1:2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</row>
    <row r="427" s="1" customFormat="1" ht="15.75" customHeight="1" spans="1:2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</row>
    <row r="428" s="1" customFormat="1" ht="15.75" customHeight="1" spans="1:2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</row>
    <row r="429" s="1" customFormat="1" ht="15.75" customHeight="1" spans="1:2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</row>
    <row r="430" s="1" customFormat="1" ht="15.75" customHeight="1" spans="1:2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</row>
    <row r="431" s="1" customFormat="1" ht="15.75" customHeight="1" spans="1:2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</row>
    <row r="432" s="1" customFormat="1" ht="15.75" customHeight="1" spans="1:2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</row>
    <row r="433" s="1" customFormat="1" ht="15.75" customHeight="1" spans="1:2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</row>
    <row r="434" s="1" customFormat="1" ht="15.75" customHeight="1" spans="1:2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</row>
    <row r="435" s="1" customFormat="1" ht="15.75" customHeight="1" spans="1:2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</row>
    <row r="436" s="1" customFormat="1" ht="15.75" customHeight="1" spans="1:2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</row>
    <row r="437" s="1" customFormat="1" ht="15.75" customHeight="1" spans="1:2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</row>
    <row r="438" s="1" customFormat="1" ht="15.75" customHeight="1" spans="1:2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</row>
    <row r="439" s="1" customFormat="1" ht="15.75" customHeight="1" spans="1:2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</row>
    <row r="440" s="1" customFormat="1" ht="15.75" customHeight="1" spans="1:2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</row>
    <row r="441" s="1" customFormat="1" ht="15.75" customHeight="1" spans="1:2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</row>
    <row r="442" s="1" customFormat="1" ht="15.75" customHeight="1" spans="1:2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</row>
    <row r="443" s="1" customFormat="1" ht="15.75" customHeight="1" spans="1:2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</row>
    <row r="444" s="1" customFormat="1" ht="15.75" customHeight="1" spans="1:2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</row>
    <row r="445" s="1" customFormat="1" ht="15.75" customHeight="1" spans="1:2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</row>
    <row r="446" s="1" customFormat="1" ht="15.75" customHeight="1" spans="1:2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</row>
    <row r="447" s="1" customFormat="1" ht="15.75" customHeight="1" spans="1:2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</row>
    <row r="448" s="1" customFormat="1" ht="15.75" customHeight="1" spans="1:2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</row>
    <row r="449" s="1" customFormat="1" ht="15.75" customHeight="1" spans="1:2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</row>
    <row r="450" s="1" customFormat="1" ht="15.75" customHeight="1" spans="1:2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</row>
    <row r="451" s="1" customFormat="1" ht="15.75" customHeight="1" spans="1:2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</row>
    <row r="452" s="1" customFormat="1" ht="15.75" customHeight="1" spans="1:2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</row>
    <row r="453" s="1" customFormat="1" ht="15.75" customHeight="1" spans="1:2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</row>
    <row r="454" s="1" customFormat="1" ht="15.75" customHeight="1" spans="1:2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</row>
    <row r="455" s="1" customFormat="1" ht="15.75" customHeight="1" spans="1:2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</row>
    <row r="456" s="1" customFormat="1" ht="15.75" customHeight="1" spans="1:2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</row>
    <row r="457" s="1" customFormat="1" ht="15.75" customHeight="1" spans="1:2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</row>
    <row r="458" s="1" customFormat="1" ht="15.75" customHeight="1" spans="1:2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</row>
    <row r="459" s="1" customFormat="1" ht="15.75" customHeight="1" spans="1:2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</row>
    <row r="460" s="1" customFormat="1" ht="15.75" customHeight="1" spans="1:2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</row>
    <row r="461" s="1" customFormat="1" ht="15.75" customHeight="1" spans="1:2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</row>
    <row r="462" s="1" customFormat="1" ht="15.75" customHeight="1" spans="1:2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</row>
    <row r="463" s="1" customFormat="1" ht="15.75" customHeight="1" spans="1:2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</row>
    <row r="464" s="1" customFormat="1" ht="15.75" customHeight="1" spans="1:2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</row>
    <row r="465" s="1" customFormat="1" ht="15.75" customHeight="1" spans="1:2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</row>
    <row r="466" s="1" customFormat="1" ht="15.75" customHeight="1" spans="1:2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</row>
    <row r="467" s="1" customFormat="1" ht="15.75" customHeight="1" spans="1:2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</row>
    <row r="468" s="1" customFormat="1" ht="15.75" customHeight="1" spans="1:2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</row>
    <row r="469" s="1" customFormat="1" ht="15.75" customHeight="1" spans="1:2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</row>
    <row r="470" s="1" customFormat="1" ht="15.75" customHeight="1" spans="1:2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</row>
    <row r="471" s="1" customFormat="1" ht="15.75" customHeight="1" spans="1:2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</row>
    <row r="472" s="1" customFormat="1" ht="15.75" customHeight="1" spans="1:2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</row>
    <row r="473" s="1" customFormat="1" ht="15.75" customHeight="1" spans="1:2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</row>
    <row r="474" s="1" customFormat="1" ht="15.75" customHeight="1" spans="1:2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</row>
    <row r="475" s="1" customFormat="1" ht="15.75" customHeight="1" spans="1:2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</row>
    <row r="476" s="1" customFormat="1" ht="15.75" customHeight="1" spans="1:2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</row>
    <row r="477" s="1" customFormat="1" ht="15.75" customHeight="1" spans="1:2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</row>
    <row r="478" s="1" customFormat="1" ht="15.75" customHeight="1" spans="1:2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</row>
    <row r="479" s="1" customFormat="1" ht="15.75" customHeight="1" spans="1:2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</row>
    <row r="480" s="1" customFormat="1" ht="15.75" customHeight="1" spans="1:2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</row>
    <row r="481" s="1" customFormat="1" ht="15.75" customHeight="1" spans="1:2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</row>
    <row r="482" s="1" customFormat="1" ht="15.75" customHeight="1" spans="1:2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</row>
    <row r="483" s="1" customFormat="1" ht="15.75" customHeight="1" spans="1:2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</row>
    <row r="484" s="1" customFormat="1" ht="15.75" customHeight="1" spans="1:2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</row>
    <row r="485" s="1" customFormat="1" ht="15.75" customHeight="1" spans="1:2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</row>
    <row r="486" s="1" customFormat="1" ht="15.75" customHeight="1" spans="1:2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</row>
    <row r="487" s="1" customFormat="1" ht="15.75" customHeight="1" spans="1:2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</row>
    <row r="488" s="1" customFormat="1" ht="15.75" customHeight="1" spans="1:2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</row>
    <row r="489" s="1" customFormat="1" ht="15.75" customHeight="1" spans="1:2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</row>
    <row r="490" s="1" customFormat="1" ht="15.75" customHeight="1" spans="1:2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</row>
    <row r="491" s="1" customFormat="1" ht="15.75" customHeight="1" spans="1:2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</row>
    <row r="492" s="1" customFormat="1" ht="15.75" customHeight="1" spans="1:2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</row>
    <row r="493" s="1" customFormat="1" ht="15.75" customHeight="1" spans="1:2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</row>
    <row r="494" s="1" customFormat="1" ht="15.75" customHeight="1" spans="1:2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</row>
    <row r="495" s="1" customFormat="1" ht="15.75" customHeight="1" spans="1:2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</row>
    <row r="496" s="1" customFormat="1" ht="15.75" customHeight="1" spans="1:2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</row>
    <row r="497" s="1" customFormat="1" ht="15.75" customHeight="1" spans="1:2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</row>
    <row r="498" s="1" customFormat="1" ht="15.75" customHeight="1" spans="1:2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</row>
    <row r="499" s="1" customFormat="1" ht="15.75" customHeight="1" spans="1:2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</row>
    <row r="500" s="1" customFormat="1" ht="15.75" customHeight="1" spans="1:2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</row>
    <row r="501" s="1" customFormat="1" ht="15.75" customHeight="1" spans="1:2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</row>
    <row r="502" s="1" customFormat="1" ht="15.75" customHeight="1" spans="1:2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</row>
    <row r="503" s="1" customFormat="1" ht="15.75" customHeight="1" spans="1:2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</row>
    <row r="504" s="1" customFormat="1" ht="15.75" customHeight="1" spans="1:2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</row>
    <row r="505" s="1" customFormat="1" ht="15.75" customHeight="1" spans="1:2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</row>
    <row r="506" s="1" customFormat="1" ht="15.75" customHeight="1" spans="1:2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</row>
    <row r="507" s="1" customFormat="1" ht="15.75" customHeight="1" spans="1:2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s="1" customFormat="1" ht="15.75" customHeight="1" spans="1:2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s="1" customFormat="1" ht="15.75" customHeight="1" spans="1:2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</row>
    <row r="510" s="1" customFormat="1" ht="15.75" customHeight="1" spans="1:2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</row>
    <row r="511" s="1" customFormat="1" ht="15.75" customHeight="1" spans="1:2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</row>
    <row r="512" s="1" customFormat="1" ht="15.75" customHeight="1" spans="1:2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</row>
    <row r="513" s="1" customFormat="1" ht="15.75" customHeight="1" spans="1:2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</row>
    <row r="514" s="1" customFormat="1" ht="15.75" customHeight="1" spans="1:2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</row>
    <row r="515" s="1" customFormat="1" ht="15.75" customHeight="1" spans="1:2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</row>
    <row r="516" s="1" customFormat="1" ht="15.75" customHeight="1" spans="1:2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</row>
    <row r="517" s="1" customFormat="1" ht="15.75" customHeight="1" spans="1:2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</row>
    <row r="518" s="1" customFormat="1" ht="15.75" customHeight="1" spans="1:2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</row>
    <row r="519" s="1" customFormat="1" ht="15.75" customHeight="1" spans="1:2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</row>
    <row r="520" s="1" customFormat="1" ht="15.75" customHeight="1" spans="1:2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</row>
    <row r="521" s="1" customFormat="1" ht="15.75" customHeight="1" spans="1:2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</row>
    <row r="522" s="1" customFormat="1" ht="15.75" customHeight="1" spans="1:2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</row>
    <row r="523" s="1" customFormat="1" ht="15.75" customHeight="1" spans="1:2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</row>
    <row r="524" s="1" customFormat="1" ht="15.75" customHeight="1" spans="1:2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</row>
    <row r="525" s="1" customFormat="1" ht="15.75" customHeight="1" spans="1:2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</row>
    <row r="526" s="1" customFormat="1" ht="15.75" customHeight="1" spans="1:2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</row>
    <row r="527" s="1" customFormat="1" ht="15.75" customHeight="1" spans="1:2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</row>
    <row r="528" s="1" customFormat="1" ht="15.75" customHeight="1" spans="1:2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</row>
    <row r="529" s="1" customFormat="1" ht="15.75" customHeight="1" spans="1:2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</row>
    <row r="530" s="1" customFormat="1" ht="15.75" customHeight="1" spans="1:2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</row>
    <row r="531" s="1" customFormat="1" ht="15.75" customHeight="1" spans="1:2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</row>
    <row r="532" s="1" customFormat="1" ht="15.75" customHeight="1" spans="1:2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</row>
    <row r="533" s="1" customFormat="1" ht="15.75" customHeight="1" spans="1:2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</row>
    <row r="534" s="1" customFormat="1" ht="15.75" customHeight="1" spans="1:2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</row>
    <row r="535" s="1" customFormat="1" ht="15.75" customHeight="1" spans="1:2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</row>
    <row r="536" s="1" customFormat="1" ht="15.75" customHeight="1" spans="1:2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</row>
    <row r="537" s="1" customFormat="1" ht="15.75" customHeight="1" spans="1:2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</row>
    <row r="538" s="1" customFormat="1" ht="15.75" customHeight="1" spans="1:2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</row>
    <row r="539" s="1" customFormat="1" ht="15.75" customHeight="1" spans="1:2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</row>
    <row r="540" s="1" customFormat="1" ht="15.75" customHeight="1" spans="1:2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</row>
    <row r="541" s="1" customFormat="1" ht="15.75" customHeight="1" spans="1:2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</row>
    <row r="542" s="1" customFormat="1" ht="15.75" customHeight="1" spans="1:2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</row>
    <row r="543" s="1" customFormat="1" ht="15.75" customHeight="1" spans="1:2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</row>
    <row r="544" s="1" customFormat="1" ht="15.75" customHeight="1" spans="1:2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</row>
    <row r="545" s="1" customFormat="1" ht="15.75" customHeight="1" spans="1:2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</row>
    <row r="546" s="1" customFormat="1" ht="15.75" customHeight="1" spans="1:2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</row>
    <row r="547" s="1" customFormat="1" ht="15.75" customHeight="1" spans="1:2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</row>
    <row r="548" s="1" customFormat="1" ht="15.75" customHeight="1" spans="1:2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</row>
    <row r="549" s="1" customFormat="1" ht="15.75" customHeight="1" spans="1:2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</row>
    <row r="550" s="1" customFormat="1" ht="15.75" customHeight="1" spans="1:2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</row>
    <row r="551" s="1" customFormat="1" ht="15.75" customHeight="1" spans="1:2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</row>
    <row r="552" s="1" customFormat="1" ht="15.75" customHeight="1" spans="1:2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</row>
    <row r="553" s="1" customFormat="1" ht="15.75" customHeight="1" spans="1:2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</row>
    <row r="554" s="1" customFormat="1" ht="15.75" customHeight="1" spans="1:2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</row>
    <row r="555" s="1" customFormat="1" ht="15.75" customHeight="1" spans="1:2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</row>
    <row r="556" s="1" customFormat="1" ht="15.75" customHeight="1" spans="1:2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</row>
    <row r="557" s="1" customFormat="1" ht="15.75" customHeight="1" spans="1:2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</row>
    <row r="558" s="1" customFormat="1" ht="15.75" customHeight="1" spans="1:2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</row>
    <row r="559" s="1" customFormat="1" ht="15.75" customHeight="1" spans="1:2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</row>
    <row r="560" s="1" customFormat="1" ht="15.75" customHeight="1" spans="1:2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</row>
    <row r="561" s="1" customFormat="1" ht="15.75" customHeight="1" spans="1:2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</row>
    <row r="562" s="1" customFormat="1" ht="15.75" customHeight="1" spans="1:2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</row>
    <row r="563" s="1" customFormat="1" ht="15.75" customHeight="1" spans="1:2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</row>
    <row r="564" s="1" customFormat="1" ht="15.75" customHeight="1" spans="1:2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</row>
    <row r="565" s="1" customFormat="1" ht="15.75" customHeight="1" spans="1:2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</row>
    <row r="566" s="1" customFormat="1" ht="15.75" customHeight="1" spans="1:2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</row>
    <row r="567" s="1" customFormat="1" ht="15.75" customHeight="1" spans="1:2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</row>
    <row r="568" s="1" customFormat="1" ht="15.75" customHeight="1" spans="1:2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</row>
    <row r="569" s="1" customFormat="1" ht="15.75" customHeight="1" spans="1:2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</row>
    <row r="570" s="1" customFormat="1" ht="15.75" customHeight="1" spans="1:2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</row>
    <row r="571" s="1" customFormat="1" ht="15.75" customHeight="1" spans="1:2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</row>
    <row r="572" s="1" customFormat="1" ht="15.75" customHeight="1" spans="1:2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</row>
    <row r="573" s="1" customFormat="1" ht="15.75" customHeight="1" spans="1:2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</row>
    <row r="574" s="1" customFormat="1" ht="15.75" customHeight="1" spans="1:2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</row>
    <row r="575" s="1" customFormat="1" ht="15.75" customHeight="1" spans="1:2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</row>
    <row r="576" s="1" customFormat="1" ht="15.75" customHeight="1" spans="1:2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</row>
    <row r="577" s="1" customFormat="1" ht="15.75" customHeight="1" spans="1:2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</row>
    <row r="578" s="1" customFormat="1" ht="15.75" customHeight="1" spans="1:2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</row>
    <row r="579" s="1" customFormat="1" ht="15.75" customHeight="1" spans="1:2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</row>
    <row r="580" s="1" customFormat="1" ht="15.75" customHeight="1" spans="1:2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</row>
    <row r="581" s="1" customFormat="1" ht="15.75" customHeight="1" spans="1:2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</row>
    <row r="582" s="1" customFormat="1" ht="15.75" customHeight="1" spans="1:2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</row>
    <row r="583" s="1" customFormat="1" ht="15.75" customHeight="1" spans="1:2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</row>
    <row r="584" s="1" customFormat="1" ht="15.75" customHeight="1" spans="1:2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</row>
    <row r="585" s="1" customFormat="1" ht="15.75" customHeight="1" spans="1:2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</row>
    <row r="586" s="1" customFormat="1" ht="15.75" customHeight="1" spans="1:2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</row>
    <row r="587" s="1" customFormat="1" ht="15.75" customHeight="1" spans="1:2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</row>
    <row r="588" s="1" customFormat="1" ht="15.75" customHeight="1" spans="1:2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</row>
    <row r="589" s="1" customFormat="1" ht="15.75" customHeight="1" spans="1:2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</row>
    <row r="590" s="1" customFormat="1" ht="15.75" customHeight="1" spans="1:2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</row>
    <row r="591" s="1" customFormat="1" ht="15.75" customHeight="1" spans="1:2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</row>
    <row r="592" s="1" customFormat="1" ht="15.75" customHeight="1" spans="1:2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</row>
    <row r="593" s="1" customFormat="1" ht="15.75" customHeight="1" spans="1:2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</row>
    <row r="594" s="1" customFormat="1" ht="15.75" customHeight="1" spans="1:2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</row>
    <row r="595" s="1" customFormat="1" ht="15.75" customHeight="1" spans="1:2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</row>
    <row r="596" s="1" customFormat="1" ht="15.75" customHeight="1" spans="1:2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</row>
    <row r="597" s="1" customFormat="1" ht="15.75" customHeight="1" spans="1:2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</row>
    <row r="598" s="1" customFormat="1" ht="15.75" customHeight="1" spans="1:2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</row>
    <row r="599" s="1" customFormat="1" ht="15.75" customHeight="1" spans="1:2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</row>
    <row r="600" s="1" customFormat="1" ht="15.75" customHeight="1" spans="1:2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</row>
    <row r="601" s="1" customFormat="1" ht="15.75" customHeight="1" spans="1:2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</row>
    <row r="602" s="1" customFormat="1" ht="15.75" customHeight="1" spans="1:2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</row>
    <row r="603" s="1" customFormat="1" ht="15.75" customHeight="1" spans="1:2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</row>
    <row r="604" s="1" customFormat="1" ht="15.75" customHeight="1" spans="1:2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</row>
    <row r="605" s="1" customFormat="1" ht="15.75" customHeight="1" spans="1:2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</row>
    <row r="606" s="1" customFormat="1" ht="15.75" customHeight="1" spans="1:2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</row>
    <row r="607" s="1" customFormat="1" ht="15.75" customHeight="1" spans="1:2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</row>
    <row r="608" s="1" customFormat="1" ht="15.75" customHeight="1" spans="1:2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</row>
    <row r="609" s="1" customFormat="1" ht="15.75" customHeight="1" spans="1:2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</row>
    <row r="610" s="1" customFormat="1" ht="15.75" customHeight="1" spans="1:2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</row>
    <row r="611" s="1" customFormat="1" ht="15.75" customHeight="1" spans="1:2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</row>
    <row r="612" s="1" customFormat="1" ht="15.75" customHeight="1" spans="1:2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</row>
    <row r="613" s="1" customFormat="1" ht="15.75" customHeight="1" spans="1:2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</row>
    <row r="614" s="1" customFormat="1" ht="15.75" customHeight="1" spans="1:2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</row>
    <row r="615" s="1" customFormat="1" ht="15.75" customHeight="1" spans="1:2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</row>
    <row r="616" s="1" customFormat="1" ht="15.75" customHeight="1" spans="1:2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</row>
    <row r="617" s="1" customFormat="1" ht="15.75" customHeight="1" spans="1:2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</row>
    <row r="618" s="1" customFormat="1" ht="15.75" customHeight="1" spans="1:2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</row>
    <row r="619" s="1" customFormat="1" ht="15.75" customHeight="1" spans="1:2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</row>
    <row r="620" s="1" customFormat="1" ht="15.75" customHeight="1" spans="1:2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</row>
    <row r="621" s="1" customFormat="1" ht="15.75" customHeight="1" spans="1:2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</row>
    <row r="622" s="1" customFormat="1" ht="15.75" customHeight="1" spans="1:2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</row>
    <row r="623" s="1" customFormat="1" ht="15.75" customHeight="1" spans="1:2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</row>
    <row r="624" s="1" customFormat="1" ht="15.75" customHeight="1" spans="1:2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</row>
    <row r="625" s="1" customFormat="1" ht="15.75" customHeight="1" spans="1:2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</row>
    <row r="626" s="1" customFormat="1" ht="15.75" customHeight="1" spans="1:2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</row>
    <row r="627" s="1" customFormat="1" ht="15.75" customHeight="1" spans="1:2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</row>
    <row r="628" s="1" customFormat="1" ht="15.75" customHeight="1" spans="1:2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</row>
    <row r="629" s="1" customFormat="1" ht="15.75" customHeight="1" spans="1:2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</row>
    <row r="630" s="1" customFormat="1" ht="15.75" customHeight="1" spans="1:2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</row>
    <row r="631" s="1" customFormat="1" ht="15.75" customHeight="1" spans="1:2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</row>
    <row r="632" s="1" customFormat="1" ht="15.75" customHeight="1" spans="1:2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</row>
    <row r="633" s="1" customFormat="1" ht="15.75" customHeight="1" spans="1:2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</row>
    <row r="634" s="1" customFormat="1" ht="15.75" customHeight="1" spans="1:2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</row>
    <row r="635" s="1" customFormat="1" ht="15.75" customHeight="1" spans="1:2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</row>
    <row r="636" s="1" customFormat="1" ht="15.75" customHeight="1" spans="1:2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</row>
    <row r="637" s="1" customFormat="1" ht="15.75" customHeight="1" spans="1:2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</row>
    <row r="638" s="1" customFormat="1" ht="15.75" customHeight="1" spans="1:2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</row>
    <row r="639" s="1" customFormat="1" ht="15.75" customHeight="1" spans="1:2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</row>
    <row r="640" s="1" customFormat="1" ht="15.75" customHeight="1" spans="1:2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</row>
    <row r="641" s="1" customFormat="1" ht="15.75" customHeight="1" spans="1:2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</row>
    <row r="642" s="1" customFormat="1" ht="15.75" customHeight="1" spans="1:2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</row>
    <row r="643" s="1" customFormat="1" ht="15.75" customHeight="1" spans="1:2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</row>
    <row r="644" s="1" customFormat="1" ht="15.75" customHeight="1" spans="1:2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</row>
    <row r="645" s="1" customFormat="1" ht="15.75" customHeight="1" spans="1:2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</row>
    <row r="646" s="1" customFormat="1" ht="15.75" customHeight="1" spans="1:2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</row>
    <row r="647" s="1" customFormat="1" ht="15.75" customHeight="1" spans="1:2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</row>
    <row r="648" s="1" customFormat="1" ht="15.75" customHeight="1" spans="1:2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</row>
    <row r="649" s="1" customFormat="1" ht="15.75" customHeight="1" spans="1:2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</row>
    <row r="650" s="1" customFormat="1" ht="15.75" customHeight="1" spans="1:2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</row>
    <row r="651" s="1" customFormat="1" ht="15.75" customHeight="1" spans="1:2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</row>
    <row r="652" s="1" customFormat="1" ht="15.75" customHeight="1" spans="1:2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</row>
    <row r="653" s="1" customFormat="1" ht="15.75" customHeight="1" spans="1:2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</row>
    <row r="654" s="1" customFormat="1" ht="15.75" customHeight="1" spans="1:2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</row>
    <row r="655" s="1" customFormat="1" ht="15.75" customHeight="1" spans="1:2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</row>
    <row r="656" s="1" customFormat="1" ht="15.75" customHeight="1" spans="1:2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</row>
    <row r="657" s="1" customFormat="1" ht="15.75" customHeight="1" spans="1:2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</row>
    <row r="658" s="1" customFormat="1" ht="15.75" customHeight="1" spans="1:2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</row>
    <row r="659" s="1" customFormat="1" ht="15.75" customHeight="1" spans="1:2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</row>
    <row r="660" s="1" customFormat="1" ht="15.75" customHeight="1" spans="1:2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</row>
    <row r="661" s="1" customFormat="1" ht="15.75" customHeight="1" spans="1:2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</row>
    <row r="662" s="1" customFormat="1" ht="15.75" customHeight="1" spans="1:2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</row>
    <row r="663" s="1" customFormat="1" ht="15.75" customHeight="1" spans="1:2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</row>
    <row r="664" s="1" customFormat="1" ht="15.75" customHeight="1" spans="1:2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</row>
    <row r="665" s="1" customFormat="1" ht="15.75" customHeight="1" spans="1:2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</row>
    <row r="666" s="1" customFormat="1" ht="15.75" customHeight="1" spans="1:2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</row>
    <row r="667" s="1" customFormat="1" ht="15.75" customHeight="1" spans="1:2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</row>
    <row r="668" s="1" customFormat="1" ht="15.75" customHeight="1" spans="1:2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</row>
    <row r="669" s="1" customFormat="1" ht="15.75" customHeight="1" spans="1:2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</row>
    <row r="670" s="1" customFormat="1" ht="15.75" customHeight="1" spans="1:2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</row>
    <row r="671" s="1" customFormat="1" ht="15.75" customHeight="1" spans="1:2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</row>
    <row r="672" s="1" customFormat="1" ht="15.75" customHeight="1" spans="1:2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</row>
    <row r="673" s="1" customFormat="1" ht="15.75" customHeight="1" spans="1:2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</row>
    <row r="674" s="1" customFormat="1" ht="15.75" customHeight="1" spans="1:2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</row>
    <row r="675" s="1" customFormat="1" ht="15.75" customHeight="1" spans="1:2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</row>
    <row r="676" s="1" customFormat="1" ht="15.75" customHeight="1" spans="1:2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</row>
    <row r="677" s="1" customFormat="1" ht="15.75" customHeight="1" spans="1:2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</row>
    <row r="678" s="1" customFormat="1" ht="15.75" customHeight="1" spans="1:2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</row>
    <row r="679" s="1" customFormat="1" ht="15.75" customHeight="1" spans="1:2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</row>
    <row r="680" s="1" customFormat="1" ht="15.75" customHeight="1" spans="1:2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</row>
    <row r="681" s="1" customFormat="1" ht="15.75" customHeight="1" spans="1:2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</row>
    <row r="682" s="1" customFormat="1" ht="15.75" customHeight="1" spans="1:2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</row>
    <row r="683" s="1" customFormat="1" ht="15.75" customHeight="1" spans="1:2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</row>
    <row r="684" s="1" customFormat="1" ht="15.75" customHeight="1" spans="1:2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</row>
    <row r="685" s="1" customFormat="1" ht="15.75" customHeight="1" spans="1:2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</row>
    <row r="686" s="1" customFormat="1" ht="15.75" customHeight="1" spans="1:2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</row>
    <row r="687" s="1" customFormat="1" ht="15.75" customHeight="1" spans="1:2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</row>
    <row r="688" s="1" customFormat="1" ht="15.75" customHeight="1" spans="1:2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</row>
    <row r="689" s="1" customFormat="1" ht="15.75" customHeight="1" spans="1:2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</row>
    <row r="690" s="1" customFormat="1" ht="15.75" customHeight="1" spans="1:2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</row>
    <row r="691" s="1" customFormat="1" ht="15.75" customHeight="1" spans="1:2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</row>
    <row r="692" s="1" customFormat="1" ht="15.75" customHeight="1" spans="1:2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</row>
    <row r="693" s="1" customFormat="1" ht="15.75" customHeight="1" spans="1:2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</row>
    <row r="694" s="1" customFormat="1" ht="15.75" customHeight="1" spans="1:2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</row>
    <row r="695" s="1" customFormat="1" ht="15.75" customHeight="1" spans="1:2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</row>
    <row r="696" s="1" customFormat="1" ht="15.75" customHeight="1" spans="1:2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</row>
    <row r="697" s="1" customFormat="1" ht="15.75" customHeight="1" spans="1:2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</row>
    <row r="698" s="1" customFormat="1" ht="15.75" customHeight="1" spans="1:2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</row>
    <row r="699" s="1" customFormat="1" ht="15.75" customHeight="1" spans="1:2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</row>
    <row r="700" s="1" customFormat="1" ht="15.75" customHeight="1" spans="1:2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</row>
    <row r="701" s="1" customFormat="1" ht="15.75" customHeight="1" spans="1:2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</row>
    <row r="702" s="1" customFormat="1" ht="15.75" customHeight="1" spans="1:2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</row>
    <row r="703" s="1" customFormat="1" ht="15.75" customHeight="1" spans="1:2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</row>
    <row r="704" s="1" customFormat="1" ht="15.75" customHeight="1" spans="1:2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</row>
    <row r="705" s="1" customFormat="1" ht="15.75" customHeight="1" spans="1:2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</row>
    <row r="706" s="1" customFormat="1" ht="15.75" customHeight="1" spans="1:2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</row>
    <row r="707" s="1" customFormat="1" ht="15.75" customHeight="1" spans="1:2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</row>
    <row r="708" s="1" customFormat="1" ht="15.75" customHeight="1" spans="1:2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</row>
    <row r="709" s="1" customFormat="1" ht="15.75" customHeight="1" spans="1:2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</row>
    <row r="710" s="1" customFormat="1" ht="15.75" customHeight="1" spans="1:2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</row>
    <row r="711" s="1" customFormat="1" ht="15.75" customHeight="1" spans="1:2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</row>
    <row r="712" s="1" customFormat="1" ht="15.75" customHeight="1" spans="1:2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</row>
    <row r="713" s="1" customFormat="1" ht="15.75" customHeight="1" spans="1:2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</row>
    <row r="714" s="1" customFormat="1" ht="15.75" customHeight="1" spans="1:2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</row>
    <row r="715" s="1" customFormat="1" ht="15.75" customHeight="1" spans="1:2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</row>
    <row r="716" s="1" customFormat="1" ht="15.75" customHeight="1" spans="1:2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</row>
    <row r="717" s="1" customFormat="1" ht="15.75" customHeight="1" spans="1:2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</row>
    <row r="718" s="1" customFormat="1" ht="15.75" customHeight="1" spans="1:2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</row>
    <row r="719" s="1" customFormat="1" ht="15.75" customHeight="1" spans="1:2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</row>
    <row r="720" s="1" customFormat="1" ht="15.75" customHeight="1" spans="1:2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</row>
    <row r="721" s="1" customFormat="1" ht="15.75" customHeight="1" spans="1:2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</row>
    <row r="722" s="1" customFormat="1" ht="15.75" customHeight="1" spans="1:2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</row>
    <row r="723" s="1" customFormat="1" ht="15.75" customHeight="1" spans="1:2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</row>
    <row r="724" s="1" customFormat="1" ht="15.75" customHeight="1" spans="1:2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</row>
    <row r="725" s="1" customFormat="1" ht="15.75" customHeight="1" spans="1:2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</row>
    <row r="726" s="1" customFormat="1" ht="15.75" customHeight="1" spans="1:2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</row>
    <row r="727" s="1" customFormat="1" ht="15.75" customHeight="1" spans="1:2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</row>
    <row r="728" s="1" customFormat="1" ht="15.75" customHeight="1" spans="1:2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</row>
    <row r="729" s="1" customFormat="1" ht="15.75" customHeight="1" spans="1:2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</row>
    <row r="730" s="1" customFormat="1" ht="15.75" customHeight="1" spans="1:2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</row>
    <row r="731" s="1" customFormat="1" ht="15.75" customHeight="1" spans="1:2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</row>
    <row r="732" s="1" customFormat="1" ht="15.75" customHeight="1" spans="1:2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</row>
    <row r="733" s="1" customFormat="1" ht="15.75" customHeight="1" spans="1:2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</row>
    <row r="734" s="1" customFormat="1" ht="15.75" customHeight="1" spans="1:2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</row>
    <row r="735" s="1" customFormat="1" ht="15.75" customHeight="1" spans="1:2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</row>
    <row r="736" s="1" customFormat="1" ht="15.75" customHeight="1" spans="1:2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</row>
    <row r="737" s="1" customFormat="1" ht="15.75" customHeight="1" spans="1:2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</row>
    <row r="738" s="1" customFormat="1" ht="15.75" customHeight="1" spans="1:2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</row>
    <row r="739" s="1" customFormat="1" ht="15.75" customHeight="1" spans="1:2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</row>
    <row r="740" s="1" customFormat="1" ht="15.75" customHeight="1" spans="1:2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</row>
    <row r="741" s="1" customFormat="1" ht="15.75" customHeight="1" spans="1:2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</row>
    <row r="742" s="1" customFormat="1" ht="15.75" customHeight="1" spans="1:2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</row>
    <row r="743" s="1" customFormat="1" ht="15.75" customHeight="1" spans="1:2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</row>
    <row r="744" s="1" customFormat="1" ht="15.75" customHeight="1" spans="1:2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</row>
    <row r="745" s="1" customFormat="1" ht="15.75" customHeight="1" spans="1:2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</row>
    <row r="746" s="1" customFormat="1" ht="15.75" customHeight="1" spans="1:2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</row>
    <row r="747" s="1" customFormat="1" ht="15.75" customHeight="1" spans="1:2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</row>
    <row r="748" s="1" customFormat="1" ht="15.75" customHeight="1" spans="12:23"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</row>
    <row r="749" s="1" customFormat="1" ht="15.75" customHeight="1" spans="12:23"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</row>
    <row r="750" s="1" customFormat="1" ht="15.75" customHeight="1" spans="12:23"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</row>
    <row r="751" s="1" customFormat="1" ht="15.75" customHeight="1" spans="12:23"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</row>
    <row r="752" s="1" customFormat="1" ht="15.75" customHeight="1" spans="12:23"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</row>
    <row r="753" s="1" customFormat="1" ht="15.75" customHeight="1" spans="12:23"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</row>
    <row r="754" s="1" customFormat="1" ht="15.75" customHeight="1" spans="12:23"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</row>
    <row r="755" s="1" customFormat="1" ht="15.75" customHeight="1" spans="12:23"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</row>
    <row r="756" s="1" customFormat="1" ht="15.75" customHeight="1" spans="12:23"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</row>
    <row r="757" s="1" customFormat="1" ht="15.75" customHeight="1" spans="12:23"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</row>
    <row r="758" s="1" customFormat="1" ht="15.75" customHeight="1" spans="12:23"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</row>
    <row r="759" s="1" customFormat="1" ht="15.75" customHeight="1" spans="12:23"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</row>
    <row r="760" s="1" customFormat="1" ht="15.75" customHeight="1" spans="12:23"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</row>
    <row r="761" s="1" customFormat="1" ht="15.75" customHeight="1" spans="12:23"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</row>
    <row r="762" s="1" customFormat="1" ht="15.75" customHeight="1" spans="12:23"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</row>
    <row r="763" s="1" customFormat="1" ht="15.75" customHeight="1" spans="12:23"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</row>
    <row r="764" s="1" customFormat="1" ht="15.75" customHeight="1" spans="12:23"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</row>
    <row r="765" s="1" customFormat="1" ht="15.75" customHeight="1" spans="12:23"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</row>
    <row r="766" s="1" customFormat="1" ht="15.75" customHeight="1" spans="12:23"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</row>
    <row r="767" s="1" customFormat="1" ht="15.75" customHeight="1" spans="12:23"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</row>
    <row r="768" s="1" customFormat="1" ht="15.75" customHeight="1" spans="12:23"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</row>
    <row r="769" s="1" customFormat="1" ht="15.75" customHeight="1" spans="12:23"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</row>
    <row r="770" s="1" customFormat="1" ht="15.75" customHeight="1" spans="12:23"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</row>
    <row r="771" s="1" customFormat="1" ht="15.75" customHeight="1" spans="12:23"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</row>
    <row r="772" s="1" customFormat="1" ht="15.75" customHeight="1" spans="12:23"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</row>
    <row r="773" s="1" customFormat="1" ht="15.75" customHeight="1" spans="12:23"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</row>
    <row r="774" s="1" customFormat="1" ht="15.75" customHeight="1" spans="12:23"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</row>
    <row r="775" s="1" customFormat="1" ht="15.75" customHeight="1" spans="12:23"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</row>
    <row r="776" s="1" customFormat="1" ht="15.75" customHeight="1" spans="12:23"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</row>
    <row r="777" s="1" customFormat="1" ht="15.75" customHeight="1" spans="12:23"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</row>
    <row r="778" s="1" customFormat="1" ht="15.75" customHeight="1" spans="12:23"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</row>
    <row r="779" s="1" customFormat="1" ht="15.75" customHeight="1" spans="12:23"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</row>
    <row r="780" s="1" customFormat="1" ht="15.75" customHeight="1" spans="12:23"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</row>
    <row r="781" s="1" customFormat="1" ht="15.75" customHeight="1" spans="12:23"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</row>
    <row r="782" s="1" customFormat="1" ht="15.75" customHeight="1" spans="12:23"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</row>
    <row r="783" s="1" customFormat="1" ht="15.75" customHeight="1" spans="12:23"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</row>
    <row r="784" s="1" customFormat="1" ht="15.75" customHeight="1" spans="12:23"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</row>
    <row r="785" s="1" customFormat="1" ht="15.75" customHeight="1" spans="12:23"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</row>
    <row r="786" s="1" customFormat="1" ht="15.75" customHeight="1" spans="12:23"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</row>
    <row r="787" s="1" customFormat="1" ht="15.75" customHeight="1" spans="12:23"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</row>
    <row r="788" s="1" customFormat="1" ht="15.75" customHeight="1" spans="12:23"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</row>
    <row r="789" s="1" customFormat="1" ht="15.75" customHeight="1" spans="12:23"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</row>
    <row r="790" s="1" customFormat="1" ht="15.75" customHeight="1" spans="12:23"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</row>
    <row r="791" s="1" customFormat="1" ht="15.75" customHeight="1" spans="12:23"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</row>
    <row r="792" s="1" customFormat="1" ht="15.75" customHeight="1" spans="12:23"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</row>
    <row r="793" s="1" customFormat="1" ht="15.75" customHeight="1" spans="12:23"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</row>
    <row r="794" s="1" customFormat="1" ht="15.75" customHeight="1" spans="12:23"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</row>
    <row r="795" s="1" customFormat="1" ht="15.75" customHeight="1" spans="12:23"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</row>
    <row r="796" s="1" customFormat="1" ht="15.75" customHeight="1" spans="12:23"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</row>
    <row r="797" s="1" customFormat="1" ht="15.75" customHeight="1" spans="12:23"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</row>
    <row r="798" s="1" customFormat="1" ht="15.75" customHeight="1" spans="12:23"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</row>
    <row r="799" s="1" customFormat="1" ht="15.75" customHeight="1" spans="12:23"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</row>
    <row r="800" s="1" customFormat="1" ht="15.75" customHeight="1" spans="12:23"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</row>
    <row r="801" s="1" customFormat="1" ht="15.75" customHeight="1" spans="12:23"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</row>
    <row r="802" s="1" customFormat="1" ht="15.75" customHeight="1" spans="12:23"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</row>
    <row r="803" s="1" customFormat="1" ht="15.75" customHeight="1" spans="12:23"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</row>
    <row r="804" s="1" customFormat="1" ht="15.75" customHeight="1" spans="12:23"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</row>
    <row r="805" s="1" customFormat="1" ht="15.75" customHeight="1" spans="12:23"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</row>
    <row r="806" s="1" customFormat="1" ht="15.75" customHeight="1" spans="12:23"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</row>
    <row r="807" s="1" customFormat="1" ht="15.75" customHeight="1" spans="12:23"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</row>
    <row r="808" s="1" customFormat="1" ht="15.75" customHeight="1" spans="12:23"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</row>
    <row r="809" s="1" customFormat="1" ht="15.75" customHeight="1" spans="12:23"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</row>
    <row r="810" s="1" customFormat="1" ht="15.75" customHeight="1" spans="12:23"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</row>
    <row r="811" s="1" customFormat="1" ht="15.75" customHeight="1" spans="12:23"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</row>
    <row r="812" s="1" customFormat="1" ht="15.75" customHeight="1" spans="12:23"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</row>
    <row r="813" s="1" customFormat="1" ht="15.75" customHeight="1" spans="12:23"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</row>
    <row r="814" s="1" customFormat="1" ht="15.75" customHeight="1" spans="12:23"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</row>
    <row r="815" s="1" customFormat="1" ht="15.75" customHeight="1" spans="12:23"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</row>
    <row r="816" s="1" customFormat="1" ht="15.75" customHeight="1" spans="12:23"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</row>
    <row r="817" s="1" customFormat="1" ht="15.75" customHeight="1" spans="12:23"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</row>
    <row r="818" s="1" customFormat="1" ht="15.75" customHeight="1" spans="12:23"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</row>
    <row r="819" s="1" customFormat="1" ht="15.75" customHeight="1" spans="12:23"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</row>
    <row r="820" s="1" customFormat="1" ht="15.75" customHeight="1" spans="12:23"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</row>
    <row r="821" s="1" customFormat="1" ht="15.75" customHeight="1" spans="12:23"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</row>
    <row r="822" s="1" customFormat="1" ht="15.75" customHeight="1" spans="12:23"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</row>
    <row r="823" s="1" customFormat="1" ht="15.75" customHeight="1" spans="12:23"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</row>
    <row r="824" s="1" customFormat="1" ht="15.75" customHeight="1" spans="12:23"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</row>
    <row r="825" s="1" customFormat="1" ht="15.75" customHeight="1" spans="12:23"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</row>
    <row r="826" s="1" customFormat="1" ht="15.75" customHeight="1" spans="12:23"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</row>
    <row r="827" s="1" customFormat="1" ht="15.75" customHeight="1" spans="12:23"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</row>
    <row r="828" s="1" customFormat="1" ht="15.75" customHeight="1" spans="12:23"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</row>
    <row r="829" s="1" customFormat="1" ht="15.75" customHeight="1" spans="12:23"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</row>
    <row r="830" s="1" customFormat="1" ht="15.75" customHeight="1" spans="12:23"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</row>
    <row r="831" s="1" customFormat="1" ht="15.75" customHeight="1" spans="12:23"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</row>
    <row r="832" s="1" customFormat="1" ht="15.75" customHeight="1" spans="12:23"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</row>
    <row r="833" s="1" customFormat="1" ht="15.75" customHeight="1" spans="12:23"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</row>
    <row r="834" s="1" customFormat="1" ht="15.75" customHeight="1" spans="12:23"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</row>
    <row r="835" s="1" customFormat="1" ht="15.75" customHeight="1" spans="12:23"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</row>
    <row r="836" s="1" customFormat="1" ht="15.75" customHeight="1" spans="12:23"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</row>
    <row r="837" s="1" customFormat="1" ht="15.75" customHeight="1" spans="12:23"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</row>
    <row r="838" s="1" customFormat="1" ht="15.75" customHeight="1" spans="12:23"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</row>
    <row r="839" s="1" customFormat="1" ht="15.75" customHeight="1" spans="12:23"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</row>
    <row r="840" s="1" customFormat="1" ht="15.75" customHeight="1" spans="12:23"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</row>
    <row r="841" s="1" customFormat="1" ht="15.75" customHeight="1" spans="12:23"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</row>
    <row r="842" s="1" customFormat="1" ht="15.75" customHeight="1" spans="12:23"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</row>
    <row r="843" s="1" customFormat="1" ht="15.75" customHeight="1" spans="12:23"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</row>
    <row r="844" s="1" customFormat="1" ht="15.75" customHeight="1" spans="12:23"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</row>
    <row r="845" s="1" customFormat="1" ht="15.75" customHeight="1" spans="12:23"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</row>
    <row r="846" s="1" customFormat="1" ht="15.75" customHeight="1" spans="12:23"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</row>
    <row r="847" s="1" customFormat="1" ht="15.75" customHeight="1" spans="12:23"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</row>
    <row r="848" s="1" customFormat="1" ht="15.75" customHeight="1" spans="12:23"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</row>
    <row r="849" s="1" customFormat="1" ht="15.75" customHeight="1" spans="12:23"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</row>
    <row r="850" s="1" customFormat="1" ht="15.75" customHeight="1" spans="12:23"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</row>
    <row r="851" s="1" customFormat="1" ht="15.75" customHeight="1" spans="12:23"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</row>
    <row r="852" s="1" customFormat="1" ht="15.75" customHeight="1" spans="12:23"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</row>
    <row r="853" s="1" customFormat="1" ht="15.75" customHeight="1" spans="12:23"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</row>
    <row r="854" s="1" customFormat="1" ht="15.75" customHeight="1" spans="12:23"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</row>
    <row r="855" s="1" customFormat="1" ht="15.75" customHeight="1" spans="12:23"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</row>
    <row r="856" s="1" customFormat="1" ht="15.75" customHeight="1" spans="12:23"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</row>
    <row r="857" s="1" customFormat="1" ht="15.75" customHeight="1" spans="12:23"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</row>
    <row r="858" s="1" customFormat="1" ht="15.75" customHeight="1" spans="12:23"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</row>
    <row r="859" s="1" customFormat="1" ht="15.75" customHeight="1" spans="12:23"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</row>
    <row r="860" s="1" customFormat="1" ht="15.75" customHeight="1" spans="12:23"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</row>
    <row r="861" s="1" customFormat="1" ht="15.75" customHeight="1" spans="12:23"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</row>
    <row r="862" s="1" customFormat="1" ht="15.75" customHeight="1" spans="12:23"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</row>
    <row r="863" s="1" customFormat="1" ht="15.75" customHeight="1" spans="12:23"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</row>
    <row r="864" s="1" customFormat="1" ht="15.75" customHeight="1" spans="12:23"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</row>
    <row r="865" s="1" customFormat="1" ht="15.75" customHeight="1" spans="12:23"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</row>
    <row r="866" s="1" customFormat="1" ht="15.75" customHeight="1" spans="12:23"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</row>
    <row r="867" s="1" customFormat="1" ht="15.75" customHeight="1" spans="12:23"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</row>
    <row r="868" s="1" customFormat="1" ht="15.75" customHeight="1" spans="12:23"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</row>
    <row r="869" s="1" customFormat="1" ht="15.75" customHeight="1" spans="12:23"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</row>
    <row r="870" s="1" customFormat="1" ht="15.75" customHeight="1" spans="12:23"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</row>
  </sheetData>
  <mergeCells count="39">
    <mergeCell ref="A1:D1"/>
    <mergeCell ref="G1:K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G7:G8"/>
    <mergeCell ref="H7:H8"/>
    <mergeCell ref="I7:I8"/>
    <mergeCell ref="J7:J8"/>
    <mergeCell ref="K7:K8"/>
    <mergeCell ref="H2:K6"/>
    <mergeCell ref="A7:E8"/>
  </mergeCells>
  <conditionalFormatting sqref="C10">
    <cfRule type="notContainsBlanks" dxfId="0" priority="8">
      <formula>LEN(TRIM(C10))&gt;0</formula>
    </cfRule>
  </conditionalFormatting>
  <conditionalFormatting sqref="C11">
    <cfRule type="notContainsBlanks" dxfId="0" priority="7">
      <formula>LEN(TRIM(C11))&gt;0</formula>
    </cfRule>
  </conditionalFormatting>
  <conditionalFormatting sqref="C12">
    <cfRule type="notContainsBlanks" dxfId="0" priority="3">
      <formula>LEN(TRIM(C12))&gt;0</formula>
    </cfRule>
  </conditionalFormatting>
  <conditionalFormatting sqref="C13">
    <cfRule type="notContainsBlanks" dxfId="0" priority="6">
      <formula>LEN(TRIM(C13))&gt;0</formula>
    </cfRule>
  </conditionalFormatting>
  <conditionalFormatting sqref="C14">
    <cfRule type="notContainsBlanks" dxfId="0" priority="5">
      <formula>LEN(TRIM(C14))&gt;0</formula>
    </cfRule>
  </conditionalFormatting>
  <conditionalFormatting sqref="G22:H22">
    <cfRule type="notContainsBlanks" dxfId="0" priority="10">
      <formula>LEN(TRIM(G22))&gt;0</formula>
    </cfRule>
  </conditionalFormatting>
  <conditionalFormatting sqref="H27">
    <cfRule type="notContainsBlanks" dxfId="0" priority="9">
      <formula>LEN(TRIM(H27))&gt;0</formula>
    </cfRule>
  </conditionalFormatting>
  <conditionalFormatting sqref="C28">
    <cfRule type="notContainsBlanks" dxfId="0" priority="4">
      <formula>LEN(TRIM(C28))&gt;0</formula>
    </cfRule>
  </conditionalFormatting>
  <conditionalFormatting sqref="C15:C16">
    <cfRule type="notContainsBlanks" dxfId="0" priority="2">
      <formula>LEN(TRIM(C15))&gt;0</formula>
    </cfRule>
  </conditionalFormatting>
  <conditionalFormatting sqref="C17:C19">
    <cfRule type="notContainsBlanks" dxfId="0" priority="1">
      <formula>LEN(TRIM(C17))&gt;0</formula>
    </cfRule>
  </conditionalFormatting>
  <conditionalFormatting sqref="C20:C27 N9:N29 K19:K22 G17:H22">
    <cfRule type="notContainsBlanks" dxfId="0" priority="11">
      <formula>LEN(TRIM(C9))&gt;0</formula>
    </cfRule>
  </conditionalFormatting>
  <pageMargins left="0.7" right="0.7" top="0.75" bottom="0.75" header="0.3" footer="0.3"/>
  <pageSetup paperSize="9" scale="7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2025-01-08T07:41:42Z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DF652D37CE7843D58F0088242A915640_12</vt:lpwstr>
  </property>
</Properties>
</file>