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2">'1X-3X'!$A$1:$L$30</definedName>
    <definedName name="_xlnm.Print_Area" localSheetId="3">'1X-3X (cm)'!$A$1:$L$30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<sst xmlns="http://schemas.openxmlformats.org/spreadsheetml/2006/main" count="312" uniqueCount="109">
  <si>
    <t>GRADED SPEC PAGE</t>
  </si>
  <si>
    <t>STYLE #:</t>
  </si>
  <si>
    <t>BG7251</t>
  </si>
  <si>
    <t>BRAND:</t>
  </si>
  <si>
    <t>STYLE NAME:</t>
  </si>
  <si>
    <t xml:space="preserve">SONIA </t>
  </si>
  <si>
    <t>LEAD DESIGNER:</t>
  </si>
  <si>
    <t>SARAH PUNTER</t>
  </si>
  <si>
    <t>CALENDAR:</t>
  </si>
  <si>
    <t xml:space="preserve">NEW ORIGINAL SAMPLE </t>
  </si>
  <si>
    <t>STYLE NUMBER:</t>
  </si>
  <si>
    <t>TP COMPLETED BY:</t>
  </si>
  <si>
    <t>DIANE C</t>
  </si>
  <si>
    <t>SEASON:</t>
  </si>
  <si>
    <t>FALL1 '25</t>
  </si>
  <si>
    <t>TECH DESIGNER/PM:</t>
  </si>
  <si>
    <t>GLADYS</t>
  </si>
  <si>
    <t>DELIVERY:</t>
  </si>
  <si>
    <t>XS-XXL</t>
  </si>
  <si>
    <t>VENDOR:</t>
  </si>
  <si>
    <t>ANY AVAILABLE</t>
  </si>
  <si>
    <t>REF PATTERN SENT:</t>
  </si>
  <si>
    <t>YES</t>
  </si>
  <si>
    <t>SIZE RANGE:</t>
  </si>
  <si>
    <t>SMALL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</si>
  <si>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</si>
  <si>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</si>
  <si>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</si>
  <si>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</si>
  <si>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</si>
  <si>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</si>
  <si>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</si>
  <si>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</si>
  <si>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</si>
  <si>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</si>
  <si>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</si>
  <si>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FULL LENGTH - TOTAL BODY LENGTH (FROM CF NK EDGE TO HEM, EXCLD RUFFLE)</t>
  </si>
  <si>
    <r>
      <rPr>
        <sz val="20"/>
        <color rgb="FF000000"/>
        <rFont val="宋体"/>
        <charset val="134"/>
      </rPr>
      <t>全长</t>
    </r>
    <r>
      <rPr>
        <sz val="20"/>
        <color rgb="FF000000"/>
        <rFont val="Calibri"/>
        <charset val="134"/>
      </rPr>
      <t>-</t>
    </r>
    <r>
      <rPr>
        <sz val="20"/>
        <color rgb="FF000000"/>
        <rFont val="宋体"/>
        <charset val="134"/>
      </rPr>
      <t>领口到底摆不含荷叶边</t>
    </r>
  </si>
  <si>
    <t>TOP BODICE LENGTH - FROM CF NK SEAM (EXCLD RUFFLE) TO WAIST SEAM</t>
  </si>
  <si>
    <t>上身前中长不含荷叶边</t>
  </si>
  <si>
    <t>SS  BODICE LENGTH - EXCLD RUFFLE) TO WAIST SEAM</t>
  </si>
  <si>
    <t>上身侧缝长不含荷叶边</t>
  </si>
  <si>
    <t>CB BODICE LENGTH - CB NECKLINE (EXCLD RUFFLE) TO WAIST SEAM</t>
  </si>
  <si>
    <t>上身后中长不含荷叶边</t>
  </si>
  <si>
    <t>ADJUSTABLE LENGTH OF SHOULDER STRAP (2" STANDARD FOR REG/ SIZE SMALL)</t>
  </si>
  <si>
    <t>肩带调节量</t>
  </si>
  <si>
    <t>SHOULDER STRAP WIDTH (1/4" STANDARD FOR REG/SIZE SMALL)</t>
  </si>
  <si>
    <t>肩带宽</t>
  </si>
  <si>
    <t xml:space="preserve">DETACHABLE SHOULDER STRAP LENGTH.  </t>
  </si>
  <si>
    <t>可拆卸肩带长度</t>
  </si>
  <si>
    <t>FRONT STRAP POSITION FROM SS</t>
  </si>
  <si>
    <t>前肩带位置到侧缝距离</t>
  </si>
  <si>
    <t>BACK STRAP POSITION FROM SS</t>
  </si>
  <si>
    <t>后肩带位置到侧缝距离</t>
  </si>
  <si>
    <t>FRONT TOP NECK EDGE ALONG TOP EDGE - FRONT ONLY (SIDE SEAM TO SIDE SEAM)</t>
  </si>
  <si>
    <r>
      <rPr>
        <sz val="20"/>
        <rFont val="宋体"/>
        <charset val="134"/>
      </rPr>
      <t>前领长</t>
    </r>
    <r>
      <rPr>
        <sz val="20"/>
        <rFont val="Calibri"/>
        <charset val="134"/>
      </rPr>
      <t>-</t>
    </r>
    <r>
      <rPr>
        <sz val="20"/>
        <rFont val="宋体"/>
        <charset val="134"/>
      </rPr>
      <t>侧缝到侧缝</t>
    </r>
  </si>
  <si>
    <t>BACK TOP NECK EDGE ALONG TOP EDGE - BACK ONLY  (SIDE SEAM TO SIDE SEAM)</t>
  </si>
  <si>
    <r>
      <rPr>
        <sz val="20"/>
        <rFont val="宋体"/>
        <charset val="134"/>
      </rPr>
      <t>后领长</t>
    </r>
    <r>
      <rPr>
        <sz val="20"/>
        <rFont val="Calibri"/>
        <charset val="134"/>
      </rPr>
      <t>-</t>
    </r>
    <r>
      <rPr>
        <sz val="20"/>
        <rFont val="宋体"/>
        <charset val="134"/>
      </rPr>
      <t>侧缝到侧缝</t>
    </r>
  </si>
  <si>
    <t xml:space="preserve">BUST CIRC. - 1" BELOW A/H </t>
  </si>
  <si>
    <r>
      <rPr>
        <sz val="20"/>
        <rFont val="宋体"/>
        <charset val="134"/>
      </rPr>
      <t>胸围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腋下</t>
    </r>
    <r>
      <rPr>
        <sz val="20"/>
        <rFont val="Calibri"/>
        <charset val="134"/>
      </rPr>
      <t>1‘’</t>
    </r>
  </si>
  <si>
    <t>WAIST CIRC. - 6" BELOW A/H (OR 17" BLW HPS)</t>
  </si>
  <si>
    <r>
      <rPr>
        <sz val="20"/>
        <rFont val="宋体"/>
        <charset val="134"/>
      </rPr>
      <t>腰围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腋下</t>
    </r>
    <r>
      <rPr>
        <sz val="20"/>
        <rFont val="Calibri"/>
        <charset val="134"/>
      </rPr>
      <t>6‘’</t>
    </r>
  </si>
  <si>
    <t>HIGH HIP CIR 12" BLW AH</t>
  </si>
  <si>
    <r>
      <rPr>
        <sz val="20"/>
        <rFont val="宋体"/>
        <charset val="134"/>
      </rPr>
      <t>上臀围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腋下</t>
    </r>
    <r>
      <rPr>
        <sz val="20"/>
        <rFont val="Calibri"/>
        <charset val="134"/>
      </rPr>
      <t>12‘’</t>
    </r>
  </si>
  <si>
    <t>LOW HIP CIR 18" BLW AH</t>
  </si>
  <si>
    <r>
      <rPr>
        <sz val="20"/>
        <rFont val="宋体"/>
        <charset val="134"/>
      </rPr>
      <t>下臀围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腋下</t>
    </r>
    <r>
      <rPr>
        <sz val="20"/>
        <rFont val="Calibri"/>
        <charset val="134"/>
      </rPr>
      <t>18‘’</t>
    </r>
  </si>
  <si>
    <t>SWEEP CIRCUMFERENCE STRAIGHT</t>
  </si>
  <si>
    <t>底摆围度直量</t>
  </si>
  <si>
    <t>RUFFLE HEIGHT</t>
  </si>
  <si>
    <t>荷叶边高</t>
  </si>
  <si>
    <t>1ST WAIST RUFFLE FROM TOP EDGE (EXCLUDE RUFFLE)</t>
  </si>
  <si>
    <t>领口到第一层荷叶边的距离（不含荷叶边）</t>
  </si>
  <si>
    <t>2ND HIP RUFFLE FROM TOP EDGE (EXLCLUDE RUFFLE)</t>
  </si>
  <si>
    <t>领口到第二层荷叶边的距离（含荷叶边）</t>
  </si>
  <si>
    <t>3RD RUFFLE (EXLCLUDE RUFFLE)</t>
  </si>
  <si>
    <t>领口到第三层荷叶边的距离（不含荷叶边）</t>
  </si>
  <si>
    <t>4TH RUFFLE (EXLCLUDE RUFFLE)</t>
  </si>
  <si>
    <t>领口到第四层荷叶边的距离（不含荷叶边）</t>
  </si>
  <si>
    <t>BIRDY GREY</t>
  </si>
  <si>
    <t>SUMMER 25</t>
  </si>
  <si>
    <t>HANNAH</t>
  </si>
  <si>
    <t>0X-3X</t>
  </si>
  <si>
    <t>MILLY</t>
  </si>
  <si>
    <t>1X</t>
  </si>
  <si>
    <t>ANY</t>
  </si>
  <si>
    <t>0X</t>
  </si>
  <si>
    <t>2X</t>
  </si>
  <si>
    <t>3X</t>
  </si>
  <si>
    <t>COMMENTS</t>
  </si>
  <si>
    <r>
      <rPr>
        <sz val="18"/>
        <rFont val="宋体"/>
        <charset val="134"/>
      </rPr>
      <t>裙长</t>
    </r>
    <r>
      <rPr>
        <sz val="18"/>
        <rFont val="Calibri"/>
        <charset val="134"/>
      </rPr>
      <t>-</t>
    </r>
    <r>
      <rPr>
        <sz val="18"/>
        <rFont val="宋体"/>
        <charset val="134"/>
      </rPr>
      <t>领口到底摆不含荷叶边</t>
    </r>
  </si>
  <si>
    <r>
      <rPr>
        <sz val="18"/>
        <rFont val="宋体"/>
        <charset val="134"/>
      </rPr>
      <t>上身长</t>
    </r>
    <r>
      <rPr>
        <sz val="18"/>
        <rFont val="Calibri"/>
        <charset val="134"/>
      </rPr>
      <t>-</t>
    </r>
    <r>
      <rPr>
        <sz val="18"/>
        <rFont val="宋体"/>
        <charset val="134"/>
      </rPr>
      <t>领口到腰不含荷叶边</t>
    </r>
  </si>
  <si>
    <r>
      <rPr>
        <sz val="18"/>
        <rFont val="宋体"/>
        <charset val="134"/>
      </rPr>
      <t>上身侧缝长</t>
    </r>
    <r>
      <rPr>
        <sz val="18"/>
        <rFont val="Calibri"/>
        <charset val="134"/>
      </rPr>
      <t>-</t>
    </r>
    <r>
      <rPr>
        <sz val="18"/>
        <rFont val="宋体"/>
        <charset val="134"/>
      </rPr>
      <t>不含领口荷叶边</t>
    </r>
  </si>
  <si>
    <r>
      <rPr>
        <sz val="18"/>
        <rFont val="宋体"/>
        <charset val="134"/>
      </rPr>
      <t>上身后中长</t>
    </r>
    <r>
      <rPr>
        <sz val="18"/>
        <rFont val="Calibri"/>
        <charset val="134"/>
      </rPr>
      <t>-</t>
    </r>
    <r>
      <rPr>
        <sz val="18"/>
        <rFont val="宋体"/>
        <charset val="134"/>
      </rPr>
      <t>不含领口荷叶边</t>
    </r>
  </si>
  <si>
    <r>
      <rPr>
        <sz val="18"/>
        <color rgb="FF000000"/>
        <rFont val="宋体"/>
        <charset val="134"/>
      </rPr>
      <t>肩带调节量</t>
    </r>
    <r>
      <rPr>
        <sz val="18"/>
        <color rgb="FF000000"/>
        <rFont val="Calibri"/>
        <charset val="134"/>
      </rPr>
      <t>2‘’</t>
    </r>
  </si>
  <si>
    <t>DETACHABLE SHOULDER STRAP LENGTH</t>
  </si>
  <si>
    <t>肩带长</t>
  </si>
  <si>
    <t>侧缝到前肩带位置</t>
  </si>
  <si>
    <t>侧缝到后肩带位置</t>
  </si>
  <si>
    <t>前领长</t>
  </si>
  <si>
    <t>后领长</t>
  </si>
  <si>
    <r>
      <rPr>
        <sz val="18"/>
        <color rgb="FF000000"/>
        <rFont val="宋体"/>
        <charset val="134"/>
      </rPr>
      <t>胸围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腋下</t>
    </r>
    <r>
      <rPr>
        <sz val="18"/>
        <color rgb="FF000000"/>
        <rFont val="Calibri"/>
        <charset val="134"/>
      </rPr>
      <t>1‘’</t>
    </r>
  </si>
  <si>
    <r>
      <rPr>
        <sz val="18"/>
        <color rgb="FF000000"/>
        <rFont val="宋体"/>
        <charset val="134"/>
      </rPr>
      <t>腰围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腋下</t>
    </r>
    <r>
      <rPr>
        <sz val="18"/>
        <color rgb="FF000000"/>
        <rFont val="Calibri"/>
        <charset val="134"/>
      </rPr>
      <t>6‘’</t>
    </r>
  </si>
  <si>
    <t>HIGH HIP 12" BLW AH</t>
  </si>
  <si>
    <r>
      <rPr>
        <sz val="18"/>
        <color rgb="FF000000"/>
        <rFont val="宋体"/>
        <charset val="134"/>
      </rPr>
      <t>上臀围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腋下12</t>
    </r>
    <r>
      <rPr>
        <sz val="18"/>
        <color rgb="FF000000"/>
        <rFont val="Calibri"/>
        <charset val="134"/>
      </rPr>
      <t>‘’</t>
    </r>
  </si>
  <si>
    <t>LOW HIP 18" BLW AH</t>
  </si>
  <si>
    <r>
      <rPr>
        <sz val="18"/>
        <color rgb="FF000000"/>
        <rFont val="宋体"/>
        <charset val="134"/>
      </rPr>
      <t>下臀围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腋下18</t>
    </r>
    <r>
      <rPr>
        <sz val="18"/>
        <color rgb="FF000000"/>
        <rFont val="Calibri"/>
        <charset val="134"/>
      </rPr>
      <t>‘’</t>
    </r>
  </si>
  <si>
    <t>低摆围直量</t>
  </si>
  <si>
    <t>荷叶边宽</t>
  </si>
  <si>
    <t>领口到第二层荷叶边的距离（不含荷叶边）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</si>
</sst>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#\ ??/??"/>
    <numFmt numFmtId="179" formatCode="0.00_ "/>
    <numFmt numFmtId="180" formatCode="m&quot;/&quot;d"/>
  </numFmts>
  <fonts count="6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4"/>
      <color rgb="FF000000"/>
      <name val="Arial"/>
      <charset val="134"/>
    </font>
    <font>
      <sz val="10"/>
      <name val="宋体"/>
      <charset val="134"/>
      <scheme val="minor"/>
    </font>
    <font>
      <sz val="14"/>
      <name val="Arial"/>
      <charset val="134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color rgb="FFFF0000"/>
      <name val="宋体"/>
      <charset val="134"/>
      <scheme val="minor"/>
    </font>
    <font>
      <sz val="14"/>
      <color theme="1"/>
      <name val="Arial"/>
      <charset val="134"/>
    </font>
    <font>
      <sz val="18"/>
      <color rgb="FF000000"/>
      <name val="宋体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Arial"/>
      <charset val="134"/>
    </font>
    <font>
      <b/>
      <sz val="14"/>
      <color theme="1"/>
      <name val="Arial"/>
      <charset val="134"/>
    </font>
    <font>
      <b/>
      <sz val="10"/>
      <color rgb="FF000000"/>
      <name val="宋体"/>
      <charset val="134"/>
      <scheme val="minor"/>
    </font>
    <font>
      <sz val="14"/>
      <color rgb="FFFF0000"/>
      <name val="Arial"/>
      <charset val="134"/>
    </font>
    <font>
      <b/>
      <sz val="7"/>
      <color rgb="FF000000"/>
      <name val="宋体"/>
      <charset val="134"/>
      <scheme val="minor"/>
    </font>
    <font>
      <sz val="14"/>
      <color rgb="FF000000"/>
      <name val="Arial"/>
      <charset val="134"/>
    </font>
    <font>
      <sz val="14"/>
      <name val="宋体"/>
      <charset val="134"/>
      <scheme val="minor"/>
    </font>
    <font>
      <sz val="12"/>
      <color rgb="FF000000"/>
      <name val="Calibri"/>
      <charset val="134"/>
    </font>
    <font>
      <sz val="20"/>
      <color rgb="FF000000"/>
      <name val="宋体"/>
      <charset val="134"/>
    </font>
    <font>
      <sz val="10"/>
      <color indexed="10"/>
      <name val="Century Gothic"/>
      <charset val="134"/>
    </font>
    <font>
      <sz val="14"/>
      <color theme="1"/>
      <name val="Century Gothic"/>
      <charset val="134"/>
    </font>
    <font>
      <sz val="12"/>
      <color theme="1"/>
      <name val="Calibri"/>
      <charset val="134"/>
    </font>
    <font>
      <sz val="20"/>
      <color theme="1"/>
      <name val="宋体"/>
      <charset val="134"/>
    </font>
    <font>
      <sz val="12"/>
      <name val="Calibri"/>
      <charset val="134"/>
    </font>
    <font>
      <sz val="20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Century Gothic"/>
      <charset val="134"/>
    </font>
    <font>
      <b/>
      <sz val="14"/>
      <color theme="1"/>
      <name val="Century Gothi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  <font>
      <sz val="18"/>
      <name val="Calibri"/>
      <charset val="134"/>
    </font>
    <font>
      <sz val="18"/>
      <color rgb="FF000000"/>
      <name val="Calibri"/>
      <charset val="134"/>
    </font>
    <font>
      <sz val="20"/>
      <color rgb="FF000000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0" borderId="4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0" fillId="0" borderId="4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1" borderId="45" applyNumberFormat="0" applyAlignment="0" applyProtection="0">
      <alignment vertical="center"/>
    </xf>
    <xf numFmtId="0" fontId="52" fillId="12" borderId="46" applyNumberFormat="0" applyAlignment="0" applyProtection="0">
      <alignment vertical="center"/>
    </xf>
    <xf numFmtId="0" fontId="53" fillId="12" borderId="45" applyNumberFormat="0" applyAlignment="0" applyProtection="0">
      <alignment vertical="center"/>
    </xf>
    <xf numFmtId="0" fontId="54" fillId="13" borderId="47" applyNumberFormat="0" applyAlignment="0" applyProtection="0">
      <alignment vertical="center"/>
    </xf>
    <xf numFmtId="0" fontId="55" fillId="0" borderId="48" applyNumberFormat="0" applyFill="0" applyAlignment="0" applyProtection="0">
      <alignment vertical="center"/>
    </xf>
    <xf numFmtId="0" fontId="56" fillId="0" borderId="49" applyNumberFormat="0" applyFill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13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6" xfId="0" applyFont="1" applyFill="1" applyBorder="1" applyAlignment="1"/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177" fontId="16" fillId="0" borderId="12" xfId="50" applyNumberFormat="1" applyFont="1" applyFill="1" applyBorder="1" applyAlignment="1">
      <alignment horizontal="left" vertical="center" wrapText="1"/>
    </xf>
    <xf numFmtId="178" fontId="17" fillId="0" borderId="12" xfId="0" applyNumberFormat="1" applyFont="1" applyFill="1" applyBorder="1" applyAlignment="1">
      <alignment horizontal="center" wrapText="1"/>
    </xf>
    <xf numFmtId="179" fontId="18" fillId="5" borderId="26" xfId="52" applyNumberFormat="1" applyFont="1" applyFill="1" applyBorder="1" applyAlignment="1" applyProtection="1">
      <alignment horizontal="center" vertical="center" wrapText="1"/>
      <protection locked="0"/>
    </xf>
    <xf numFmtId="0" fontId="19" fillId="0" borderId="12" xfId="51" applyFont="1" applyFill="1" applyBorder="1" applyAlignment="1">
      <alignment horizontal="left" vertical="center" wrapText="1"/>
    </xf>
    <xf numFmtId="0" fontId="19" fillId="0" borderId="12" xfId="49" applyFont="1" applyBorder="1" applyAlignment="1">
      <alignment horizontal="left" vertical="center" wrapText="1"/>
    </xf>
    <xf numFmtId="0" fontId="19" fillId="6" borderId="12" xfId="49" applyFont="1" applyFill="1" applyBorder="1" applyAlignment="1">
      <alignment horizontal="left" vertical="center" wrapText="1"/>
    </xf>
    <xf numFmtId="178" fontId="12" fillId="0" borderId="12" xfId="0" applyNumberFormat="1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/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0" fontId="15" fillId="7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178" fontId="18" fillId="5" borderId="26" xfId="52" applyNumberFormat="1" applyFont="1" applyFill="1" applyBorder="1" applyAlignment="1" applyProtection="1">
      <alignment horizontal="center" vertical="center" wrapText="1"/>
      <protection locked="0"/>
    </xf>
    <xf numFmtId="178" fontId="18" fillId="5" borderId="35" xfId="53" applyNumberFormat="1" applyFont="1" applyFill="1" applyBorder="1" applyAlignment="1" applyProtection="1">
      <alignment horizontal="center" vertical="center" wrapText="1"/>
      <protection locked="0"/>
    </xf>
    <xf numFmtId="178" fontId="28" fillId="8" borderId="36" xfId="52" applyNumberFormat="1" applyFont="1" applyFill="1" applyBorder="1" applyAlignment="1" applyProtection="1">
      <alignment horizontal="center" vertical="center" wrapText="1"/>
      <protection locked="0"/>
    </xf>
    <xf numFmtId="178" fontId="28" fillId="5" borderId="36" xfId="52" applyNumberFormat="1" applyFont="1" applyFill="1" applyBorder="1" applyAlignment="1" applyProtection="1">
      <alignment horizontal="center" vertical="center" wrapText="1"/>
      <protection locked="0"/>
    </xf>
    <xf numFmtId="178" fontId="18" fillId="5" borderId="14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vertical="center"/>
    </xf>
    <xf numFmtId="0" fontId="30" fillId="0" borderId="12" xfId="49" applyFont="1" applyFill="1" applyBorder="1" applyAlignment="1">
      <alignment horizontal="left" wrapText="1"/>
    </xf>
    <xf numFmtId="0" fontId="31" fillId="0" borderId="12" xfId="49" applyFont="1" applyFill="1" applyBorder="1" applyAlignment="1">
      <alignment horizontal="left"/>
    </xf>
    <xf numFmtId="177" fontId="32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33" fillId="0" borderId="12" xfId="0" applyNumberFormat="1" applyFont="1" applyFill="1" applyBorder="1" applyAlignment="1">
      <alignment horizontal="center" vertical="center" wrapText="1"/>
    </xf>
    <xf numFmtId="0" fontId="34" fillId="0" borderId="12" xfId="50" applyFont="1" applyFill="1" applyBorder="1" applyAlignment="1">
      <alignment horizontal="left" vertical="center" wrapText="1"/>
    </xf>
    <xf numFmtId="0" fontId="35" fillId="0" borderId="12" xfId="50" applyFont="1" applyFill="1" applyBorder="1" applyAlignment="1">
      <alignment horizontal="left" vertical="center"/>
    </xf>
    <xf numFmtId="0" fontId="34" fillId="0" borderId="12" xfId="51" applyFont="1" applyFill="1" applyBorder="1" applyAlignment="1">
      <alignment wrapText="1"/>
    </xf>
    <xf numFmtId="0" fontId="35" fillId="0" borderId="12" xfId="51" applyFont="1" applyFill="1" applyBorder="1" applyAlignment="1"/>
    <xf numFmtId="177" fontId="17" fillId="0" borderId="12" xfId="0" applyNumberFormat="1" applyFont="1" applyFill="1" applyBorder="1" applyAlignment="1">
      <alignment horizontal="center" wrapText="1"/>
    </xf>
    <xf numFmtId="0" fontId="36" fillId="0" borderId="12" xfId="49" applyFont="1" applyFill="1" applyBorder="1" applyAlignment="1">
      <alignment wrapText="1"/>
    </xf>
    <xf numFmtId="0" fontId="37" fillId="0" borderId="12" xfId="49" applyFont="1" applyFill="1" applyBorder="1" applyAlignment="1"/>
    <xf numFmtId="180" fontId="38" fillId="0" borderId="12" xfId="0" applyNumberFormat="1" applyFont="1" applyFill="1" applyBorder="1" applyAlignment="1">
      <alignment horizontal="center" wrapText="1"/>
    </xf>
    <xf numFmtId="0" fontId="36" fillId="0" borderId="12" xfId="49" applyFont="1" applyFill="1" applyBorder="1" applyAlignment="1">
      <alignment horizontal="left" wrapText="1"/>
    </xf>
    <xf numFmtId="0" fontId="37" fillId="0" borderId="12" xfId="49" applyFont="1" applyFill="1" applyBorder="1" applyAlignment="1">
      <alignment horizontal="left"/>
    </xf>
    <xf numFmtId="0" fontId="36" fillId="6" borderId="12" xfId="49" applyFont="1" applyFill="1" applyBorder="1" applyAlignment="1">
      <alignment wrapText="1"/>
    </xf>
    <xf numFmtId="0" fontId="37" fillId="6" borderId="12" xfId="49" applyFont="1" applyFill="1" applyBorder="1" applyAlignment="1"/>
    <xf numFmtId="180" fontId="17" fillId="0" borderId="12" xfId="0" applyNumberFormat="1" applyFont="1" applyFill="1" applyBorder="1" applyAlignment="1">
      <alignment horizontal="center" wrapText="1"/>
    </xf>
    <xf numFmtId="0" fontId="36" fillId="0" borderId="12" xfId="51" applyFont="1" applyFill="1" applyBorder="1" applyAlignment="1">
      <alignment wrapText="1"/>
    </xf>
    <xf numFmtId="0" fontId="37" fillId="0" borderId="12" xfId="51" applyFont="1" applyFill="1" applyBorder="1" applyAlignment="1"/>
    <xf numFmtId="0" fontId="21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77" fontId="33" fillId="0" borderId="12" xfId="0" applyNumberFormat="1" applyFont="1" applyFill="1" applyBorder="1" applyAlignment="1">
      <alignment horizontal="center" vertical="center" wrapText="1"/>
    </xf>
    <xf numFmtId="177" fontId="41" fillId="0" borderId="12" xfId="0" applyNumberFormat="1" applyFont="1" applyFill="1" applyBorder="1" applyAlignment="1">
      <alignment horizontal="center" vertical="center" wrapText="1"/>
    </xf>
    <xf numFmtId="177" fontId="42" fillId="9" borderId="1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8" xfId="50"/>
    <cellStyle name="Normal 5" xfId="51"/>
    <cellStyle name="Normal 2 2" xfId="52"/>
    <cellStyle name="Normal 3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100263</xdr:colOff>
      <xdr:row>0</xdr:row>
      <xdr:rowOff>167106</xdr:rowOff>
    </xdr:from>
    <xdr:to>
      <xdr:col>14</xdr:col>
      <xdr:colOff>533968</xdr:colOff>
      <xdr:row>11</xdr:row>
      <xdr:rowOff>132181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08960" y="167005"/>
          <a:ext cx="1461770" cy="268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100263</xdr:colOff>
      <xdr:row>0</xdr:row>
      <xdr:rowOff>167106</xdr:rowOff>
    </xdr:from>
    <xdr:to>
      <xdr:col>14</xdr:col>
      <xdr:colOff>533968</xdr:colOff>
      <xdr:row>11</xdr:row>
      <xdr:rowOff>132181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08960" y="167005"/>
          <a:ext cx="1461770" cy="268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view="pageBreakPreview" zoomScale="70" zoomScaleNormal="70" workbookViewId="0">
      <selection activeCell="C45" sqref="C45"/>
    </sheetView>
  </sheetViews>
  <sheetFormatPr defaultColWidth="9.02654867256637" defaultRowHeight="12.75"/>
  <cols>
    <col min="1" max="1" width="4.17699115044248" style="88" customWidth="1"/>
    <col min="2" max="2" width="16.3628318584071" style="88" customWidth="1"/>
    <col min="3" max="3" width="11.0176991150442" style="88" customWidth="1"/>
    <col min="4" max="4" width="20.3628318584071" style="88" customWidth="1"/>
    <col min="5" max="5" width="15.929203539823" style="88" customWidth="1"/>
    <col min="6" max="6" width="74.929203539823" style="88" customWidth="1"/>
    <col min="7" max="7" width="9" style="88" customWidth="1"/>
    <col min="8" max="14" width="10.5575221238938" style="88" customWidth="1"/>
    <col min="15" max="16384" width="9.02654867256637" style="88"/>
  </cols>
  <sheetData>
    <row r="1" s="88" customFormat="1" ht="23.25" spans="1:14">
      <c r="A1" s="89" t="s">
        <v>0</v>
      </c>
      <c r="B1" s="89"/>
      <c r="C1" s="89"/>
      <c r="D1" s="89"/>
      <c r="E1" s="90" t="s">
        <v>1</v>
      </c>
      <c r="F1" s="90"/>
      <c r="G1" s="91" t="s">
        <v>2</v>
      </c>
      <c r="H1" s="91"/>
      <c r="I1" s="90" t="s">
        <v>3</v>
      </c>
      <c r="J1" s="90"/>
      <c r="K1" s="91">
        <v>0</v>
      </c>
      <c r="L1" s="91"/>
      <c r="M1" s="91"/>
      <c r="N1" s="91"/>
    </row>
    <row r="2" s="88" customFormat="1" ht="13.5" spans="1:14">
      <c r="A2" s="17" t="s">
        <v>4</v>
      </c>
      <c r="B2" s="17"/>
      <c r="C2" s="92" t="s">
        <v>5</v>
      </c>
      <c r="D2" s="19" t="s">
        <v>6</v>
      </c>
      <c r="E2" s="93" t="s">
        <v>7</v>
      </c>
      <c r="F2" s="93"/>
      <c r="G2" s="93"/>
      <c r="H2" s="94" t="s">
        <v>8</v>
      </c>
      <c r="I2" s="94"/>
      <c r="J2" s="94"/>
      <c r="K2" s="124" t="s">
        <v>9</v>
      </c>
      <c r="L2" s="124"/>
      <c r="M2" s="124"/>
      <c r="N2" s="124"/>
    </row>
    <row r="3" s="88" customFormat="1" ht="13.5" spans="1:14">
      <c r="A3" s="17" t="s">
        <v>10</v>
      </c>
      <c r="B3" s="17"/>
      <c r="C3" s="92">
        <v>45490</v>
      </c>
      <c r="D3" s="19" t="s">
        <v>11</v>
      </c>
      <c r="E3" s="93" t="s">
        <v>12</v>
      </c>
      <c r="F3" s="93"/>
      <c r="G3" s="93"/>
      <c r="H3" s="94"/>
      <c r="I3" s="94"/>
      <c r="J3" s="94"/>
      <c r="K3" s="124"/>
      <c r="L3" s="124"/>
      <c r="M3" s="124"/>
      <c r="N3" s="124"/>
    </row>
    <row r="4" s="88" customFormat="1" ht="13.5" spans="1:14">
      <c r="A4" s="17" t="s">
        <v>13</v>
      </c>
      <c r="B4" s="17"/>
      <c r="C4" s="92" t="s">
        <v>14</v>
      </c>
      <c r="D4" s="19" t="s">
        <v>15</v>
      </c>
      <c r="E4" s="93" t="s">
        <v>16</v>
      </c>
      <c r="F4" s="93"/>
      <c r="G4" s="93"/>
      <c r="H4" s="94"/>
      <c r="I4" s="94"/>
      <c r="J4" s="94"/>
      <c r="K4" s="124"/>
      <c r="L4" s="124"/>
      <c r="M4" s="124"/>
      <c r="N4" s="124"/>
    </row>
    <row r="5" s="88" customFormat="1" ht="13.5" spans="1:14">
      <c r="A5" s="17" t="s">
        <v>17</v>
      </c>
      <c r="B5" s="17"/>
      <c r="C5" s="92" t="s">
        <v>18</v>
      </c>
      <c r="D5" s="19" t="s">
        <v>19</v>
      </c>
      <c r="E5" s="93" t="s">
        <v>20</v>
      </c>
      <c r="F5" s="93"/>
      <c r="G5" s="93"/>
      <c r="H5" s="95" t="s">
        <v>21</v>
      </c>
      <c r="I5" s="95"/>
      <c r="J5" s="95"/>
      <c r="K5" s="125" t="s">
        <v>22</v>
      </c>
      <c r="L5" s="125"/>
      <c r="M5" s="125"/>
      <c r="N5" s="125"/>
    </row>
    <row r="6" s="88" customFormat="1" ht="13.5" spans="1:14">
      <c r="A6" s="17" t="s">
        <v>23</v>
      </c>
      <c r="B6" s="17"/>
      <c r="C6" s="92" t="s">
        <v>24</v>
      </c>
      <c r="D6" s="19" t="s">
        <v>25</v>
      </c>
      <c r="E6" s="93">
        <v>0</v>
      </c>
      <c r="F6" s="93"/>
      <c r="G6" s="93"/>
      <c r="H6" s="95" t="s">
        <v>26</v>
      </c>
      <c r="I6" s="95"/>
      <c r="J6" s="95"/>
      <c r="K6" s="125">
        <v>0</v>
      </c>
      <c r="L6" s="125"/>
      <c r="M6" s="125"/>
      <c r="N6" s="125"/>
    </row>
    <row r="7" s="88" customFormat="1" spans="1:14">
      <c r="A7" s="96" t="s">
        <v>27</v>
      </c>
      <c r="B7" s="97"/>
      <c r="C7" s="97"/>
      <c r="D7" s="97"/>
      <c r="E7" s="97"/>
      <c r="F7" s="98"/>
      <c r="G7" s="99" t="s">
        <v>28</v>
      </c>
      <c r="H7" s="100" t="s">
        <v>29</v>
      </c>
      <c r="I7" s="100" t="s">
        <v>30</v>
      </c>
      <c r="J7" s="126" t="s">
        <v>31</v>
      </c>
      <c r="K7" s="127" t="s">
        <v>32</v>
      </c>
      <c r="L7" s="100" t="s">
        <v>33</v>
      </c>
      <c r="M7" s="100" t="s">
        <v>34</v>
      </c>
      <c r="N7" s="100" t="s">
        <v>35</v>
      </c>
    </row>
    <row r="8" s="88" customFormat="1" spans="1:14">
      <c r="A8" s="101"/>
      <c r="B8" s="102"/>
      <c r="C8" s="102"/>
      <c r="D8" s="102"/>
      <c r="E8" s="102"/>
      <c r="F8" s="103"/>
      <c r="G8" s="39"/>
      <c r="H8" s="104"/>
      <c r="I8" s="104"/>
      <c r="J8" s="104"/>
      <c r="K8" s="104"/>
      <c r="L8" s="104"/>
      <c r="M8" s="104"/>
      <c r="N8" s="104"/>
    </row>
    <row r="9" s="88" customFormat="1" ht="30" customHeight="1" spans="1:14">
      <c r="A9" s="105" t="s">
        <v>36</v>
      </c>
      <c r="B9" s="105"/>
      <c r="C9" s="105"/>
      <c r="D9" s="105"/>
      <c r="E9" s="105"/>
      <c r="F9" s="106" t="s">
        <v>37</v>
      </c>
      <c r="G9" s="107">
        <v>0.25</v>
      </c>
      <c r="H9" s="129">
        <v>41</v>
      </c>
      <c r="I9" s="129">
        <v>41.5</v>
      </c>
      <c r="J9" s="131">
        <v>42</v>
      </c>
      <c r="K9" s="129">
        <v>42.5</v>
      </c>
      <c r="L9" s="129">
        <v>43</v>
      </c>
      <c r="M9" s="129">
        <v>43.5</v>
      </c>
      <c r="N9" s="129">
        <v>44</v>
      </c>
    </row>
    <row r="10" s="88" customFormat="1" ht="30" customHeight="1" spans="1:14">
      <c r="A10" s="109" t="s">
        <v>38</v>
      </c>
      <c r="B10" s="109"/>
      <c r="C10" s="109"/>
      <c r="D10" s="109"/>
      <c r="E10" s="109"/>
      <c r="F10" s="110" t="s">
        <v>39</v>
      </c>
      <c r="G10" s="107">
        <v>0.25</v>
      </c>
      <c r="H10" s="129">
        <v>7.5</v>
      </c>
      <c r="I10" s="129">
        <v>7.75</v>
      </c>
      <c r="J10" s="131">
        <v>8</v>
      </c>
      <c r="K10" s="129">
        <v>8.25</v>
      </c>
      <c r="L10" s="129">
        <v>8.5</v>
      </c>
      <c r="M10" s="129">
        <v>8.75</v>
      </c>
      <c r="N10" s="129">
        <v>9</v>
      </c>
    </row>
    <row r="11" s="88" customFormat="1" ht="30" customHeight="1" spans="1:14">
      <c r="A11" s="109" t="s">
        <v>40</v>
      </c>
      <c r="B11" s="109"/>
      <c r="C11" s="109"/>
      <c r="D11" s="109"/>
      <c r="E11" s="109"/>
      <c r="F11" s="110" t="s">
        <v>41</v>
      </c>
      <c r="G11" s="107">
        <v>0.25</v>
      </c>
      <c r="H11" s="129">
        <f t="shared" ref="H11:H17" si="0">I11-1/8</f>
        <v>6.75</v>
      </c>
      <c r="I11" s="129">
        <f t="shared" ref="I11:I17" si="1">J11-1/8</f>
        <v>6.875</v>
      </c>
      <c r="J11" s="131">
        <v>7</v>
      </c>
      <c r="K11" s="129">
        <f t="shared" ref="K11:N11" si="2">J11+1/8</f>
        <v>7.125</v>
      </c>
      <c r="L11" s="129">
        <f t="shared" si="2"/>
        <v>7.25</v>
      </c>
      <c r="M11" s="129">
        <f t="shared" si="2"/>
        <v>7.375</v>
      </c>
      <c r="N11" s="129">
        <f t="shared" si="2"/>
        <v>7.5</v>
      </c>
    </row>
    <row r="12" s="88" customFormat="1" ht="30" customHeight="1" spans="1:14">
      <c r="A12" s="109" t="s">
        <v>42</v>
      </c>
      <c r="B12" s="109"/>
      <c r="C12" s="109"/>
      <c r="D12" s="109"/>
      <c r="E12" s="109"/>
      <c r="F12" s="110" t="s">
        <v>43</v>
      </c>
      <c r="G12" s="107">
        <v>0.25</v>
      </c>
      <c r="H12" s="129">
        <f t="shared" si="0"/>
        <v>5.75</v>
      </c>
      <c r="I12" s="129">
        <f t="shared" si="1"/>
        <v>5.875</v>
      </c>
      <c r="J12" s="131">
        <v>6</v>
      </c>
      <c r="K12" s="129">
        <f t="shared" ref="K12:N12" si="3">J12+1/8</f>
        <v>6.125</v>
      </c>
      <c r="L12" s="129">
        <f t="shared" si="3"/>
        <v>6.25</v>
      </c>
      <c r="M12" s="129">
        <f t="shared" si="3"/>
        <v>6.375</v>
      </c>
      <c r="N12" s="129">
        <f t="shared" si="3"/>
        <v>6.5</v>
      </c>
    </row>
    <row r="13" s="88" customFormat="1" ht="30" customHeight="1" spans="1:14">
      <c r="A13" s="111" t="s">
        <v>44</v>
      </c>
      <c r="B13" s="111"/>
      <c r="C13" s="111"/>
      <c r="D13" s="111"/>
      <c r="E13" s="111"/>
      <c r="F13" s="112" t="s">
        <v>45</v>
      </c>
      <c r="G13" s="113">
        <v>0</v>
      </c>
      <c r="H13" s="129">
        <v>2.5</v>
      </c>
      <c r="I13" s="129">
        <v>2.5</v>
      </c>
      <c r="J13" s="131">
        <v>2.5</v>
      </c>
      <c r="K13" s="129">
        <v>2.5</v>
      </c>
      <c r="L13" s="129">
        <v>2.5</v>
      </c>
      <c r="M13" s="129">
        <v>2.5</v>
      </c>
      <c r="N13" s="129">
        <v>2.5</v>
      </c>
    </row>
    <row r="14" s="88" customFormat="1" ht="30" customHeight="1" spans="1:14">
      <c r="A14" s="111" t="s">
        <v>46</v>
      </c>
      <c r="B14" s="111"/>
      <c r="C14" s="111"/>
      <c r="D14" s="111"/>
      <c r="E14" s="111"/>
      <c r="F14" s="112" t="s">
        <v>47</v>
      </c>
      <c r="G14" s="113">
        <v>0</v>
      </c>
      <c r="H14" s="129">
        <v>0.25</v>
      </c>
      <c r="I14" s="129">
        <v>0.25</v>
      </c>
      <c r="J14" s="131">
        <v>0.25</v>
      </c>
      <c r="K14" s="129">
        <v>0.25</v>
      </c>
      <c r="L14" s="129">
        <v>0.25</v>
      </c>
      <c r="M14" s="129">
        <v>0.25</v>
      </c>
      <c r="N14" s="129">
        <v>0.25</v>
      </c>
    </row>
    <row r="15" s="88" customFormat="1" ht="30" customHeight="1" spans="1:14">
      <c r="A15" s="114" t="s">
        <v>48</v>
      </c>
      <c r="B15" s="114"/>
      <c r="C15" s="114"/>
      <c r="D15" s="114"/>
      <c r="E15" s="114"/>
      <c r="F15" s="115" t="s">
        <v>49</v>
      </c>
      <c r="G15" s="116">
        <v>45665</v>
      </c>
      <c r="H15" s="129">
        <v>15</v>
      </c>
      <c r="I15" s="129">
        <v>15.25</v>
      </c>
      <c r="J15" s="131">
        <v>15.5</v>
      </c>
      <c r="K15" s="129">
        <v>15.75</v>
      </c>
      <c r="L15" s="129">
        <v>16.25</v>
      </c>
      <c r="M15" s="129">
        <v>17</v>
      </c>
      <c r="N15" s="129">
        <v>17.75</v>
      </c>
    </row>
    <row r="16" s="88" customFormat="1" ht="30" customHeight="1" spans="1:14">
      <c r="A16" s="117" t="s">
        <v>50</v>
      </c>
      <c r="B16" s="117"/>
      <c r="C16" s="117"/>
      <c r="D16" s="117"/>
      <c r="E16" s="117"/>
      <c r="F16" s="118" t="s">
        <v>51</v>
      </c>
      <c r="G16" s="113">
        <v>0</v>
      </c>
      <c r="H16" s="130">
        <f t="shared" si="0"/>
        <v>1.5</v>
      </c>
      <c r="I16" s="130">
        <f t="shared" si="1"/>
        <v>1.625</v>
      </c>
      <c r="J16" s="131">
        <v>1.75</v>
      </c>
      <c r="K16" s="129">
        <f t="shared" ref="K16:N16" si="4">J16+1/8</f>
        <v>1.875</v>
      </c>
      <c r="L16" s="129">
        <f t="shared" si="4"/>
        <v>2</v>
      </c>
      <c r="M16" s="129">
        <f t="shared" si="4"/>
        <v>2.125</v>
      </c>
      <c r="N16" s="129">
        <f t="shared" si="4"/>
        <v>2.25</v>
      </c>
    </row>
    <row r="17" s="88" customFormat="1" ht="30" customHeight="1" spans="1:14">
      <c r="A17" s="117" t="s">
        <v>52</v>
      </c>
      <c r="B17" s="117"/>
      <c r="C17" s="117"/>
      <c r="D17" s="117"/>
      <c r="E17" s="117"/>
      <c r="F17" s="118" t="s">
        <v>53</v>
      </c>
      <c r="G17" s="113">
        <v>0</v>
      </c>
      <c r="H17" s="130">
        <f t="shared" si="0"/>
        <v>3</v>
      </c>
      <c r="I17" s="130">
        <f t="shared" si="1"/>
        <v>3.125</v>
      </c>
      <c r="J17" s="131">
        <v>3.25</v>
      </c>
      <c r="K17" s="129">
        <f t="shared" ref="K17:N17" si="5">J17+1/8</f>
        <v>3.375</v>
      </c>
      <c r="L17" s="129">
        <f t="shared" si="5"/>
        <v>3.5</v>
      </c>
      <c r="M17" s="129">
        <f t="shared" si="5"/>
        <v>3.625</v>
      </c>
      <c r="N17" s="129">
        <f t="shared" si="5"/>
        <v>3.75</v>
      </c>
    </row>
    <row r="18" s="88" customFormat="1" ht="30" customHeight="1" spans="1:14">
      <c r="A18" s="119" t="s">
        <v>54</v>
      </c>
      <c r="B18" s="119"/>
      <c r="C18" s="119"/>
      <c r="D18" s="119"/>
      <c r="E18" s="119"/>
      <c r="F18" s="120" t="s">
        <v>55</v>
      </c>
      <c r="G18" s="121">
        <v>45661</v>
      </c>
      <c r="H18" s="129">
        <f>I18-1</f>
        <v>8.75</v>
      </c>
      <c r="I18" s="129">
        <f>J18-1</f>
        <v>9.75</v>
      </c>
      <c r="J18" s="131">
        <v>10.75</v>
      </c>
      <c r="K18" s="129">
        <f>J18+1.25</f>
        <v>12</v>
      </c>
      <c r="L18" s="129">
        <f t="shared" ref="L18:N18" si="6">K18+1</f>
        <v>13</v>
      </c>
      <c r="M18" s="129">
        <f t="shared" si="6"/>
        <v>14</v>
      </c>
      <c r="N18" s="129">
        <f t="shared" si="6"/>
        <v>15</v>
      </c>
    </row>
    <row r="19" s="88" customFormat="1" ht="30" customHeight="1" spans="1:14">
      <c r="A19" s="119" t="s">
        <v>56</v>
      </c>
      <c r="B19" s="119"/>
      <c r="C19" s="119"/>
      <c r="D19" s="119"/>
      <c r="E19" s="119"/>
      <c r="F19" s="120" t="s">
        <v>57</v>
      </c>
      <c r="G19" s="121">
        <v>45661</v>
      </c>
      <c r="H19" s="129">
        <f>I19-1</f>
        <v>11.25</v>
      </c>
      <c r="I19" s="129">
        <f>J19-1</f>
        <v>12.25</v>
      </c>
      <c r="J19" s="131">
        <v>13.25</v>
      </c>
      <c r="K19" s="129">
        <f>J19+1.25</f>
        <v>14.5</v>
      </c>
      <c r="L19" s="129">
        <f t="shared" ref="L19:N19" si="7">K19+1</f>
        <v>15.5</v>
      </c>
      <c r="M19" s="129">
        <f t="shared" si="7"/>
        <v>16.5</v>
      </c>
      <c r="N19" s="129">
        <f t="shared" si="7"/>
        <v>17.5</v>
      </c>
    </row>
    <row r="20" s="88" customFormat="1" ht="30" customHeight="1" spans="1:14">
      <c r="A20" s="114" t="s">
        <v>58</v>
      </c>
      <c r="B20" s="114"/>
      <c r="C20" s="114"/>
      <c r="D20" s="114"/>
      <c r="E20" s="114"/>
      <c r="F20" s="115" t="s">
        <v>59</v>
      </c>
      <c r="G20" s="121">
        <v>45661</v>
      </c>
      <c r="H20" s="129">
        <f t="shared" ref="H20:H24" si="8">I20-2</f>
        <v>22</v>
      </c>
      <c r="I20" s="129">
        <f t="shared" ref="I20:I24" si="9">J20-2</f>
        <v>24</v>
      </c>
      <c r="J20" s="131">
        <v>26</v>
      </c>
      <c r="K20" s="129">
        <f t="shared" ref="K20:N20" si="10">J20+2</f>
        <v>28</v>
      </c>
      <c r="L20" s="129">
        <f t="shared" ref="L20:L24" si="11">K20+2.5</f>
        <v>30.5</v>
      </c>
      <c r="M20" s="129">
        <f t="shared" si="10"/>
        <v>32.5</v>
      </c>
      <c r="N20" s="129">
        <f t="shared" si="10"/>
        <v>34.5</v>
      </c>
    </row>
    <row r="21" s="88" customFormat="1" ht="30" customHeight="1" spans="1:14">
      <c r="A21" s="122" t="s">
        <v>60</v>
      </c>
      <c r="B21" s="122"/>
      <c r="C21" s="122"/>
      <c r="D21" s="122"/>
      <c r="E21" s="122"/>
      <c r="F21" s="123" t="s">
        <v>61</v>
      </c>
      <c r="G21" s="121">
        <v>45661</v>
      </c>
      <c r="H21" s="129">
        <f t="shared" si="8"/>
        <v>21.5</v>
      </c>
      <c r="I21" s="129">
        <f t="shared" si="9"/>
        <v>23.5</v>
      </c>
      <c r="J21" s="131">
        <v>25.5</v>
      </c>
      <c r="K21" s="129">
        <f t="shared" ref="K21:N21" si="12">J21+2</f>
        <v>27.5</v>
      </c>
      <c r="L21" s="129">
        <f t="shared" si="11"/>
        <v>30</v>
      </c>
      <c r="M21" s="129">
        <f t="shared" si="12"/>
        <v>32</v>
      </c>
      <c r="N21" s="129">
        <f t="shared" si="12"/>
        <v>34</v>
      </c>
    </row>
    <row r="22" s="88" customFormat="1" ht="30" customHeight="1" spans="1:14">
      <c r="A22" s="122" t="s">
        <v>62</v>
      </c>
      <c r="B22" s="122"/>
      <c r="C22" s="122"/>
      <c r="D22" s="122"/>
      <c r="E22" s="122"/>
      <c r="F22" s="123" t="s">
        <v>63</v>
      </c>
      <c r="G22" s="121">
        <v>45661</v>
      </c>
      <c r="H22" s="129">
        <f t="shared" si="8"/>
        <v>26</v>
      </c>
      <c r="I22" s="129">
        <f t="shared" si="9"/>
        <v>28</v>
      </c>
      <c r="J22" s="131">
        <v>30</v>
      </c>
      <c r="K22" s="129">
        <f t="shared" ref="K22:N22" si="13">J22+2</f>
        <v>32</v>
      </c>
      <c r="L22" s="129">
        <f t="shared" si="11"/>
        <v>34.5</v>
      </c>
      <c r="M22" s="129">
        <f t="shared" si="13"/>
        <v>36.5</v>
      </c>
      <c r="N22" s="129">
        <f t="shared" si="13"/>
        <v>38.5</v>
      </c>
    </row>
    <row r="23" s="88" customFormat="1" ht="30" customHeight="1" spans="1:14">
      <c r="A23" s="122" t="s">
        <v>64</v>
      </c>
      <c r="B23" s="122"/>
      <c r="C23" s="122"/>
      <c r="D23" s="122"/>
      <c r="E23" s="122"/>
      <c r="F23" s="123" t="s">
        <v>65</v>
      </c>
      <c r="G23" s="121">
        <v>45661</v>
      </c>
      <c r="H23" s="129">
        <f t="shared" si="8"/>
        <v>29.5</v>
      </c>
      <c r="I23" s="129">
        <f t="shared" si="9"/>
        <v>31.5</v>
      </c>
      <c r="J23" s="131">
        <v>33.5</v>
      </c>
      <c r="K23" s="129">
        <f t="shared" ref="K23:N23" si="14">J23+2</f>
        <v>35.5</v>
      </c>
      <c r="L23" s="129">
        <f t="shared" si="11"/>
        <v>38</v>
      </c>
      <c r="M23" s="129">
        <f t="shared" si="14"/>
        <v>40</v>
      </c>
      <c r="N23" s="129">
        <f t="shared" si="14"/>
        <v>42</v>
      </c>
    </row>
    <row r="24" s="88" customFormat="1" ht="30" customHeight="1" spans="1:14">
      <c r="A24" s="114" t="s">
        <v>66</v>
      </c>
      <c r="B24" s="114"/>
      <c r="C24" s="114"/>
      <c r="D24" s="114"/>
      <c r="E24" s="114"/>
      <c r="F24" s="115" t="s">
        <v>67</v>
      </c>
      <c r="G24" s="121">
        <v>45659</v>
      </c>
      <c r="H24" s="129">
        <f t="shared" si="8"/>
        <v>27</v>
      </c>
      <c r="I24" s="129">
        <f t="shared" si="9"/>
        <v>29</v>
      </c>
      <c r="J24" s="131">
        <v>31</v>
      </c>
      <c r="K24" s="129">
        <f t="shared" ref="K24:N24" si="15">J24+2</f>
        <v>33</v>
      </c>
      <c r="L24" s="129">
        <f t="shared" si="11"/>
        <v>35.5</v>
      </c>
      <c r="M24" s="129">
        <f t="shared" si="15"/>
        <v>37.5</v>
      </c>
      <c r="N24" s="129">
        <f t="shared" si="15"/>
        <v>39.5</v>
      </c>
    </row>
    <row r="25" s="88" customFormat="1" ht="30" customHeight="1" spans="1:14">
      <c r="A25" s="109" t="s">
        <v>68</v>
      </c>
      <c r="B25" s="109"/>
      <c r="C25" s="109"/>
      <c r="D25" s="109"/>
      <c r="E25" s="109"/>
      <c r="F25" s="110" t="s">
        <v>69</v>
      </c>
      <c r="G25" s="113">
        <v>0.125</v>
      </c>
      <c r="H25" s="129">
        <v>1</v>
      </c>
      <c r="I25" s="129">
        <v>1</v>
      </c>
      <c r="J25" s="131">
        <v>1</v>
      </c>
      <c r="K25" s="129">
        <v>1</v>
      </c>
      <c r="L25" s="129">
        <v>1</v>
      </c>
      <c r="M25" s="129">
        <v>1</v>
      </c>
      <c r="N25" s="129">
        <v>1</v>
      </c>
    </row>
    <row r="26" s="88" customFormat="1" ht="30" customHeight="1" spans="1:14">
      <c r="A26" s="109" t="s">
        <v>70</v>
      </c>
      <c r="B26" s="109"/>
      <c r="C26" s="109"/>
      <c r="D26" s="109"/>
      <c r="E26" s="109"/>
      <c r="F26" s="110" t="s">
        <v>71</v>
      </c>
      <c r="G26" s="121">
        <v>45665</v>
      </c>
      <c r="H26" s="129">
        <f>I26-1/4</f>
        <v>7.5</v>
      </c>
      <c r="I26" s="129">
        <f>J26-1/4</f>
        <v>7.75</v>
      </c>
      <c r="J26" s="131">
        <v>8</v>
      </c>
      <c r="K26" s="129">
        <f t="shared" ref="K26:N26" si="16">J26+1/4</f>
        <v>8.25</v>
      </c>
      <c r="L26" s="129">
        <f t="shared" si="16"/>
        <v>8.5</v>
      </c>
      <c r="M26" s="129">
        <f t="shared" si="16"/>
        <v>8.75</v>
      </c>
      <c r="N26" s="129">
        <f t="shared" si="16"/>
        <v>9</v>
      </c>
    </row>
    <row r="27" s="88" customFormat="1" ht="30" customHeight="1" spans="1:14">
      <c r="A27" s="109" t="s">
        <v>72</v>
      </c>
      <c r="B27" s="109"/>
      <c r="C27" s="109"/>
      <c r="D27" s="109"/>
      <c r="E27" s="109"/>
      <c r="F27" s="110" t="s">
        <v>73</v>
      </c>
      <c r="G27" s="121">
        <v>45665</v>
      </c>
      <c r="H27" s="129">
        <f>I27-5/16</f>
        <v>14.625</v>
      </c>
      <c r="I27" s="129">
        <f>J27-5/16</f>
        <v>14.9375</v>
      </c>
      <c r="J27" s="131">
        <v>15.25</v>
      </c>
      <c r="K27" s="129">
        <f t="shared" ref="K27:N27" si="17">J27+5/16</f>
        <v>15.5625</v>
      </c>
      <c r="L27" s="129">
        <f t="shared" si="17"/>
        <v>15.875</v>
      </c>
      <c r="M27" s="129">
        <f t="shared" si="17"/>
        <v>16.1875</v>
      </c>
      <c r="N27" s="129">
        <f t="shared" si="17"/>
        <v>16.5</v>
      </c>
    </row>
    <row r="28" s="88" customFormat="1" ht="30" customHeight="1" spans="1:14">
      <c r="A28" s="109" t="s">
        <v>74</v>
      </c>
      <c r="B28" s="109"/>
      <c r="C28" s="109"/>
      <c r="D28" s="109"/>
      <c r="E28" s="109"/>
      <c r="F28" s="110" t="s">
        <v>75</v>
      </c>
      <c r="G28" s="121">
        <v>45665</v>
      </c>
      <c r="H28" s="129">
        <f>I28-3/8</f>
        <v>22</v>
      </c>
      <c r="I28" s="129">
        <f>J28-3/8</f>
        <v>22.375</v>
      </c>
      <c r="J28" s="131">
        <v>22.75</v>
      </c>
      <c r="K28" s="129">
        <f t="shared" ref="K28:N28" si="18">J28+3/8</f>
        <v>23.125</v>
      </c>
      <c r="L28" s="129">
        <f t="shared" si="18"/>
        <v>23.5</v>
      </c>
      <c r="M28" s="129">
        <f t="shared" si="18"/>
        <v>23.875</v>
      </c>
      <c r="N28" s="129">
        <f t="shared" si="18"/>
        <v>24.25</v>
      </c>
    </row>
    <row r="29" s="88" customFormat="1" ht="30" customHeight="1" spans="1:14">
      <c r="A29" s="109" t="s">
        <v>76</v>
      </c>
      <c r="B29" s="109"/>
      <c r="C29" s="109"/>
      <c r="D29" s="109"/>
      <c r="E29" s="109"/>
      <c r="F29" s="110" t="s">
        <v>77</v>
      </c>
      <c r="G29" s="121">
        <v>45665</v>
      </c>
      <c r="H29" s="129">
        <f>I29-7/16</f>
        <v>31.375</v>
      </c>
      <c r="I29" s="129">
        <f>J29-7/16</f>
        <v>31.8125</v>
      </c>
      <c r="J29" s="131">
        <v>32.25</v>
      </c>
      <c r="K29" s="129">
        <f t="shared" ref="K29:N29" si="19">J29+7/16</f>
        <v>32.6875</v>
      </c>
      <c r="L29" s="129">
        <f t="shared" si="19"/>
        <v>33.125</v>
      </c>
      <c r="M29" s="129">
        <f t="shared" si="19"/>
        <v>33.5625</v>
      </c>
      <c r="N29" s="129">
        <f t="shared" si="19"/>
        <v>34</v>
      </c>
    </row>
    <row r="30" s="88" customFormat="1" spans="14:14">
      <c r="N30" s="128"/>
    </row>
    <row r="31" s="88" customFormat="1" spans="14:14">
      <c r="N31" s="128"/>
    </row>
    <row r="32" s="88" customFormat="1" spans="14:14">
      <c r="N32" s="128"/>
    </row>
    <row r="33" s="88" customFormat="1" spans="14:14">
      <c r="N33" s="128"/>
    </row>
    <row r="34" s="88" customFormat="1" spans="14:14">
      <c r="N34" s="128"/>
    </row>
    <row r="35" s="88" customFormat="1" spans="14:14">
      <c r="N35" s="128"/>
    </row>
    <row r="36" s="88" customFormat="1" spans="14:14">
      <c r="N36" s="128"/>
    </row>
    <row r="37" s="88" customFormat="1" spans="14:14">
      <c r="N37" s="128"/>
    </row>
    <row r="38" s="88" customFormat="1" spans="14:14">
      <c r="N38" s="128"/>
    </row>
    <row r="39" s="88" customFormat="1" spans="14:14">
      <c r="N39" s="128"/>
    </row>
    <row r="40" s="88" customFormat="1" spans="14:14">
      <c r="N40" s="128"/>
    </row>
    <row r="41" s="88" customFormat="1" spans="14:14">
      <c r="N41" s="128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A7:F8"/>
  </mergeCells>
  <pageMargins left="0.7" right="0.7" top="0.75" bottom="0.75" header="0.3" footer="0.3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view="pageBreakPreview" zoomScale="70" zoomScaleNormal="70" workbookViewId="0">
      <selection activeCell="R26" sqref="R26"/>
    </sheetView>
  </sheetViews>
  <sheetFormatPr defaultColWidth="9.02654867256637" defaultRowHeight="12.75"/>
  <cols>
    <col min="1" max="1" width="4.17699115044248" style="88" customWidth="1"/>
    <col min="2" max="2" width="16.3628318584071" style="88" customWidth="1"/>
    <col min="3" max="3" width="11.0176991150442" style="88" customWidth="1"/>
    <col min="4" max="4" width="20.3628318584071" style="88" customWidth="1"/>
    <col min="5" max="5" width="15.929203539823" style="88" customWidth="1"/>
    <col min="6" max="6" width="74.929203539823" style="88" customWidth="1"/>
    <col min="7" max="7" width="9" style="88" customWidth="1"/>
    <col min="8" max="14" width="10.5575221238938" style="88" customWidth="1"/>
    <col min="15" max="16384" width="9.02654867256637" style="88"/>
  </cols>
  <sheetData>
    <row r="1" s="88" customFormat="1" ht="23.25" spans="1:14">
      <c r="A1" s="89" t="s">
        <v>0</v>
      </c>
      <c r="B1" s="89"/>
      <c r="C1" s="89"/>
      <c r="D1" s="89"/>
      <c r="E1" s="90" t="s">
        <v>1</v>
      </c>
      <c r="F1" s="90"/>
      <c r="G1" s="91" t="s">
        <v>2</v>
      </c>
      <c r="H1" s="91"/>
      <c r="I1" s="90" t="s">
        <v>3</v>
      </c>
      <c r="J1" s="90"/>
      <c r="K1" s="91">
        <v>0</v>
      </c>
      <c r="L1" s="91"/>
      <c r="M1" s="91"/>
      <c r="N1" s="91"/>
    </row>
    <row r="2" s="88" customFormat="1" ht="13.5" spans="1:14">
      <c r="A2" s="17" t="s">
        <v>4</v>
      </c>
      <c r="B2" s="17"/>
      <c r="C2" s="92" t="s">
        <v>5</v>
      </c>
      <c r="D2" s="19" t="s">
        <v>6</v>
      </c>
      <c r="E2" s="93" t="s">
        <v>7</v>
      </c>
      <c r="F2" s="93"/>
      <c r="G2" s="93"/>
      <c r="H2" s="94" t="s">
        <v>8</v>
      </c>
      <c r="I2" s="94"/>
      <c r="J2" s="94"/>
      <c r="K2" s="124" t="s">
        <v>9</v>
      </c>
      <c r="L2" s="124"/>
      <c r="M2" s="124"/>
      <c r="N2" s="124"/>
    </row>
    <row r="3" s="88" customFormat="1" ht="13.5" spans="1:14">
      <c r="A3" s="17" t="s">
        <v>10</v>
      </c>
      <c r="B3" s="17"/>
      <c r="C3" s="92">
        <v>45490</v>
      </c>
      <c r="D3" s="19" t="s">
        <v>11</v>
      </c>
      <c r="E3" s="93" t="s">
        <v>12</v>
      </c>
      <c r="F3" s="93"/>
      <c r="G3" s="93"/>
      <c r="H3" s="94"/>
      <c r="I3" s="94"/>
      <c r="J3" s="94"/>
      <c r="K3" s="124"/>
      <c r="L3" s="124"/>
      <c r="M3" s="124"/>
      <c r="N3" s="124"/>
    </row>
    <row r="4" s="88" customFormat="1" ht="13.5" spans="1:14">
      <c r="A4" s="17" t="s">
        <v>13</v>
      </c>
      <c r="B4" s="17"/>
      <c r="C4" s="92" t="s">
        <v>14</v>
      </c>
      <c r="D4" s="19" t="s">
        <v>15</v>
      </c>
      <c r="E4" s="93" t="s">
        <v>16</v>
      </c>
      <c r="F4" s="93"/>
      <c r="G4" s="93"/>
      <c r="H4" s="94"/>
      <c r="I4" s="94"/>
      <c r="J4" s="94"/>
      <c r="K4" s="124"/>
      <c r="L4" s="124"/>
      <c r="M4" s="124"/>
      <c r="N4" s="124"/>
    </row>
    <row r="5" s="88" customFormat="1" ht="13.5" spans="1:14">
      <c r="A5" s="17" t="s">
        <v>17</v>
      </c>
      <c r="B5" s="17"/>
      <c r="C5" s="92" t="s">
        <v>18</v>
      </c>
      <c r="D5" s="19" t="s">
        <v>19</v>
      </c>
      <c r="E5" s="93" t="s">
        <v>20</v>
      </c>
      <c r="F5" s="93"/>
      <c r="G5" s="93"/>
      <c r="H5" s="95" t="s">
        <v>21</v>
      </c>
      <c r="I5" s="95"/>
      <c r="J5" s="95"/>
      <c r="K5" s="125" t="s">
        <v>22</v>
      </c>
      <c r="L5" s="125"/>
      <c r="M5" s="125"/>
      <c r="N5" s="125"/>
    </row>
    <row r="6" s="88" customFormat="1" ht="13.5" spans="1:14">
      <c r="A6" s="17" t="s">
        <v>23</v>
      </c>
      <c r="B6" s="17"/>
      <c r="C6" s="92" t="s">
        <v>24</v>
      </c>
      <c r="D6" s="19" t="s">
        <v>25</v>
      </c>
      <c r="E6" s="93">
        <v>0</v>
      </c>
      <c r="F6" s="93"/>
      <c r="G6" s="93"/>
      <c r="H6" s="95" t="s">
        <v>26</v>
      </c>
      <c r="I6" s="95"/>
      <c r="J6" s="95"/>
      <c r="K6" s="125">
        <v>0</v>
      </c>
      <c r="L6" s="125"/>
      <c r="M6" s="125"/>
      <c r="N6" s="125"/>
    </row>
    <row r="7" s="88" customFormat="1" spans="1:14">
      <c r="A7" s="96" t="s">
        <v>27</v>
      </c>
      <c r="B7" s="97"/>
      <c r="C7" s="97"/>
      <c r="D7" s="97"/>
      <c r="E7" s="97"/>
      <c r="F7" s="98"/>
      <c r="G7" s="99" t="s">
        <v>28</v>
      </c>
      <c r="H7" s="100" t="s">
        <v>29</v>
      </c>
      <c r="I7" s="100" t="s">
        <v>30</v>
      </c>
      <c r="J7" s="126" t="s">
        <v>31</v>
      </c>
      <c r="K7" s="127" t="s">
        <v>32</v>
      </c>
      <c r="L7" s="100" t="s">
        <v>33</v>
      </c>
      <c r="M7" s="100" t="s">
        <v>34</v>
      </c>
      <c r="N7" s="100" t="s">
        <v>35</v>
      </c>
    </row>
    <row r="8" s="88" customFormat="1" spans="1:14">
      <c r="A8" s="101"/>
      <c r="B8" s="102"/>
      <c r="C8" s="102"/>
      <c r="D8" s="102"/>
      <c r="E8" s="102"/>
      <c r="F8" s="103"/>
      <c r="G8" s="39"/>
      <c r="H8" s="104"/>
      <c r="I8" s="104"/>
      <c r="J8" s="104"/>
      <c r="K8" s="104"/>
      <c r="L8" s="104"/>
      <c r="M8" s="104"/>
      <c r="N8" s="104"/>
    </row>
    <row r="9" s="88" customFormat="1" ht="30" customHeight="1" spans="1:14">
      <c r="A9" s="105" t="s">
        <v>36</v>
      </c>
      <c r="B9" s="105"/>
      <c r="C9" s="105"/>
      <c r="D9" s="105"/>
      <c r="E9" s="105"/>
      <c r="F9" s="106" t="s">
        <v>37</v>
      </c>
      <c r="G9" s="107">
        <v>0.25</v>
      </c>
      <c r="H9" s="108">
        <f>'XS-XXL'!H9*2.54</f>
        <v>104.14</v>
      </c>
      <c r="I9" s="108">
        <f>'XS-XXL'!I9*2.54</f>
        <v>105.41</v>
      </c>
      <c r="J9" s="108">
        <f>'XS-XXL'!J9*2.54</f>
        <v>106.68</v>
      </c>
      <c r="K9" s="108">
        <f>'XS-XXL'!K9*2.54</f>
        <v>107.95</v>
      </c>
      <c r="L9" s="108">
        <f>'XS-XXL'!L9*2.54</f>
        <v>109.22</v>
      </c>
      <c r="M9" s="108">
        <f>'XS-XXL'!M9*2.54</f>
        <v>110.49</v>
      </c>
      <c r="N9" s="108">
        <f>'XS-XXL'!N9*2.54</f>
        <v>111.76</v>
      </c>
    </row>
    <row r="10" s="88" customFormat="1" ht="30" customHeight="1" spans="1:14">
      <c r="A10" s="109" t="s">
        <v>38</v>
      </c>
      <c r="B10" s="109"/>
      <c r="C10" s="109"/>
      <c r="D10" s="109"/>
      <c r="E10" s="109"/>
      <c r="F10" s="110" t="s">
        <v>39</v>
      </c>
      <c r="G10" s="107">
        <v>0.25</v>
      </c>
      <c r="H10" s="108">
        <f>'XS-XXL'!H10*2.54</f>
        <v>19.05</v>
      </c>
      <c r="I10" s="108">
        <f>'XS-XXL'!I10*2.54</f>
        <v>19.685</v>
      </c>
      <c r="J10" s="108">
        <f>'XS-XXL'!J10*2.54</f>
        <v>20.32</v>
      </c>
      <c r="K10" s="108">
        <f>'XS-XXL'!K10*2.54</f>
        <v>20.955</v>
      </c>
      <c r="L10" s="108">
        <f>'XS-XXL'!L10*2.54</f>
        <v>21.59</v>
      </c>
      <c r="M10" s="108">
        <f>'XS-XXL'!M10*2.54</f>
        <v>22.225</v>
      </c>
      <c r="N10" s="108">
        <f>'XS-XXL'!N10*2.54</f>
        <v>22.86</v>
      </c>
    </row>
    <row r="11" s="88" customFormat="1" ht="30" customHeight="1" spans="1:14">
      <c r="A11" s="109" t="s">
        <v>40</v>
      </c>
      <c r="B11" s="109"/>
      <c r="C11" s="109"/>
      <c r="D11" s="109"/>
      <c r="E11" s="109"/>
      <c r="F11" s="110" t="s">
        <v>41</v>
      </c>
      <c r="G11" s="107">
        <v>0.25</v>
      </c>
      <c r="H11" s="108">
        <f>'XS-XXL'!H11*2.54</f>
        <v>17.145</v>
      </c>
      <c r="I11" s="108">
        <f>'XS-XXL'!I11*2.54</f>
        <v>17.4625</v>
      </c>
      <c r="J11" s="108">
        <f>'XS-XXL'!J11*2.54</f>
        <v>17.78</v>
      </c>
      <c r="K11" s="108">
        <f>'XS-XXL'!K11*2.54</f>
        <v>18.0975</v>
      </c>
      <c r="L11" s="108">
        <f>'XS-XXL'!L11*2.54</f>
        <v>18.415</v>
      </c>
      <c r="M11" s="108">
        <f>'XS-XXL'!M11*2.54</f>
        <v>18.7325</v>
      </c>
      <c r="N11" s="108">
        <f>'XS-XXL'!N11*2.54</f>
        <v>19.05</v>
      </c>
    </row>
    <row r="12" s="88" customFormat="1" ht="30" customHeight="1" spans="1:14">
      <c r="A12" s="109" t="s">
        <v>42</v>
      </c>
      <c r="B12" s="109"/>
      <c r="C12" s="109"/>
      <c r="D12" s="109"/>
      <c r="E12" s="109"/>
      <c r="F12" s="110" t="s">
        <v>43</v>
      </c>
      <c r="G12" s="107">
        <v>0.25</v>
      </c>
      <c r="H12" s="108">
        <f>'XS-XXL'!H12*2.54</f>
        <v>14.605</v>
      </c>
      <c r="I12" s="108">
        <f>'XS-XXL'!I12*2.54</f>
        <v>14.9225</v>
      </c>
      <c r="J12" s="108">
        <f>'XS-XXL'!J12*2.54</f>
        <v>15.24</v>
      </c>
      <c r="K12" s="108">
        <f>'XS-XXL'!K12*2.54</f>
        <v>15.5575</v>
      </c>
      <c r="L12" s="108">
        <f>'XS-XXL'!L12*2.54</f>
        <v>15.875</v>
      </c>
      <c r="M12" s="108">
        <f>'XS-XXL'!M12*2.54</f>
        <v>16.1925</v>
      </c>
      <c r="N12" s="108">
        <f>'XS-XXL'!N12*2.54</f>
        <v>16.51</v>
      </c>
    </row>
    <row r="13" s="88" customFormat="1" ht="30" customHeight="1" spans="1:14">
      <c r="A13" s="111" t="s">
        <v>44</v>
      </c>
      <c r="B13" s="111"/>
      <c r="C13" s="111"/>
      <c r="D13" s="111"/>
      <c r="E13" s="111"/>
      <c r="F13" s="112" t="s">
        <v>45</v>
      </c>
      <c r="G13" s="113">
        <v>0</v>
      </c>
      <c r="H13" s="108">
        <f>'XS-XXL'!H13*2.54</f>
        <v>6.35</v>
      </c>
      <c r="I13" s="108">
        <f>'XS-XXL'!I13*2.54</f>
        <v>6.35</v>
      </c>
      <c r="J13" s="108">
        <f>'XS-XXL'!J13*2.54</f>
        <v>6.35</v>
      </c>
      <c r="K13" s="108">
        <f>'XS-XXL'!K13*2.54</f>
        <v>6.35</v>
      </c>
      <c r="L13" s="108">
        <f>'XS-XXL'!L13*2.54</f>
        <v>6.35</v>
      </c>
      <c r="M13" s="108">
        <f>'XS-XXL'!M13*2.54</f>
        <v>6.35</v>
      </c>
      <c r="N13" s="108">
        <f>'XS-XXL'!N13*2.54</f>
        <v>6.35</v>
      </c>
    </row>
    <row r="14" s="88" customFormat="1" ht="30" customHeight="1" spans="1:14">
      <c r="A14" s="111" t="s">
        <v>46</v>
      </c>
      <c r="B14" s="111"/>
      <c r="C14" s="111"/>
      <c r="D14" s="111"/>
      <c r="E14" s="111"/>
      <c r="F14" s="112" t="s">
        <v>47</v>
      </c>
      <c r="G14" s="113">
        <v>0</v>
      </c>
      <c r="H14" s="108">
        <f>'XS-XXL'!H14*2.54</f>
        <v>0.635</v>
      </c>
      <c r="I14" s="108">
        <f>'XS-XXL'!I14*2.54</f>
        <v>0.635</v>
      </c>
      <c r="J14" s="108">
        <f>'XS-XXL'!J14*2.54</f>
        <v>0.635</v>
      </c>
      <c r="K14" s="108">
        <f>'XS-XXL'!K14*2.54</f>
        <v>0.635</v>
      </c>
      <c r="L14" s="108">
        <f>'XS-XXL'!L14*2.54</f>
        <v>0.635</v>
      </c>
      <c r="M14" s="108">
        <f>'XS-XXL'!M14*2.54</f>
        <v>0.635</v>
      </c>
      <c r="N14" s="108">
        <f>'XS-XXL'!N14*2.54</f>
        <v>0.635</v>
      </c>
    </row>
    <row r="15" s="88" customFormat="1" ht="30" customHeight="1" spans="1:14">
      <c r="A15" s="114" t="s">
        <v>48</v>
      </c>
      <c r="B15" s="114"/>
      <c r="C15" s="114"/>
      <c r="D15" s="114"/>
      <c r="E15" s="114"/>
      <c r="F15" s="115" t="s">
        <v>49</v>
      </c>
      <c r="G15" s="116">
        <v>45665</v>
      </c>
      <c r="H15" s="108">
        <f>'XS-XXL'!H15*2.54</f>
        <v>38.1</v>
      </c>
      <c r="I15" s="108">
        <f>'XS-XXL'!I15*2.54</f>
        <v>38.735</v>
      </c>
      <c r="J15" s="108">
        <f>'XS-XXL'!J15*2.54</f>
        <v>39.37</v>
      </c>
      <c r="K15" s="108">
        <f>'XS-XXL'!K15*2.54</f>
        <v>40.005</v>
      </c>
      <c r="L15" s="108">
        <f>'XS-XXL'!L15*2.54</f>
        <v>41.275</v>
      </c>
      <c r="M15" s="108">
        <f>'XS-XXL'!M15*2.54</f>
        <v>43.18</v>
      </c>
      <c r="N15" s="108">
        <f>'XS-XXL'!N15*2.54</f>
        <v>45.085</v>
      </c>
    </row>
    <row r="16" s="88" customFormat="1" ht="30" customHeight="1" spans="1:14">
      <c r="A16" s="117" t="s">
        <v>50</v>
      </c>
      <c r="B16" s="117"/>
      <c r="C16" s="117"/>
      <c r="D16" s="117"/>
      <c r="E16" s="117"/>
      <c r="F16" s="118" t="s">
        <v>51</v>
      </c>
      <c r="G16" s="113">
        <v>0</v>
      </c>
      <c r="H16" s="108">
        <f>'XS-XXL'!H16*2.54</f>
        <v>3.81</v>
      </c>
      <c r="I16" s="108">
        <f>'XS-XXL'!I16*2.54</f>
        <v>4.1275</v>
      </c>
      <c r="J16" s="108">
        <f>'XS-XXL'!J16*2.54</f>
        <v>4.445</v>
      </c>
      <c r="K16" s="108">
        <f>'XS-XXL'!K16*2.54</f>
        <v>4.7625</v>
      </c>
      <c r="L16" s="108">
        <f>'XS-XXL'!L16*2.54</f>
        <v>5.08</v>
      </c>
      <c r="M16" s="108">
        <f>'XS-XXL'!M16*2.54</f>
        <v>5.3975</v>
      </c>
      <c r="N16" s="108">
        <f>'XS-XXL'!N16*2.54</f>
        <v>5.715</v>
      </c>
    </row>
    <row r="17" s="88" customFormat="1" ht="30" customHeight="1" spans="1:14">
      <c r="A17" s="117" t="s">
        <v>52</v>
      </c>
      <c r="B17" s="117"/>
      <c r="C17" s="117"/>
      <c r="D17" s="117"/>
      <c r="E17" s="117"/>
      <c r="F17" s="118" t="s">
        <v>53</v>
      </c>
      <c r="G17" s="113">
        <v>0</v>
      </c>
      <c r="H17" s="108">
        <f>'XS-XXL'!H17*2.54</f>
        <v>7.62</v>
      </c>
      <c r="I17" s="108">
        <f>'XS-XXL'!I17*2.54</f>
        <v>7.9375</v>
      </c>
      <c r="J17" s="108">
        <f>'XS-XXL'!J17*2.54</f>
        <v>8.255</v>
      </c>
      <c r="K17" s="108">
        <f>'XS-XXL'!K17*2.54</f>
        <v>8.5725</v>
      </c>
      <c r="L17" s="108">
        <f>'XS-XXL'!L17*2.54</f>
        <v>8.89</v>
      </c>
      <c r="M17" s="108">
        <f>'XS-XXL'!M17*2.54</f>
        <v>9.2075</v>
      </c>
      <c r="N17" s="108">
        <f>'XS-XXL'!N17*2.54</f>
        <v>9.525</v>
      </c>
    </row>
    <row r="18" s="88" customFormat="1" ht="30" customHeight="1" spans="1:14">
      <c r="A18" s="119" t="s">
        <v>54</v>
      </c>
      <c r="B18" s="119"/>
      <c r="C18" s="119"/>
      <c r="D18" s="119"/>
      <c r="E18" s="119"/>
      <c r="F18" s="120" t="s">
        <v>55</v>
      </c>
      <c r="G18" s="121">
        <v>45661</v>
      </c>
      <c r="H18" s="108">
        <f>'XS-XXL'!H18*2.54</f>
        <v>22.225</v>
      </c>
      <c r="I18" s="108">
        <f>'XS-XXL'!I18*2.54</f>
        <v>24.765</v>
      </c>
      <c r="J18" s="108">
        <f>'XS-XXL'!J18*2.54</f>
        <v>27.305</v>
      </c>
      <c r="K18" s="108">
        <f>'XS-XXL'!K18*2.54</f>
        <v>30.48</v>
      </c>
      <c r="L18" s="108">
        <f>'XS-XXL'!L18*2.54</f>
        <v>33.02</v>
      </c>
      <c r="M18" s="108">
        <f>'XS-XXL'!M18*2.54</f>
        <v>35.56</v>
      </c>
      <c r="N18" s="108">
        <f>'XS-XXL'!N18*2.54</f>
        <v>38.1</v>
      </c>
    </row>
    <row r="19" s="88" customFormat="1" ht="30" customHeight="1" spans="1:14">
      <c r="A19" s="119" t="s">
        <v>56</v>
      </c>
      <c r="B19" s="119"/>
      <c r="C19" s="119"/>
      <c r="D19" s="119"/>
      <c r="E19" s="119"/>
      <c r="F19" s="120" t="s">
        <v>57</v>
      </c>
      <c r="G19" s="121">
        <v>45661</v>
      </c>
      <c r="H19" s="108">
        <f>'XS-XXL'!H19*2.54</f>
        <v>28.575</v>
      </c>
      <c r="I19" s="108">
        <f>'XS-XXL'!I19*2.54</f>
        <v>31.115</v>
      </c>
      <c r="J19" s="108">
        <f>'XS-XXL'!J19*2.54</f>
        <v>33.655</v>
      </c>
      <c r="K19" s="108">
        <f>'XS-XXL'!K19*2.54</f>
        <v>36.83</v>
      </c>
      <c r="L19" s="108">
        <f>'XS-XXL'!L19*2.54</f>
        <v>39.37</v>
      </c>
      <c r="M19" s="108">
        <f>'XS-XXL'!M19*2.54</f>
        <v>41.91</v>
      </c>
      <c r="N19" s="108">
        <f>'XS-XXL'!N19*2.54</f>
        <v>44.45</v>
      </c>
    </row>
    <row r="20" s="88" customFormat="1" ht="30" customHeight="1" spans="1:14">
      <c r="A20" s="114" t="s">
        <v>58</v>
      </c>
      <c r="B20" s="114"/>
      <c r="C20" s="114"/>
      <c r="D20" s="114"/>
      <c r="E20" s="114"/>
      <c r="F20" s="115" t="s">
        <v>59</v>
      </c>
      <c r="G20" s="121">
        <v>45661</v>
      </c>
      <c r="H20" s="108">
        <f>'XS-XXL'!H20*2.54</f>
        <v>55.88</v>
      </c>
      <c r="I20" s="108">
        <f>'XS-XXL'!I20*2.54</f>
        <v>60.96</v>
      </c>
      <c r="J20" s="108">
        <f>'XS-XXL'!J20*2.54</f>
        <v>66.04</v>
      </c>
      <c r="K20" s="108">
        <f>'XS-XXL'!K20*2.54</f>
        <v>71.12</v>
      </c>
      <c r="L20" s="108">
        <f>'XS-XXL'!L20*2.54</f>
        <v>77.47</v>
      </c>
      <c r="M20" s="108">
        <f>'XS-XXL'!M20*2.54</f>
        <v>82.55</v>
      </c>
      <c r="N20" s="108">
        <f>'XS-XXL'!N20*2.54</f>
        <v>87.63</v>
      </c>
    </row>
    <row r="21" s="88" customFormat="1" ht="30" customHeight="1" spans="1:14">
      <c r="A21" s="122" t="s">
        <v>60</v>
      </c>
      <c r="B21" s="122"/>
      <c r="C21" s="122"/>
      <c r="D21" s="122"/>
      <c r="E21" s="122"/>
      <c r="F21" s="123" t="s">
        <v>61</v>
      </c>
      <c r="G21" s="121">
        <v>45661</v>
      </c>
      <c r="H21" s="108">
        <f>'XS-XXL'!H21*2.54</f>
        <v>54.61</v>
      </c>
      <c r="I21" s="108">
        <f>'XS-XXL'!I21*2.54</f>
        <v>59.69</v>
      </c>
      <c r="J21" s="108">
        <f>'XS-XXL'!J21*2.54</f>
        <v>64.77</v>
      </c>
      <c r="K21" s="108">
        <f>'XS-XXL'!K21*2.54</f>
        <v>69.85</v>
      </c>
      <c r="L21" s="108">
        <f>'XS-XXL'!L21*2.54</f>
        <v>76.2</v>
      </c>
      <c r="M21" s="108">
        <f>'XS-XXL'!M21*2.54</f>
        <v>81.28</v>
      </c>
      <c r="N21" s="108">
        <f>'XS-XXL'!N21*2.54</f>
        <v>86.36</v>
      </c>
    </row>
    <row r="22" s="88" customFormat="1" ht="30" customHeight="1" spans="1:14">
      <c r="A22" s="122" t="s">
        <v>62</v>
      </c>
      <c r="B22" s="122"/>
      <c r="C22" s="122"/>
      <c r="D22" s="122"/>
      <c r="E22" s="122"/>
      <c r="F22" s="123" t="s">
        <v>63</v>
      </c>
      <c r="G22" s="121">
        <v>45661</v>
      </c>
      <c r="H22" s="108">
        <f>'XS-XXL'!H22*2.54</f>
        <v>66.04</v>
      </c>
      <c r="I22" s="108">
        <f>'XS-XXL'!I22*2.54</f>
        <v>71.12</v>
      </c>
      <c r="J22" s="108">
        <f>'XS-XXL'!J22*2.54</f>
        <v>76.2</v>
      </c>
      <c r="K22" s="108">
        <f>'XS-XXL'!K22*2.54</f>
        <v>81.28</v>
      </c>
      <c r="L22" s="108">
        <f>'XS-XXL'!L22*2.54</f>
        <v>87.63</v>
      </c>
      <c r="M22" s="108">
        <f>'XS-XXL'!M22*2.54</f>
        <v>92.71</v>
      </c>
      <c r="N22" s="108">
        <f>'XS-XXL'!N22*2.54</f>
        <v>97.79</v>
      </c>
    </row>
    <row r="23" s="88" customFormat="1" ht="30" customHeight="1" spans="1:14">
      <c r="A23" s="122" t="s">
        <v>64</v>
      </c>
      <c r="B23" s="122"/>
      <c r="C23" s="122"/>
      <c r="D23" s="122"/>
      <c r="E23" s="122"/>
      <c r="F23" s="123" t="s">
        <v>65</v>
      </c>
      <c r="G23" s="121">
        <v>45661</v>
      </c>
      <c r="H23" s="108">
        <f>'XS-XXL'!H23*2.54</f>
        <v>74.93</v>
      </c>
      <c r="I23" s="108">
        <f>'XS-XXL'!I23*2.54</f>
        <v>80.01</v>
      </c>
      <c r="J23" s="108">
        <f>'XS-XXL'!J23*2.54</f>
        <v>85.09</v>
      </c>
      <c r="K23" s="108">
        <f>'XS-XXL'!K23*2.54</f>
        <v>90.17</v>
      </c>
      <c r="L23" s="108">
        <f>'XS-XXL'!L23*2.54</f>
        <v>96.52</v>
      </c>
      <c r="M23" s="108">
        <f>'XS-XXL'!M23*2.54</f>
        <v>101.6</v>
      </c>
      <c r="N23" s="108">
        <f>'XS-XXL'!N23*2.54</f>
        <v>106.68</v>
      </c>
    </row>
    <row r="24" s="88" customFormat="1" ht="30" customHeight="1" spans="1:14">
      <c r="A24" s="114" t="s">
        <v>66</v>
      </c>
      <c r="B24" s="114"/>
      <c r="C24" s="114"/>
      <c r="D24" s="114"/>
      <c r="E24" s="114"/>
      <c r="F24" s="115" t="s">
        <v>67</v>
      </c>
      <c r="G24" s="121">
        <v>45659</v>
      </c>
      <c r="H24" s="108">
        <f>'XS-XXL'!H24*2.54</f>
        <v>68.58</v>
      </c>
      <c r="I24" s="108">
        <f>'XS-XXL'!I24*2.54</f>
        <v>73.66</v>
      </c>
      <c r="J24" s="108">
        <f>'XS-XXL'!J24*2.54</f>
        <v>78.74</v>
      </c>
      <c r="K24" s="108">
        <f>'XS-XXL'!K24*2.54</f>
        <v>83.82</v>
      </c>
      <c r="L24" s="108">
        <f>'XS-XXL'!L24*2.54</f>
        <v>90.17</v>
      </c>
      <c r="M24" s="108">
        <f>'XS-XXL'!M24*2.54</f>
        <v>95.25</v>
      </c>
      <c r="N24" s="108">
        <f>'XS-XXL'!N24*2.54</f>
        <v>100.33</v>
      </c>
    </row>
    <row r="25" s="88" customFormat="1" ht="30" customHeight="1" spans="1:14">
      <c r="A25" s="109" t="s">
        <v>68</v>
      </c>
      <c r="B25" s="109"/>
      <c r="C25" s="109"/>
      <c r="D25" s="109"/>
      <c r="E25" s="109"/>
      <c r="F25" s="110" t="s">
        <v>69</v>
      </c>
      <c r="G25" s="113">
        <v>0.125</v>
      </c>
      <c r="H25" s="108">
        <f>'XS-XXL'!H25*2.54</f>
        <v>2.54</v>
      </c>
      <c r="I25" s="108">
        <f>'XS-XXL'!I25*2.54</f>
        <v>2.54</v>
      </c>
      <c r="J25" s="108">
        <f>'XS-XXL'!J25*2.54</f>
        <v>2.54</v>
      </c>
      <c r="K25" s="108">
        <f>'XS-XXL'!K25*2.54</f>
        <v>2.54</v>
      </c>
      <c r="L25" s="108">
        <f>'XS-XXL'!L25*2.54</f>
        <v>2.54</v>
      </c>
      <c r="M25" s="108">
        <f>'XS-XXL'!M25*2.54</f>
        <v>2.54</v>
      </c>
      <c r="N25" s="108">
        <f>'XS-XXL'!N25*2.54</f>
        <v>2.54</v>
      </c>
    </row>
    <row r="26" s="88" customFormat="1" ht="30" customHeight="1" spans="1:14">
      <c r="A26" s="109" t="s">
        <v>70</v>
      </c>
      <c r="B26" s="109"/>
      <c r="C26" s="109"/>
      <c r="D26" s="109"/>
      <c r="E26" s="109"/>
      <c r="F26" s="110" t="s">
        <v>71</v>
      </c>
      <c r="G26" s="121">
        <v>45665</v>
      </c>
      <c r="H26" s="108">
        <f>'XS-XXL'!H26*2.54</f>
        <v>19.05</v>
      </c>
      <c r="I26" s="108">
        <f>'XS-XXL'!I26*2.54</f>
        <v>19.685</v>
      </c>
      <c r="J26" s="108">
        <f>'XS-XXL'!J26*2.54</f>
        <v>20.32</v>
      </c>
      <c r="K26" s="108">
        <f>'XS-XXL'!K26*2.54</f>
        <v>20.955</v>
      </c>
      <c r="L26" s="108">
        <f>'XS-XXL'!L26*2.54</f>
        <v>21.59</v>
      </c>
      <c r="M26" s="108">
        <f>'XS-XXL'!M26*2.54</f>
        <v>22.225</v>
      </c>
      <c r="N26" s="108">
        <f>'XS-XXL'!N26*2.54</f>
        <v>22.86</v>
      </c>
    </row>
    <row r="27" s="88" customFormat="1" ht="30" customHeight="1" spans="1:14">
      <c r="A27" s="109" t="s">
        <v>72</v>
      </c>
      <c r="B27" s="109"/>
      <c r="C27" s="109"/>
      <c r="D27" s="109"/>
      <c r="E27" s="109"/>
      <c r="F27" s="110" t="s">
        <v>73</v>
      </c>
      <c r="G27" s="121">
        <v>45665</v>
      </c>
      <c r="H27" s="108">
        <f>'XS-XXL'!H27*2.54</f>
        <v>37.1475</v>
      </c>
      <c r="I27" s="108">
        <f>'XS-XXL'!I27*2.54</f>
        <v>37.94125</v>
      </c>
      <c r="J27" s="108">
        <f>'XS-XXL'!J27*2.54</f>
        <v>38.735</v>
      </c>
      <c r="K27" s="108">
        <f>'XS-XXL'!K27*2.54</f>
        <v>39.52875</v>
      </c>
      <c r="L27" s="108">
        <f>'XS-XXL'!L27*2.54</f>
        <v>40.3225</v>
      </c>
      <c r="M27" s="108">
        <f>'XS-XXL'!M27*2.54</f>
        <v>41.11625</v>
      </c>
      <c r="N27" s="108">
        <f>'XS-XXL'!N27*2.54</f>
        <v>41.91</v>
      </c>
    </row>
    <row r="28" s="88" customFormat="1" ht="30" customHeight="1" spans="1:14">
      <c r="A28" s="109" t="s">
        <v>74</v>
      </c>
      <c r="B28" s="109"/>
      <c r="C28" s="109"/>
      <c r="D28" s="109"/>
      <c r="E28" s="109"/>
      <c r="F28" s="110" t="s">
        <v>75</v>
      </c>
      <c r="G28" s="121">
        <v>45665</v>
      </c>
      <c r="H28" s="108">
        <f>'XS-XXL'!H28*2.54</f>
        <v>55.88</v>
      </c>
      <c r="I28" s="108">
        <f>'XS-XXL'!I28*2.54</f>
        <v>56.8325</v>
      </c>
      <c r="J28" s="108">
        <f>'XS-XXL'!J28*2.54</f>
        <v>57.785</v>
      </c>
      <c r="K28" s="108">
        <f>'XS-XXL'!K28*2.54</f>
        <v>58.7375</v>
      </c>
      <c r="L28" s="108">
        <f>'XS-XXL'!L28*2.54</f>
        <v>59.69</v>
      </c>
      <c r="M28" s="108">
        <f>'XS-XXL'!M28*2.54</f>
        <v>60.6425</v>
      </c>
      <c r="N28" s="108">
        <f>'XS-XXL'!N28*2.54</f>
        <v>61.595</v>
      </c>
    </row>
    <row r="29" s="88" customFormat="1" ht="30" customHeight="1" spans="1:14">
      <c r="A29" s="109" t="s">
        <v>76</v>
      </c>
      <c r="B29" s="109"/>
      <c r="C29" s="109"/>
      <c r="D29" s="109"/>
      <c r="E29" s="109"/>
      <c r="F29" s="110" t="s">
        <v>77</v>
      </c>
      <c r="G29" s="121">
        <v>45665</v>
      </c>
      <c r="H29" s="108">
        <f>'XS-XXL'!H29*2.54</f>
        <v>79.6925</v>
      </c>
      <c r="I29" s="108">
        <f>'XS-XXL'!I29*2.54</f>
        <v>80.80375</v>
      </c>
      <c r="J29" s="108">
        <f>'XS-XXL'!J29*2.54</f>
        <v>81.915</v>
      </c>
      <c r="K29" s="108">
        <f>'XS-XXL'!K29*2.54</f>
        <v>83.02625</v>
      </c>
      <c r="L29" s="108">
        <f>'XS-XXL'!L29*2.54</f>
        <v>84.1375</v>
      </c>
      <c r="M29" s="108">
        <f>'XS-XXL'!M29*2.54</f>
        <v>85.24875</v>
      </c>
      <c r="N29" s="108">
        <f>'XS-XXL'!N29*2.54</f>
        <v>86.36</v>
      </c>
    </row>
    <row r="30" s="88" customFormat="1" spans="14:14">
      <c r="N30" s="128"/>
    </row>
    <row r="31" s="88" customFormat="1" spans="14:14">
      <c r="N31" s="128"/>
    </row>
    <row r="32" s="88" customFormat="1" spans="14:14">
      <c r="N32" s="128"/>
    </row>
    <row r="33" s="88" customFormat="1" spans="14:14">
      <c r="N33" s="128"/>
    </row>
    <row r="34" s="88" customFormat="1" spans="14:14">
      <c r="N34" s="128"/>
    </row>
    <row r="35" s="88" customFormat="1" spans="14:14">
      <c r="N35" s="128"/>
    </row>
    <row r="36" s="88" customFormat="1" spans="14:14">
      <c r="N36" s="128"/>
    </row>
    <row r="37" s="88" customFormat="1" spans="14:14">
      <c r="N37" s="128"/>
    </row>
    <row r="38" s="88" customFormat="1" spans="14:14">
      <c r="N38" s="128"/>
    </row>
    <row r="39" s="88" customFormat="1" spans="14:14">
      <c r="N39" s="128"/>
    </row>
    <row r="40" s="88" customFormat="1" spans="14:14">
      <c r="N40" s="128"/>
    </row>
    <row r="41" s="88" customFormat="1" spans="14:14">
      <c r="N41" s="128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A7:F8"/>
  </mergeCells>
  <pageMargins left="0.7" right="0.7" top="0.75" bottom="0.75" header="0.3" footer="0.3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view="pageBreakPreview" zoomScale="55" zoomScaleNormal="100" workbookViewId="0">
      <selection activeCell="R26" sqref="R26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5.0530973451327" style="1" customWidth="1"/>
    <col min="7" max="7" width="9" style="1" customWidth="1"/>
    <col min="8" max="11" width="12.5486725663717" style="1" customWidth="1"/>
    <col min="12" max="12" width="9.50442477876106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9.02654867256637" style="1"/>
  </cols>
  <sheetData>
    <row r="1" s="1" customFormat="1" ht="30" customHeight="1" spans="1:24">
      <c r="A1" s="2" t="s">
        <v>0</v>
      </c>
      <c r="B1" s="3"/>
      <c r="C1" s="3"/>
      <c r="D1" s="4"/>
      <c r="E1" s="5" t="s">
        <v>1</v>
      </c>
      <c r="F1" s="6"/>
      <c r="G1" s="7" t="s">
        <v>2</v>
      </c>
      <c r="H1" s="8"/>
      <c r="I1" s="52" t="s">
        <v>3</v>
      </c>
      <c r="J1" s="5"/>
      <c r="K1" s="7" t="s">
        <v>78</v>
      </c>
      <c r="L1" s="8"/>
      <c r="M1" s="53"/>
      <c r="N1" s="53"/>
      <c r="O1" s="53"/>
      <c r="P1" s="53"/>
      <c r="Q1" s="53"/>
      <c r="R1" s="53"/>
      <c r="S1" s="53"/>
      <c r="T1" s="53"/>
      <c r="U1" s="53"/>
      <c r="V1" s="53"/>
      <c r="W1" s="80"/>
      <c r="X1" s="80"/>
    </row>
    <row r="2" s="1" customFormat="1" ht="15.75" customHeight="1" spans="1:24">
      <c r="A2" s="9" t="s">
        <v>4</v>
      </c>
      <c r="B2" s="10"/>
      <c r="C2" s="11" t="s">
        <v>5</v>
      </c>
      <c r="D2" s="12" t="s">
        <v>6</v>
      </c>
      <c r="E2" s="13" t="s">
        <v>7</v>
      </c>
      <c r="F2" s="13"/>
      <c r="G2" s="14"/>
      <c r="H2" s="15" t="s">
        <v>8</v>
      </c>
      <c r="I2" s="15"/>
      <c r="J2" s="15"/>
      <c r="K2" s="54" t="s">
        <v>9</v>
      </c>
      <c r="L2" s="55"/>
      <c r="M2" s="56"/>
      <c r="N2" s="56"/>
      <c r="O2" s="56"/>
      <c r="P2" s="56"/>
      <c r="Q2" s="56"/>
      <c r="R2" s="56"/>
      <c r="S2" s="56"/>
      <c r="T2" s="56"/>
      <c r="U2" s="56"/>
      <c r="V2" s="56"/>
      <c r="W2" s="80"/>
      <c r="X2" s="80"/>
    </row>
    <row r="3" s="1" customFormat="1" ht="15.75" customHeight="1" spans="1:24">
      <c r="A3" s="16" t="s">
        <v>10</v>
      </c>
      <c r="B3" s="17"/>
      <c r="C3" s="18">
        <v>45524</v>
      </c>
      <c r="D3" s="19" t="s">
        <v>11</v>
      </c>
      <c r="E3" s="20" t="s">
        <v>12</v>
      </c>
      <c r="F3" s="20"/>
      <c r="G3" s="21"/>
      <c r="H3" s="22"/>
      <c r="I3" s="22"/>
      <c r="J3" s="22"/>
      <c r="K3" s="54"/>
      <c r="L3" s="55"/>
      <c r="M3" s="56"/>
      <c r="N3" s="56"/>
      <c r="O3" s="56"/>
      <c r="P3" s="56"/>
      <c r="Q3" s="56"/>
      <c r="R3" s="56"/>
      <c r="S3" s="56"/>
      <c r="T3" s="56"/>
      <c r="U3" s="56"/>
      <c r="V3" s="56"/>
      <c r="W3" s="80"/>
      <c r="X3" s="80"/>
    </row>
    <row r="4" s="1" customFormat="1" ht="15.75" customHeight="1" spans="1:24">
      <c r="A4" s="16" t="s">
        <v>13</v>
      </c>
      <c r="B4" s="17"/>
      <c r="C4" s="18" t="s">
        <v>79</v>
      </c>
      <c r="D4" s="19" t="s">
        <v>15</v>
      </c>
      <c r="E4" s="20" t="s">
        <v>80</v>
      </c>
      <c r="F4" s="20"/>
      <c r="G4" s="23"/>
      <c r="H4" s="22"/>
      <c r="I4" s="22"/>
      <c r="J4" s="22"/>
      <c r="K4" s="57"/>
      <c r="L4" s="58"/>
      <c r="M4" s="56"/>
      <c r="N4" s="56"/>
      <c r="O4" s="56"/>
      <c r="P4" s="56"/>
      <c r="Q4" s="56"/>
      <c r="R4" s="56"/>
      <c r="S4" s="56"/>
      <c r="T4" s="56"/>
      <c r="U4" s="56"/>
      <c r="V4" s="56"/>
      <c r="W4" s="80"/>
      <c r="X4" s="80"/>
    </row>
    <row r="5" s="1" customFormat="1" ht="15.75" customHeight="1" spans="1:24">
      <c r="A5" s="16" t="s">
        <v>17</v>
      </c>
      <c r="B5" s="17"/>
      <c r="C5" s="18" t="s">
        <v>81</v>
      </c>
      <c r="D5" s="19" t="s">
        <v>19</v>
      </c>
      <c r="E5" s="20" t="s">
        <v>82</v>
      </c>
      <c r="F5" s="20"/>
      <c r="G5" s="23"/>
      <c r="H5" s="24" t="s">
        <v>21</v>
      </c>
      <c r="I5" s="59"/>
      <c r="J5" s="60"/>
      <c r="K5" s="61" t="s">
        <v>22</v>
      </c>
      <c r="L5" s="62"/>
      <c r="M5" s="56"/>
      <c r="N5" s="56"/>
      <c r="O5" s="56"/>
      <c r="P5" s="56"/>
      <c r="Q5" s="56"/>
      <c r="R5" s="56"/>
      <c r="S5" s="56"/>
      <c r="T5" s="56"/>
      <c r="U5" s="56"/>
      <c r="V5" s="56"/>
      <c r="W5" s="80"/>
      <c r="X5" s="80"/>
    </row>
    <row r="6" s="1" customFormat="1" ht="15.75" customHeight="1" spans="1:24">
      <c r="A6" s="25" t="s">
        <v>23</v>
      </c>
      <c r="B6" s="26"/>
      <c r="C6" s="27" t="s">
        <v>83</v>
      </c>
      <c r="D6" s="28" t="s">
        <v>25</v>
      </c>
      <c r="E6" s="29" t="s">
        <v>84</v>
      </c>
      <c r="F6" s="29"/>
      <c r="G6" s="30"/>
      <c r="H6" s="31" t="s">
        <v>26</v>
      </c>
      <c r="I6" s="63"/>
      <c r="J6" s="64"/>
      <c r="K6" s="65">
        <v>0</v>
      </c>
      <c r="L6" s="66"/>
      <c r="M6" s="56"/>
      <c r="N6" s="56"/>
      <c r="O6" s="56"/>
      <c r="P6" s="56"/>
      <c r="Q6" s="56"/>
      <c r="R6" s="56"/>
      <c r="S6" s="56"/>
      <c r="T6" s="56"/>
      <c r="U6" s="56"/>
      <c r="V6" s="81"/>
      <c r="W6" s="80"/>
      <c r="X6" s="80"/>
    </row>
    <row r="7" s="1" customFormat="1" ht="15.75" customHeight="1" spans="1:24">
      <c r="A7" s="32"/>
      <c r="B7" s="33" t="s">
        <v>27</v>
      </c>
      <c r="C7" s="34"/>
      <c r="D7" s="34"/>
      <c r="E7" s="34"/>
      <c r="F7" s="34"/>
      <c r="G7" s="35" t="s">
        <v>28</v>
      </c>
      <c r="H7" s="36" t="s">
        <v>85</v>
      </c>
      <c r="I7" s="67" t="s">
        <v>83</v>
      </c>
      <c r="J7" s="68" t="s">
        <v>86</v>
      </c>
      <c r="K7" s="68" t="s">
        <v>87</v>
      </c>
      <c r="L7" s="35" t="s">
        <v>88</v>
      </c>
      <c r="M7" s="69"/>
      <c r="N7" s="69"/>
      <c r="O7" s="70"/>
      <c r="P7" s="69"/>
      <c r="Q7" s="69"/>
      <c r="R7" s="69"/>
      <c r="S7" s="70"/>
      <c r="T7" s="69"/>
      <c r="U7" s="69"/>
      <c r="V7" s="70"/>
      <c r="W7" s="74"/>
      <c r="X7" s="80"/>
    </row>
    <row r="8" s="1" customFormat="1" ht="15" customHeight="1" spans="1:24">
      <c r="A8" s="37"/>
      <c r="B8" s="38"/>
      <c r="C8" s="38"/>
      <c r="D8" s="38"/>
      <c r="E8" s="38"/>
      <c r="F8" s="38"/>
      <c r="G8" s="39"/>
      <c r="H8" s="40"/>
      <c r="I8" s="71"/>
      <c r="J8" s="72"/>
      <c r="K8" s="40"/>
      <c r="L8" s="39"/>
      <c r="M8" s="73"/>
      <c r="N8" s="74"/>
      <c r="O8" s="74"/>
      <c r="P8" s="74"/>
      <c r="Q8" s="73"/>
      <c r="R8" s="74"/>
      <c r="S8" s="74"/>
      <c r="T8" s="74"/>
      <c r="U8" s="73"/>
      <c r="V8" s="74"/>
      <c r="W8" s="74"/>
      <c r="X8" s="80"/>
    </row>
    <row r="9" s="1" customFormat="1" ht="25" customHeight="1" spans="1:24">
      <c r="A9" s="41">
        <v>1</v>
      </c>
      <c r="B9" s="42" t="s">
        <v>36</v>
      </c>
      <c r="C9" s="43"/>
      <c r="D9" s="43"/>
      <c r="E9" s="44"/>
      <c r="F9" s="45" t="s">
        <v>89</v>
      </c>
      <c r="G9" s="46">
        <v>0.25</v>
      </c>
      <c r="H9" s="83">
        <v>44.125</v>
      </c>
      <c r="I9" s="85">
        <v>44.5</v>
      </c>
      <c r="J9" s="83">
        <v>44.875</v>
      </c>
      <c r="K9" s="83">
        <v>45.25</v>
      </c>
      <c r="L9" s="75"/>
      <c r="M9" s="76"/>
      <c r="N9" s="76"/>
      <c r="O9" s="76"/>
      <c r="P9" s="77"/>
      <c r="Q9" s="76"/>
      <c r="R9" s="76"/>
      <c r="S9" s="76"/>
      <c r="T9" s="77"/>
      <c r="U9" s="76"/>
      <c r="V9" s="76"/>
      <c r="W9" s="82"/>
      <c r="X9" s="80"/>
    </row>
    <row r="10" s="1" customFormat="1" ht="25" customHeight="1" spans="1:24">
      <c r="A10" s="41">
        <v>2</v>
      </c>
      <c r="B10" s="42" t="s">
        <v>38</v>
      </c>
      <c r="C10" s="43"/>
      <c r="D10" s="43"/>
      <c r="E10" s="44"/>
      <c r="F10" s="45" t="s">
        <v>90</v>
      </c>
      <c r="G10" s="46">
        <v>0.25</v>
      </c>
      <c r="H10" s="84">
        <v>7.75</v>
      </c>
      <c r="I10" s="85">
        <v>8</v>
      </c>
      <c r="J10" s="86">
        <v>8.25</v>
      </c>
      <c r="K10" s="86">
        <v>8.5</v>
      </c>
      <c r="L10" s="75"/>
      <c r="M10" s="76"/>
      <c r="N10" s="76"/>
      <c r="O10" s="76"/>
      <c r="P10" s="77"/>
      <c r="Q10" s="76"/>
      <c r="R10" s="76"/>
      <c r="S10" s="76"/>
      <c r="T10" s="77"/>
      <c r="U10" s="76"/>
      <c r="V10" s="76"/>
      <c r="W10" s="82"/>
      <c r="X10" s="80"/>
    </row>
    <row r="11" s="1" customFormat="1" ht="25" customHeight="1" spans="1:24">
      <c r="A11" s="41">
        <v>3</v>
      </c>
      <c r="B11" s="42" t="s">
        <v>40</v>
      </c>
      <c r="C11" s="43"/>
      <c r="D11" s="43"/>
      <c r="E11" s="44"/>
      <c r="F11" s="45" t="s">
        <v>91</v>
      </c>
      <c r="G11" s="46">
        <v>0.25</v>
      </c>
      <c r="H11" s="84">
        <v>5.125</v>
      </c>
      <c r="I11" s="85">
        <v>5.375</v>
      </c>
      <c r="J11" s="86">
        <v>5.625</v>
      </c>
      <c r="K11" s="86">
        <v>5.875</v>
      </c>
      <c r="L11" s="75"/>
      <c r="M11" s="76"/>
      <c r="N11" s="76"/>
      <c r="O11" s="76"/>
      <c r="P11" s="77"/>
      <c r="Q11" s="76"/>
      <c r="R11" s="76"/>
      <c r="S11" s="76"/>
      <c r="T11" s="77"/>
      <c r="U11" s="76"/>
      <c r="V11" s="76"/>
      <c r="W11" s="82"/>
      <c r="X11" s="80"/>
    </row>
    <row r="12" s="1" customFormat="1" ht="25" customHeight="1" spans="1:24">
      <c r="A12" s="41">
        <v>4</v>
      </c>
      <c r="B12" s="42" t="s">
        <v>42</v>
      </c>
      <c r="C12" s="43"/>
      <c r="D12" s="43"/>
      <c r="E12" s="44"/>
      <c r="F12" s="45" t="s">
        <v>92</v>
      </c>
      <c r="G12" s="46">
        <v>0.25</v>
      </c>
      <c r="H12" s="84">
        <v>4.375</v>
      </c>
      <c r="I12" s="85">
        <v>4.625</v>
      </c>
      <c r="J12" s="86">
        <v>4.875</v>
      </c>
      <c r="K12" s="86">
        <v>5.125</v>
      </c>
      <c r="L12" s="75"/>
      <c r="M12" s="76"/>
      <c r="N12" s="76"/>
      <c r="O12" s="76"/>
      <c r="P12" s="77"/>
      <c r="Q12" s="76"/>
      <c r="R12" s="76"/>
      <c r="S12" s="76"/>
      <c r="T12" s="77"/>
      <c r="U12" s="76"/>
      <c r="V12" s="76"/>
      <c r="W12" s="82"/>
      <c r="X12" s="80"/>
    </row>
    <row r="13" s="1" customFormat="1" ht="25" customHeight="1" spans="1:24">
      <c r="A13" s="41">
        <v>5</v>
      </c>
      <c r="B13" s="42" t="s">
        <v>44</v>
      </c>
      <c r="C13" s="43"/>
      <c r="D13" s="43"/>
      <c r="E13" s="44"/>
      <c r="F13" s="48" t="s">
        <v>93</v>
      </c>
      <c r="G13" s="46">
        <v>0.25</v>
      </c>
      <c r="H13" s="84">
        <v>2.625</v>
      </c>
      <c r="I13" s="85">
        <v>2.625</v>
      </c>
      <c r="J13" s="86">
        <v>2.625</v>
      </c>
      <c r="K13" s="86">
        <v>2.625</v>
      </c>
      <c r="L13" s="75"/>
      <c r="M13" s="76"/>
      <c r="N13" s="76"/>
      <c r="O13" s="76"/>
      <c r="P13" s="77"/>
      <c r="Q13" s="76"/>
      <c r="R13" s="76"/>
      <c r="S13" s="76"/>
      <c r="T13" s="77"/>
      <c r="U13" s="76"/>
      <c r="V13" s="76"/>
      <c r="W13" s="82"/>
      <c r="X13" s="80"/>
    </row>
    <row r="14" s="1" customFormat="1" ht="25" customHeight="1" spans="1:24">
      <c r="A14" s="41">
        <v>6</v>
      </c>
      <c r="B14" s="42" t="s">
        <v>46</v>
      </c>
      <c r="C14" s="43"/>
      <c r="D14" s="43"/>
      <c r="E14" s="44"/>
      <c r="F14" s="48" t="s">
        <v>47</v>
      </c>
      <c r="G14" s="46">
        <v>0.125</v>
      </c>
      <c r="H14" s="84">
        <v>0.25</v>
      </c>
      <c r="I14" s="85">
        <v>0.25</v>
      </c>
      <c r="J14" s="86">
        <v>0.25</v>
      </c>
      <c r="K14" s="86">
        <v>0.25</v>
      </c>
      <c r="L14" s="75"/>
      <c r="M14" s="76"/>
      <c r="N14" s="76"/>
      <c r="O14" s="76"/>
      <c r="P14" s="77"/>
      <c r="Q14" s="76"/>
      <c r="R14" s="76"/>
      <c r="S14" s="76"/>
      <c r="T14" s="77"/>
      <c r="U14" s="76"/>
      <c r="V14" s="76"/>
      <c r="W14" s="82"/>
      <c r="X14" s="80"/>
    </row>
    <row r="15" s="1" customFormat="1" ht="25" customHeight="1" spans="1:24">
      <c r="A15" s="41">
        <v>7</v>
      </c>
      <c r="B15" s="42" t="s">
        <v>94</v>
      </c>
      <c r="C15" s="43"/>
      <c r="D15" s="43"/>
      <c r="E15" s="44"/>
      <c r="F15" s="49" t="s">
        <v>95</v>
      </c>
      <c r="G15" s="46">
        <v>0.25</v>
      </c>
      <c r="H15" s="84">
        <v>16.75</v>
      </c>
      <c r="I15" s="85">
        <v>17</v>
      </c>
      <c r="J15" s="86">
        <v>17.25</v>
      </c>
      <c r="K15" s="86">
        <v>17.5</v>
      </c>
      <c r="L15" s="75"/>
      <c r="M15" s="76"/>
      <c r="N15" s="76"/>
      <c r="O15" s="76"/>
      <c r="P15" s="77"/>
      <c r="Q15" s="76"/>
      <c r="R15" s="76"/>
      <c r="S15" s="76"/>
      <c r="T15" s="77"/>
      <c r="U15" s="76"/>
      <c r="V15" s="76"/>
      <c r="W15" s="82"/>
      <c r="X15" s="80"/>
    </row>
    <row r="16" s="1" customFormat="1" ht="25" customHeight="1" spans="1:24">
      <c r="A16" s="41">
        <v>8</v>
      </c>
      <c r="B16" s="42" t="s">
        <v>50</v>
      </c>
      <c r="C16" s="43"/>
      <c r="D16" s="43"/>
      <c r="E16" s="44"/>
      <c r="F16" s="49" t="s">
        <v>96</v>
      </c>
      <c r="G16" s="46">
        <v>0.25</v>
      </c>
      <c r="H16" s="84">
        <v>3.125</v>
      </c>
      <c r="I16" s="85">
        <v>3.25</v>
      </c>
      <c r="J16" s="86">
        <v>3.375</v>
      </c>
      <c r="K16" s="86">
        <v>3.5</v>
      </c>
      <c r="L16" s="75"/>
      <c r="M16" s="76"/>
      <c r="N16" s="76"/>
      <c r="O16" s="76"/>
      <c r="P16" s="77"/>
      <c r="Q16" s="76"/>
      <c r="R16" s="76"/>
      <c r="S16" s="76"/>
      <c r="T16" s="77"/>
      <c r="U16" s="76"/>
      <c r="V16" s="76"/>
      <c r="W16" s="82"/>
      <c r="X16" s="80"/>
    </row>
    <row r="17" s="1" customFormat="1" ht="25" customHeight="1" spans="1:24">
      <c r="A17" s="41">
        <v>9</v>
      </c>
      <c r="B17" s="42" t="s">
        <v>52</v>
      </c>
      <c r="C17" s="43"/>
      <c r="D17" s="43"/>
      <c r="E17" s="44"/>
      <c r="F17" s="49" t="s">
        <v>97</v>
      </c>
      <c r="G17" s="46">
        <v>0.25</v>
      </c>
      <c r="H17" s="84">
        <v>2.875</v>
      </c>
      <c r="I17" s="85">
        <v>3</v>
      </c>
      <c r="J17" s="86">
        <v>3.125</v>
      </c>
      <c r="K17" s="86">
        <v>3.25</v>
      </c>
      <c r="L17" s="75"/>
      <c r="M17" s="76"/>
      <c r="N17" s="76"/>
      <c r="O17" s="76"/>
      <c r="P17" s="77"/>
      <c r="Q17" s="76"/>
      <c r="R17" s="76"/>
      <c r="S17" s="76"/>
      <c r="T17" s="77"/>
      <c r="U17" s="76"/>
      <c r="V17" s="76"/>
      <c r="W17" s="82"/>
      <c r="X17" s="80"/>
    </row>
    <row r="18" s="1" customFormat="1" ht="25" customHeight="1" spans="1:24">
      <c r="A18" s="41">
        <v>10</v>
      </c>
      <c r="B18" s="42" t="s">
        <v>54</v>
      </c>
      <c r="C18" s="43"/>
      <c r="D18" s="43"/>
      <c r="E18" s="44"/>
      <c r="F18" s="50" t="s">
        <v>98</v>
      </c>
      <c r="G18" s="46">
        <v>0.25</v>
      </c>
      <c r="H18" s="84">
        <v>13.75</v>
      </c>
      <c r="I18" s="85">
        <v>14.75</v>
      </c>
      <c r="J18" s="86">
        <v>16</v>
      </c>
      <c r="K18" s="86">
        <v>17.25</v>
      </c>
      <c r="L18" s="75"/>
      <c r="M18" s="76"/>
      <c r="N18" s="76"/>
      <c r="O18" s="76"/>
      <c r="P18" s="77"/>
      <c r="Q18" s="76"/>
      <c r="R18" s="76"/>
      <c r="S18" s="76"/>
      <c r="T18" s="77"/>
      <c r="U18" s="76"/>
      <c r="V18" s="76"/>
      <c r="W18" s="82"/>
      <c r="X18" s="80"/>
    </row>
    <row r="19" s="1" customFormat="1" ht="25" customHeight="1" spans="1:24">
      <c r="A19" s="41">
        <v>11</v>
      </c>
      <c r="B19" s="42" t="s">
        <v>56</v>
      </c>
      <c r="C19" s="43"/>
      <c r="D19" s="43"/>
      <c r="E19" s="44"/>
      <c r="F19" s="50" t="s">
        <v>99</v>
      </c>
      <c r="G19" s="46">
        <v>0.25</v>
      </c>
      <c r="H19" s="84">
        <v>16</v>
      </c>
      <c r="I19" s="85">
        <v>17</v>
      </c>
      <c r="J19" s="86">
        <v>18.25</v>
      </c>
      <c r="K19" s="86">
        <v>19.5</v>
      </c>
      <c r="L19" s="75"/>
      <c r="M19" s="76"/>
      <c r="N19" s="76"/>
      <c r="O19" s="76"/>
      <c r="P19" s="77"/>
      <c r="Q19" s="76"/>
      <c r="R19" s="76"/>
      <c r="S19" s="76"/>
      <c r="T19" s="77"/>
      <c r="U19" s="76"/>
      <c r="V19" s="76"/>
      <c r="W19" s="82"/>
      <c r="X19" s="80"/>
    </row>
    <row r="20" s="1" customFormat="1" ht="25" customHeight="1" spans="1:24">
      <c r="A20" s="41">
        <v>12</v>
      </c>
      <c r="B20" s="42" t="s">
        <v>58</v>
      </c>
      <c r="C20" s="43"/>
      <c r="D20" s="43"/>
      <c r="E20" s="44"/>
      <c r="F20" s="49" t="s">
        <v>100</v>
      </c>
      <c r="G20" s="46">
        <v>0.25</v>
      </c>
      <c r="H20" s="83">
        <v>30</v>
      </c>
      <c r="I20" s="85">
        <v>32</v>
      </c>
      <c r="J20" s="87">
        <v>34.5</v>
      </c>
      <c r="K20" s="87">
        <v>37</v>
      </c>
      <c r="L20" s="78"/>
      <c r="M20" s="76"/>
      <c r="N20" s="76"/>
      <c r="O20" s="76"/>
      <c r="P20" s="77"/>
      <c r="Q20" s="76"/>
      <c r="R20" s="76"/>
      <c r="S20" s="76"/>
      <c r="T20" s="77"/>
      <c r="U20" s="76"/>
      <c r="V20" s="76"/>
      <c r="W20" s="82"/>
      <c r="X20" s="80"/>
    </row>
    <row r="21" s="1" customFormat="1" ht="25" customHeight="1" spans="1:24">
      <c r="A21" s="41">
        <v>13</v>
      </c>
      <c r="B21" s="42" t="s">
        <v>60</v>
      </c>
      <c r="C21" s="43"/>
      <c r="D21" s="43"/>
      <c r="E21" s="44"/>
      <c r="F21" s="48" t="s">
        <v>101</v>
      </c>
      <c r="G21" s="46">
        <v>0.25</v>
      </c>
      <c r="H21" s="83">
        <v>33.5</v>
      </c>
      <c r="I21" s="85">
        <v>35.5</v>
      </c>
      <c r="J21" s="87">
        <v>38</v>
      </c>
      <c r="K21" s="87">
        <v>40.5</v>
      </c>
      <c r="L21" s="75"/>
      <c r="M21" s="76"/>
      <c r="N21" s="76"/>
      <c r="O21" s="76"/>
      <c r="P21" s="77"/>
      <c r="Q21" s="76"/>
      <c r="R21" s="76"/>
      <c r="S21" s="76"/>
      <c r="T21" s="77"/>
      <c r="U21" s="76"/>
      <c r="V21" s="76"/>
      <c r="W21" s="82"/>
      <c r="X21" s="80"/>
    </row>
    <row r="22" s="1" customFormat="1" ht="25" customHeight="1" spans="1:24">
      <c r="A22" s="41">
        <v>14</v>
      </c>
      <c r="B22" s="42" t="s">
        <v>102</v>
      </c>
      <c r="C22" s="43"/>
      <c r="D22" s="43"/>
      <c r="E22" s="44"/>
      <c r="F22" s="48" t="s">
        <v>103</v>
      </c>
      <c r="G22" s="46">
        <v>0.25</v>
      </c>
      <c r="H22" s="83">
        <v>38.25</v>
      </c>
      <c r="I22" s="85">
        <v>40.25</v>
      </c>
      <c r="J22" s="87">
        <v>42.75</v>
      </c>
      <c r="K22" s="87">
        <v>45.25</v>
      </c>
      <c r="L22" s="75"/>
      <c r="M22" s="76"/>
      <c r="N22" s="77"/>
      <c r="O22" s="76"/>
      <c r="P22" s="77"/>
      <c r="Q22" s="76"/>
      <c r="R22" s="77"/>
      <c r="S22" s="76"/>
      <c r="T22" s="77"/>
      <c r="U22" s="76"/>
      <c r="V22" s="76"/>
      <c r="W22" s="82"/>
      <c r="X22" s="80"/>
    </row>
    <row r="23" s="1" customFormat="1" ht="25" customHeight="1" spans="1:24">
      <c r="A23" s="41">
        <v>15</v>
      </c>
      <c r="B23" s="42" t="s">
        <v>104</v>
      </c>
      <c r="C23" s="43"/>
      <c r="D23" s="43"/>
      <c r="E23" s="44"/>
      <c r="F23" s="48" t="s">
        <v>105</v>
      </c>
      <c r="G23" s="46">
        <v>0.25</v>
      </c>
      <c r="H23" s="83">
        <v>40.5</v>
      </c>
      <c r="I23" s="85">
        <v>42.5</v>
      </c>
      <c r="J23" s="87">
        <v>45</v>
      </c>
      <c r="K23" s="87">
        <v>47.5</v>
      </c>
      <c r="L23" s="75"/>
      <c r="M23" s="76"/>
      <c r="N23" s="76"/>
      <c r="O23" s="76"/>
      <c r="P23" s="77"/>
      <c r="Q23" s="76"/>
      <c r="R23" s="76"/>
      <c r="S23" s="76"/>
      <c r="T23" s="77"/>
      <c r="U23" s="76"/>
      <c r="V23" s="76"/>
      <c r="W23" s="82"/>
      <c r="X23" s="80"/>
    </row>
    <row r="24" s="1" customFormat="1" ht="25" customHeight="1" spans="1:24">
      <c r="A24" s="41">
        <v>16</v>
      </c>
      <c r="B24" s="42" t="s">
        <v>66</v>
      </c>
      <c r="C24" s="43"/>
      <c r="D24" s="43"/>
      <c r="E24" s="44"/>
      <c r="F24" s="48" t="s">
        <v>106</v>
      </c>
      <c r="G24" s="46">
        <v>0.5</v>
      </c>
      <c r="H24" s="83">
        <v>36</v>
      </c>
      <c r="I24" s="85">
        <v>38</v>
      </c>
      <c r="J24" s="87">
        <v>40.5</v>
      </c>
      <c r="K24" s="87">
        <v>43</v>
      </c>
      <c r="L24" s="75"/>
      <c r="M24" s="76"/>
      <c r="N24" s="76"/>
      <c r="O24" s="76"/>
      <c r="P24" s="77"/>
      <c r="Q24" s="76"/>
      <c r="R24" s="76"/>
      <c r="S24" s="76"/>
      <c r="T24" s="77"/>
      <c r="U24" s="76"/>
      <c r="V24" s="76"/>
      <c r="W24" s="82"/>
      <c r="X24" s="80"/>
    </row>
    <row r="25" s="1" customFormat="1" ht="25" customHeight="1" spans="1:24">
      <c r="A25" s="41">
        <v>17</v>
      </c>
      <c r="B25" s="42" t="s">
        <v>68</v>
      </c>
      <c r="C25" s="43"/>
      <c r="D25" s="43"/>
      <c r="E25" s="44"/>
      <c r="F25" s="48" t="s">
        <v>107</v>
      </c>
      <c r="G25" s="46">
        <v>0.125</v>
      </c>
      <c r="H25" s="84">
        <v>1</v>
      </c>
      <c r="I25" s="85">
        <v>1</v>
      </c>
      <c r="J25" s="86">
        <v>1</v>
      </c>
      <c r="K25" s="86">
        <v>1</v>
      </c>
      <c r="L25" s="75"/>
      <c r="M25" s="76"/>
      <c r="N25" s="77"/>
      <c r="O25" s="76"/>
      <c r="P25" s="77"/>
      <c r="Q25" s="76"/>
      <c r="R25" s="77"/>
      <c r="S25" s="76"/>
      <c r="T25" s="77"/>
      <c r="U25" s="76"/>
      <c r="V25" s="76"/>
      <c r="W25" s="82"/>
      <c r="X25" s="80"/>
    </row>
    <row r="26" s="1" customFormat="1" ht="25" customHeight="1" spans="1:24">
      <c r="A26" s="41">
        <v>18</v>
      </c>
      <c r="B26" s="42" t="s">
        <v>70</v>
      </c>
      <c r="C26" s="43"/>
      <c r="D26" s="43"/>
      <c r="E26" s="44"/>
      <c r="F26" s="45" t="s">
        <v>71</v>
      </c>
      <c r="G26" s="46">
        <v>0.25</v>
      </c>
      <c r="H26" s="84">
        <v>7.75</v>
      </c>
      <c r="I26" s="85">
        <v>8</v>
      </c>
      <c r="J26" s="86">
        <v>8.25</v>
      </c>
      <c r="K26" s="86">
        <v>8.5</v>
      </c>
      <c r="L26" s="75"/>
      <c r="M26" s="76"/>
      <c r="N26" s="76"/>
      <c r="O26" s="76"/>
      <c r="P26" s="77"/>
      <c r="Q26" s="76"/>
      <c r="R26" s="76"/>
      <c r="S26" s="76"/>
      <c r="T26" s="77"/>
      <c r="U26" s="76"/>
      <c r="V26" s="76"/>
      <c r="W26" s="82"/>
      <c r="X26" s="80"/>
    </row>
    <row r="27" s="1" customFormat="1" ht="25" customHeight="1" spans="1:24">
      <c r="A27" s="41">
        <v>19</v>
      </c>
      <c r="B27" s="42" t="s">
        <v>72</v>
      </c>
      <c r="C27" s="43"/>
      <c r="D27" s="43"/>
      <c r="E27" s="44"/>
      <c r="F27" s="45" t="s">
        <v>108</v>
      </c>
      <c r="G27" s="46">
        <v>0.25</v>
      </c>
      <c r="H27" s="84">
        <f t="shared" ref="H27:H29" si="0">I27-0.25</f>
        <v>15.75</v>
      </c>
      <c r="I27" s="85">
        <v>16</v>
      </c>
      <c r="J27" s="86">
        <f t="shared" ref="J27:J29" si="1">I27+0.25</f>
        <v>16.25</v>
      </c>
      <c r="K27" s="86">
        <f t="shared" ref="K27:K29" si="2">J27+0.25</f>
        <v>16.5</v>
      </c>
      <c r="L27" s="75"/>
      <c r="M27" s="76"/>
      <c r="N27" s="76"/>
      <c r="O27" s="76"/>
      <c r="P27" s="77"/>
      <c r="Q27" s="76"/>
      <c r="R27" s="76"/>
      <c r="S27" s="76"/>
      <c r="T27" s="77"/>
      <c r="U27" s="76"/>
      <c r="V27" s="76"/>
      <c r="W27" s="82"/>
      <c r="X27" s="80"/>
    </row>
    <row r="28" s="1" customFormat="1" ht="25" customHeight="1" spans="1:24">
      <c r="A28" s="41">
        <v>20</v>
      </c>
      <c r="B28" s="42" t="s">
        <v>74</v>
      </c>
      <c r="C28" s="43"/>
      <c r="D28" s="43"/>
      <c r="E28" s="44"/>
      <c r="F28" s="45" t="s">
        <v>75</v>
      </c>
      <c r="G28" s="46">
        <v>0.25</v>
      </c>
      <c r="H28" s="84">
        <f t="shared" si="0"/>
        <v>24.25</v>
      </c>
      <c r="I28" s="85">
        <v>24.5</v>
      </c>
      <c r="J28" s="86">
        <f t="shared" si="1"/>
        <v>24.75</v>
      </c>
      <c r="K28" s="86">
        <f t="shared" si="2"/>
        <v>25</v>
      </c>
      <c r="L28" s="75"/>
      <c r="M28" s="76"/>
      <c r="N28" s="76"/>
      <c r="O28" s="76"/>
      <c r="P28" s="77"/>
      <c r="Q28" s="76"/>
      <c r="R28" s="76"/>
      <c r="S28" s="76"/>
      <c r="T28" s="77"/>
      <c r="U28" s="76"/>
      <c r="V28" s="76"/>
      <c r="W28" s="82"/>
      <c r="X28" s="80"/>
    </row>
    <row r="29" s="1" customFormat="1" ht="25" customHeight="1" spans="1:24">
      <c r="A29" s="41">
        <v>21</v>
      </c>
      <c r="B29" s="42" t="s">
        <v>76</v>
      </c>
      <c r="C29" s="43"/>
      <c r="D29" s="43"/>
      <c r="E29" s="44"/>
      <c r="F29" s="45" t="s">
        <v>77</v>
      </c>
      <c r="G29" s="46">
        <v>0.25</v>
      </c>
      <c r="H29" s="84">
        <f t="shared" si="0"/>
        <v>34</v>
      </c>
      <c r="I29" s="85">
        <v>34.25</v>
      </c>
      <c r="J29" s="86">
        <f t="shared" si="1"/>
        <v>34.5</v>
      </c>
      <c r="K29" s="86">
        <f t="shared" si="2"/>
        <v>34.75</v>
      </c>
      <c r="L29" s="75"/>
      <c r="M29" s="76"/>
      <c r="N29" s="76"/>
      <c r="O29" s="76"/>
      <c r="P29" s="77"/>
      <c r="Q29" s="76"/>
      <c r="R29" s="76"/>
      <c r="S29" s="76"/>
      <c r="T29" s="77"/>
      <c r="U29" s="76"/>
      <c r="V29" s="76"/>
      <c r="W29" s="82"/>
      <c r="X29" s="80"/>
    </row>
    <row r="30" s="1" customFormat="1" ht="15.75" customHeight="1" spans="1:24">
      <c r="A30" s="41"/>
      <c r="B30" s="42"/>
      <c r="C30" s="43"/>
      <c r="D30" s="43"/>
      <c r="E30" s="44"/>
      <c r="F30" s="45"/>
      <c r="G30" s="51"/>
      <c r="H30" s="51"/>
      <c r="I30" s="51"/>
      <c r="J30" s="51"/>
      <c r="K30" s="51"/>
      <c r="L30" s="51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</row>
    <row r="31" s="1" customFormat="1" ht="15.75" customHeight="1" spans="12:24"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s="1" customFormat="1" ht="15.75" customHeight="1" spans="12:24"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s="1" customFormat="1" ht="15.75" customHeight="1" spans="12:24"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s="1" customFormat="1" ht="15.75" customHeight="1" spans="12:24"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="1" customFormat="1" ht="15.75" customHeight="1" spans="12:24"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s="1" customFormat="1" ht="15.75" customHeight="1" spans="12:24"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="1" customFormat="1" ht="15.75" customHeight="1" spans="12:24"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="1" customFormat="1" ht="15.75" customHeight="1" spans="12:24"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="1" customFormat="1" ht="15.75" customHeight="1" spans="12:24"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="1" customFormat="1" ht="15.75" customHeight="1" spans="12:24"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="1" customFormat="1" ht="15.75" customHeight="1" spans="12:24"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s="1" customFormat="1" ht="15.75" customHeight="1" spans="12:24"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</sheetData>
  <mergeCells count="27">
    <mergeCell ref="A1:D1"/>
    <mergeCell ref="G1:H1"/>
    <mergeCell ref="I1:J1"/>
    <mergeCell ref="K1:L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L5"/>
    <mergeCell ref="A6:B6"/>
    <mergeCell ref="E6:G6"/>
    <mergeCell ref="H6:J6"/>
    <mergeCell ref="K6:L6"/>
    <mergeCell ref="G7:G8"/>
    <mergeCell ref="H7:H8"/>
    <mergeCell ref="I7:I8"/>
    <mergeCell ref="J7:J8"/>
    <mergeCell ref="K7:K8"/>
    <mergeCell ref="L7:L8"/>
    <mergeCell ref="H2:J4"/>
    <mergeCell ref="K2:L4"/>
    <mergeCell ref="B7:E8"/>
  </mergeCells>
  <pageMargins left="0.7" right="0.7" top="0.75" bottom="0.75" header="0.3" footer="0.3"/>
  <pageSetup paperSize="9" scale="61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tabSelected="1" view="pageBreakPreview" zoomScale="55" zoomScaleNormal="100" workbookViewId="0">
      <selection activeCell="Q26" sqref="Q26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5.0530973451327" style="1" customWidth="1"/>
    <col min="7" max="7" width="9" style="1" customWidth="1"/>
    <col min="8" max="11" width="12.5486725663717" style="1" customWidth="1"/>
    <col min="12" max="12" width="9.50442477876106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9.02654867256637" style="1"/>
  </cols>
  <sheetData>
    <row r="1" s="1" customFormat="1" ht="30" customHeight="1" spans="1:24">
      <c r="A1" s="2" t="s">
        <v>0</v>
      </c>
      <c r="B1" s="3"/>
      <c r="C1" s="3"/>
      <c r="D1" s="4"/>
      <c r="E1" s="5" t="s">
        <v>1</v>
      </c>
      <c r="F1" s="6"/>
      <c r="G1" s="7" t="s">
        <v>2</v>
      </c>
      <c r="H1" s="8"/>
      <c r="I1" s="52" t="s">
        <v>3</v>
      </c>
      <c r="J1" s="5"/>
      <c r="K1" s="7" t="s">
        <v>78</v>
      </c>
      <c r="L1" s="8"/>
      <c r="M1" s="53"/>
      <c r="N1" s="53"/>
      <c r="O1" s="53"/>
      <c r="P1" s="53"/>
      <c r="Q1" s="53"/>
      <c r="R1" s="53"/>
      <c r="S1" s="53"/>
      <c r="T1" s="53"/>
      <c r="U1" s="53"/>
      <c r="V1" s="53"/>
      <c r="W1" s="80"/>
      <c r="X1" s="80"/>
    </row>
    <row r="2" s="1" customFormat="1" ht="15.75" customHeight="1" spans="1:24">
      <c r="A2" s="9" t="s">
        <v>4</v>
      </c>
      <c r="B2" s="10"/>
      <c r="C2" s="11" t="s">
        <v>5</v>
      </c>
      <c r="D2" s="12" t="s">
        <v>6</v>
      </c>
      <c r="E2" s="13" t="s">
        <v>7</v>
      </c>
      <c r="F2" s="13"/>
      <c r="G2" s="14"/>
      <c r="H2" s="15" t="s">
        <v>8</v>
      </c>
      <c r="I2" s="15"/>
      <c r="J2" s="15"/>
      <c r="K2" s="54" t="s">
        <v>9</v>
      </c>
      <c r="L2" s="55"/>
      <c r="M2" s="56"/>
      <c r="N2" s="56"/>
      <c r="O2" s="56"/>
      <c r="P2" s="56"/>
      <c r="Q2" s="56"/>
      <c r="R2" s="56"/>
      <c r="S2" s="56"/>
      <c r="T2" s="56"/>
      <c r="U2" s="56"/>
      <c r="V2" s="56"/>
      <c r="W2" s="80"/>
      <c r="X2" s="80"/>
    </row>
    <row r="3" s="1" customFormat="1" ht="15.75" customHeight="1" spans="1:24">
      <c r="A3" s="16" t="s">
        <v>10</v>
      </c>
      <c r="B3" s="17"/>
      <c r="C3" s="18">
        <v>45524</v>
      </c>
      <c r="D3" s="19" t="s">
        <v>11</v>
      </c>
      <c r="E3" s="20" t="s">
        <v>12</v>
      </c>
      <c r="F3" s="20"/>
      <c r="G3" s="21"/>
      <c r="H3" s="22"/>
      <c r="I3" s="22"/>
      <c r="J3" s="22"/>
      <c r="K3" s="54"/>
      <c r="L3" s="55"/>
      <c r="M3" s="56"/>
      <c r="N3" s="56"/>
      <c r="O3" s="56"/>
      <c r="P3" s="56"/>
      <c r="Q3" s="56"/>
      <c r="R3" s="56"/>
      <c r="S3" s="56"/>
      <c r="T3" s="56"/>
      <c r="U3" s="56"/>
      <c r="V3" s="56"/>
      <c r="W3" s="80"/>
      <c r="X3" s="80"/>
    </row>
    <row r="4" s="1" customFormat="1" ht="15.75" customHeight="1" spans="1:24">
      <c r="A4" s="16" t="s">
        <v>13</v>
      </c>
      <c r="B4" s="17"/>
      <c r="C4" s="18" t="s">
        <v>79</v>
      </c>
      <c r="D4" s="19" t="s">
        <v>15</v>
      </c>
      <c r="E4" s="20" t="s">
        <v>80</v>
      </c>
      <c r="F4" s="20"/>
      <c r="G4" s="23"/>
      <c r="H4" s="22"/>
      <c r="I4" s="22"/>
      <c r="J4" s="22"/>
      <c r="K4" s="57"/>
      <c r="L4" s="58"/>
      <c r="M4" s="56"/>
      <c r="N4" s="56"/>
      <c r="O4" s="56"/>
      <c r="P4" s="56"/>
      <c r="Q4" s="56"/>
      <c r="R4" s="56"/>
      <c r="S4" s="56"/>
      <c r="T4" s="56"/>
      <c r="U4" s="56"/>
      <c r="V4" s="56"/>
      <c r="W4" s="80"/>
      <c r="X4" s="80"/>
    </row>
    <row r="5" s="1" customFormat="1" ht="15.75" customHeight="1" spans="1:24">
      <c r="A5" s="16" t="s">
        <v>17</v>
      </c>
      <c r="B5" s="17"/>
      <c r="C5" s="18" t="s">
        <v>81</v>
      </c>
      <c r="D5" s="19" t="s">
        <v>19</v>
      </c>
      <c r="E5" s="20" t="s">
        <v>82</v>
      </c>
      <c r="F5" s="20"/>
      <c r="G5" s="23"/>
      <c r="H5" s="24" t="s">
        <v>21</v>
      </c>
      <c r="I5" s="59"/>
      <c r="J5" s="60"/>
      <c r="K5" s="61" t="s">
        <v>22</v>
      </c>
      <c r="L5" s="62"/>
      <c r="M5" s="56"/>
      <c r="N5" s="56"/>
      <c r="O5" s="56"/>
      <c r="P5" s="56"/>
      <c r="Q5" s="56"/>
      <c r="R5" s="56"/>
      <c r="S5" s="56"/>
      <c r="T5" s="56"/>
      <c r="U5" s="56"/>
      <c r="V5" s="56"/>
      <c r="W5" s="80"/>
      <c r="X5" s="80"/>
    </row>
    <row r="6" s="1" customFormat="1" ht="15.75" customHeight="1" spans="1:24">
      <c r="A6" s="25" t="s">
        <v>23</v>
      </c>
      <c r="B6" s="26"/>
      <c r="C6" s="27" t="s">
        <v>83</v>
      </c>
      <c r="D6" s="28" t="s">
        <v>25</v>
      </c>
      <c r="E6" s="29" t="s">
        <v>84</v>
      </c>
      <c r="F6" s="29"/>
      <c r="G6" s="30"/>
      <c r="H6" s="31" t="s">
        <v>26</v>
      </c>
      <c r="I6" s="63"/>
      <c r="J6" s="64"/>
      <c r="K6" s="65">
        <v>0</v>
      </c>
      <c r="L6" s="66"/>
      <c r="M6" s="56"/>
      <c r="N6" s="56"/>
      <c r="O6" s="56"/>
      <c r="P6" s="56"/>
      <c r="Q6" s="56"/>
      <c r="R6" s="56"/>
      <c r="S6" s="56"/>
      <c r="T6" s="56"/>
      <c r="U6" s="56"/>
      <c r="V6" s="81"/>
      <c r="W6" s="80"/>
      <c r="X6" s="80"/>
    </row>
    <row r="7" s="1" customFormat="1" ht="15.75" customHeight="1" spans="1:24">
      <c r="A7" s="32"/>
      <c r="B7" s="33" t="s">
        <v>27</v>
      </c>
      <c r="C7" s="34"/>
      <c r="D7" s="34"/>
      <c r="E7" s="34"/>
      <c r="F7" s="34"/>
      <c r="G7" s="35" t="s">
        <v>28</v>
      </c>
      <c r="H7" s="36" t="s">
        <v>85</v>
      </c>
      <c r="I7" s="67" t="s">
        <v>83</v>
      </c>
      <c r="J7" s="68" t="s">
        <v>86</v>
      </c>
      <c r="K7" s="68" t="s">
        <v>87</v>
      </c>
      <c r="L7" s="35" t="s">
        <v>88</v>
      </c>
      <c r="M7" s="69"/>
      <c r="N7" s="69"/>
      <c r="O7" s="70"/>
      <c r="P7" s="69"/>
      <c r="Q7" s="69"/>
      <c r="R7" s="69"/>
      <c r="S7" s="70"/>
      <c r="T7" s="69"/>
      <c r="U7" s="69"/>
      <c r="V7" s="70"/>
      <c r="W7" s="74"/>
      <c r="X7" s="80"/>
    </row>
    <row r="8" s="1" customFormat="1" ht="15" customHeight="1" spans="1:24">
      <c r="A8" s="37"/>
      <c r="B8" s="38"/>
      <c r="C8" s="38"/>
      <c r="D8" s="38"/>
      <c r="E8" s="38"/>
      <c r="F8" s="38"/>
      <c r="G8" s="39"/>
      <c r="H8" s="40"/>
      <c r="I8" s="71"/>
      <c r="J8" s="72"/>
      <c r="K8" s="40"/>
      <c r="L8" s="39"/>
      <c r="M8" s="73"/>
      <c r="N8" s="74"/>
      <c r="O8" s="74"/>
      <c r="P8" s="74"/>
      <c r="Q8" s="73"/>
      <c r="R8" s="74"/>
      <c r="S8" s="74"/>
      <c r="T8" s="74"/>
      <c r="U8" s="73"/>
      <c r="V8" s="74"/>
      <c r="W8" s="74"/>
      <c r="X8" s="80"/>
    </row>
    <row r="9" s="1" customFormat="1" ht="25" customHeight="1" spans="1:24">
      <c r="A9" s="41">
        <v>1</v>
      </c>
      <c r="B9" s="42" t="s">
        <v>36</v>
      </c>
      <c r="C9" s="43"/>
      <c r="D9" s="43"/>
      <c r="E9" s="44"/>
      <c r="F9" s="45" t="s">
        <v>89</v>
      </c>
      <c r="G9" s="46">
        <v>0.25</v>
      </c>
      <c r="H9" s="47">
        <f>'1X-3X'!H9*2.54</f>
        <v>112.0775</v>
      </c>
      <c r="I9" s="47">
        <f>'1X-3X'!I9*2.54</f>
        <v>113.03</v>
      </c>
      <c r="J9" s="47">
        <f>'1X-3X'!J9*2.54</f>
        <v>113.9825</v>
      </c>
      <c r="K9" s="47">
        <f>'1X-3X'!K9*2.54</f>
        <v>114.935</v>
      </c>
      <c r="L9" s="75"/>
      <c r="M9" s="76"/>
      <c r="N9" s="76"/>
      <c r="O9" s="76"/>
      <c r="P9" s="77"/>
      <c r="Q9" s="76"/>
      <c r="R9" s="76"/>
      <c r="S9" s="76"/>
      <c r="T9" s="77"/>
      <c r="U9" s="76"/>
      <c r="V9" s="76"/>
      <c r="W9" s="82"/>
      <c r="X9" s="80"/>
    </row>
    <row r="10" s="1" customFormat="1" ht="25" customHeight="1" spans="1:24">
      <c r="A10" s="41">
        <v>2</v>
      </c>
      <c r="B10" s="42" t="s">
        <v>38</v>
      </c>
      <c r="C10" s="43"/>
      <c r="D10" s="43"/>
      <c r="E10" s="44"/>
      <c r="F10" s="45" t="s">
        <v>90</v>
      </c>
      <c r="G10" s="46">
        <v>0.25</v>
      </c>
      <c r="H10" s="47">
        <f>'1X-3X'!H10*2.54</f>
        <v>19.685</v>
      </c>
      <c r="I10" s="47">
        <f>'1X-3X'!I10*2.54</f>
        <v>20.32</v>
      </c>
      <c r="J10" s="47">
        <f>'1X-3X'!J10*2.54</f>
        <v>20.955</v>
      </c>
      <c r="K10" s="47">
        <f>'1X-3X'!K10*2.54</f>
        <v>21.59</v>
      </c>
      <c r="L10" s="75"/>
      <c r="M10" s="76"/>
      <c r="N10" s="76"/>
      <c r="O10" s="76"/>
      <c r="P10" s="77"/>
      <c r="Q10" s="76"/>
      <c r="R10" s="76"/>
      <c r="S10" s="76"/>
      <c r="T10" s="77"/>
      <c r="U10" s="76"/>
      <c r="V10" s="76"/>
      <c r="W10" s="82"/>
      <c r="X10" s="80"/>
    </row>
    <row r="11" s="1" customFormat="1" ht="25" customHeight="1" spans="1:24">
      <c r="A11" s="41">
        <v>3</v>
      </c>
      <c r="B11" s="42" t="s">
        <v>40</v>
      </c>
      <c r="C11" s="43"/>
      <c r="D11" s="43"/>
      <c r="E11" s="44"/>
      <c r="F11" s="45" t="s">
        <v>91</v>
      </c>
      <c r="G11" s="46">
        <v>0.25</v>
      </c>
      <c r="H11" s="47">
        <f>'1X-3X'!H11*2.54</f>
        <v>13.0175</v>
      </c>
      <c r="I11" s="47">
        <f>'1X-3X'!I11*2.54</f>
        <v>13.6525</v>
      </c>
      <c r="J11" s="47">
        <f>'1X-3X'!J11*2.54</f>
        <v>14.2875</v>
      </c>
      <c r="K11" s="47">
        <f>'1X-3X'!K11*2.54</f>
        <v>14.9225</v>
      </c>
      <c r="L11" s="75"/>
      <c r="M11" s="76"/>
      <c r="N11" s="76"/>
      <c r="O11" s="76"/>
      <c r="P11" s="77"/>
      <c r="Q11" s="76"/>
      <c r="R11" s="76"/>
      <c r="S11" s="76"/>
      <c r="T11" s="77"/>
      <c r="U11" s="76"/>
      <c r="V11" s="76"/>
      <c r="W11" s="82"/>
      <c r="X11" s="80"/>
    </row>
    <row r="12" s="1" customFormat="1" ht="25" customHeight="1" spans="1:24">
      <c r="A12" s="41">
        <v>4</v>
      </c>
      <c r="B12" s="42" t="s">
        <v>42</v>
      </c>
      <c r="C12" s="43"/>
      <c r="D12" s="43"/>
      <c r="E12" s="44"/>
      <c r="F12" s="45" t="s">
        <v>92</v>
      </c>
      <c r="G12" s="46">
        <v>0.25</v>
      </c>
      <c r="H12" s="47">
        <f>'1X-3X'!H12*2.54</f>
        <v>11.1125</v>
      </c>
      <c r="I12" s="47">
        <f>'1X-3X'!I12*2.54</f>
        <v>11.7475</v>
      </c>
      <c r="J12" s="47">
        <f>'1X-3X'!J12*2.54</f>
        <v>12.3825</v>
      </c>
      <c r="K12" s="47">
        <f>'1X-3X'!K12*2.54</f>
        <v>13.0175</v>
      </c>
      <c r="L12" s="75"/>
      <c r="M12" s="76"/>
      <c r="N12" s="76"/>
      <c r="O12" s="76"/>
      <c r="P12" s="77"/>
      <c r="Q12" s="76"/>
      <c r="R12" s="76"/>
      <c r="S12" s="76"/>
      <c r="T12" s="77"/>
      <c r="U12" s="76"/>
      <c r="V12" s="76"/>
      <c r="W12" s="82"/>
      <c r="X12" s="80"/>
    </row>
    <row r="13" s="1" customFormat="1" ht="25" customHeight="1" spans="1:24">
      <c r="A13" s="41">
        <v>5</v>
      </c>
      <c r="B13" s="42" t="s">
        <v>44</v>
      </c>
      <c r="C13" s="43"/>
      <c r="D13" s="43"/>
      <c r="E13" s="44"/>
      <c r="F13" s="48" t="s">
        <v>93</v>
      </c>
      <c r="G13" s="46">
        <v>0.25</v>
      </c>
      <c r="H13" s="47">
        <f>'1X-3X'!H13*2.54</f>
        <v>6.6675</v>
      </c>
      <c r="I13" s="47">
        <f>'1X-3X'!I13*2.54</f>
        <v>6.6675</v>
      </c>
      <c r="J13" s="47">
        <f>'1X-3X'!J13*2.54</f>
        <v>6.6675</v>
      </c>
      <c r="K13" s="47">
        <f>'1X-3X'!K13*2.54</f>
        <v>6.6675</v>
      </c>
      <c r="L13" s="75"/>
      <c r="M13" s="76"/>
      <c r="N13" s="76"/>
      <c r="O13" s="76"/>
      <c r="P13" s="77"/>
      <c r="Q13" s="76"/>
      <c r="R13" s="76"/>
      <c r="S13" s="76"/>
      <c r="T13" s="77"/>
      <c r="U13" s="76"/>
      <c r="V13" s="76"/>
      <c r="W13" s="82"/>
      <c r="X13" s="80"/>
    </row>
    <row r="14" s="1" customFormat="1" ht="25" customHeight="1" spans="1:24">
      <c r="A14" s="41">
        <v>6</v>
      </c>
      <c r="B14" s="42" t="s">
        <v>46</v>
      </c>
      <c r="C14" s="43"/>
      <c r="D14" s="43"/>
      <c r="E14" s="44"/>
      <c r="F14" s="48" t="s">
        <v>47</v>
      </c>
      <c r="G14" s="46">
        <v>0.125</v>
      </c>
      <c r="H14" s="47">
        <f>'1X-3X'!H14*2.54</f>
        <v>0.635</v>
      </c>
      <c r="I14" s="47">
        <f>'1X-3X'!I14*2.54</f>
        <v>0.635</v>
      </c>
      <c r="J14" s="47">
        <f>'1X-3X'!J14*2.54</f>
        <v>0.635</v>
      </c>
      <c r="K14" s="47">
        <f>'1X-3X'!K14*2.54</f>
        <v>0.635</v>
      </c>
      <c r="L14" s="75"/>
      <c r="M14" s="76"/>
      <c r="N14" s="76"/>
      <c r="O14" s="76"/>
      <c r="P14" s="77"/>
      <c r="Q14" s="76"/>
      <c r="R14" s="76"/>
      <c r="S14" s="76"/>
      <c r="T14" s="77"/>
      <c r="U14" s="76"/>
      <c r="V14" s="76"/>
      <c r="W14" s="82"/>
      <c r="X14" s="80"/>
    </row>
    <row r="15" s="1" customFormat="1" ht="25" customHeight="1" spans="1:24">
      <c r="A15" s="41">
        <v>7</v>
      </c>
      <c r="B15" s="42" t="s">
        <v>94</v>
      </c>
      <c r="C15" s="43"/>
      <c r="D15" s="43"/>
      <c r="E15" s="44"/>
      <c r="F15" s="49" t="s">
        <v>95</v>
      </c>
      <c r="G15" s="46">
        <v>0.25</v>
      </c>
      <c r="H15" s="47">
        <f>'1X-3X'!H15*2.54</f>
        <v>42.545</v>
      </c>
      <c r="I15" s="47">
        <f>'1X-3X'!I15*2.54</f>
        <v>43.18</v>
      </c>
      <c r="J15" s="47">
        <f>'1X-3X'!J15*2.54</f>
        <v>43.815</v>
      </c>
      <c r="K15" s="47">
        <f>'1X-3X'!K15*2.54</f>
        <v>44.45</v>
      </c>
      <c r="L15" s="75"/>
      <c r="M15" s="76"/>
      <c r="N15" s="76"/>
      <c r="O15" s="76"/>
      <c r="P15" s="77"/>
      <c r="Q15" s="76"/>
      <c r="R15" s="76"/>
      <c r="S15" s="76"/>
      <c r="T15" s="77"/>
      <c r="U15" s="76"/>
      <c r="V15" s="76"/>
      <c r="W15" s="82"/>
      <c r="X15" s="80"/>
    </row>
    <row r="16" s="1" customFormat="1" ht="25" customHeight="1" spans="1:24">
      <c r="A16" s="41">
        <v>8</v>
      </c>
      <c r="B16" s="42" t="s">
        <v>50</v>
      </c>
      <c r="C16" s="43"/>
      <c r="D16" s="43"/>
      <c r="E16" s="44"/>
      <c r="F16" s="49" t="s">
        <v>96</v>
      </c>
      <c r="G16" s="46">
        <v>0.25</v>
      </c>
      <c r="H16" s="47">
        <f>'1X-3X'!H16*2.54</f>
        <v>7.9375</v>
      </c>
      <c r="I16" s="47">
        <f>'1X-3X'!I16*2.54</f>
        <v>8.255</v>
      </c>
      <c r="J16" s="47">
        <f>'1X-3X'!J16*2.54</f>
        <v>8.5725</v>
      </c>
      <c r="K16" s="47">
        <f>'1X-3X'!K16*2.54</f>
        <v>8.89</v>
      </c>
      <c r="L16" s="75"/>
      <c r="M16" s="76"/>
      <c r="N16" s="76"/>
      <c r="O16" s="76"/>
      <c r="P16" s="77"/>
      <c r="Q16" s="76"/>
      <c r="R16" s="76"/>
      <c r="S16" s="76"/>
      <c r="T16" s="77"/>
      <c r="U16" s="76"/>
      <c r="V16" s="76"/>
      <c r="W16" s="82"/>
      <c r="X16" s="80"/>
    </row>
    <row r="17" s="1" customFormat="1" ht="25" customHeight="1" spans="1:24">
      <c r="A17" s="41">
        <v>9</v>
      </c>
      <c r="B17" s="42" t="s">
        <v>52</v>
      </c>
      <c r="C17" s="43"/>
      <c r="D17" s="43"/>
      <c r="E17" s="44"/>
      <c r="F17" s="49" t="s">
        <v>97</v>
      </c>
      <c r="G17" s="46">
        <v>0.25</v>
      </c>
      <c r="H17" s="47">
        <f>'1X-3X'!H17*2.54</f>
        <v>7.3025</v>
      </c>
      <c r="I17" s="47">
        <f>'1X-3X'!I17*2.54</f>
        <v>7.62</v>
      </c>
      <c r="J17" s="47">
        <f>'1X-3X'!J17*2.54</f>
        <v>7.9375</v>
      </c>
      <c r="K17" s="47">
        <f>'1X-3X'!K17*2.54</f>
        <v>8.255</v>
      </c>
      <c r="L17" s="75"/>
      <c r="M17" s="76"/>
      <c r="N17" s="76"/>
      <c r="O17" s="76"/>
      <c r="P17" s="77"/>
      <c r="Q17" s="76"/>
      <c r="R17" s="76"/>
      <c r="S17" s="76"/>
      <c r="T17" s="77"/>
      <c r="U17" s="76"/>
      <c r="V17" s="76"/>
      <c r="W17" s="82"/>
      <c r="X17" s="80"/>
    </row>
    <row r="18" s="1" customFormat="1" ht="25" customHeight="1" spans="1:24">
      <c r="A18" s="41">
        <v>10</v>
      </c>
      <c r="B18" s="42" t="s">
        <v>54</v>
      </c>
      <c r="C18" s="43"/>
      <c r="D18" s="43"/>
      <c r="E18" s="44"/>
      <c r="F18" s="50" t="s">
        <v>98</v>
      </c>
      <c r="G18" s="46">
        <v>0.25</v>
      </c>
      <c r="H18" s="47">
        <f>'1X-3X'!H18*2.54</f>
        <v>34.925</v>
      </c>
      <c r="I18" s="47">
        <f>'1X-3X'!I18*2.54</f>
        <v>37.465</v>
      </c>
      <c r="J18" s="47">
        <f>'1X-3X'!J18*2.54</f>
        <v>40.64</v>
      </c>
      <c r="K18" s="47">
        <f>'1X-3X'!K18*2.54</f>
        <v>43.815</v>
      </c>
      <c r="L18" s="75"/>
      <c r="M18" s="76"/>
      <c r="N18" s="76"/>
      <c r="O18" s="76"/>
      <c r="P18" s="77"/>
      <c r="Q18" s="76"/>
      <c r="R18" s="76"/>
      <c r="S18" s="76"/>
      <c r="T18" s="77"/>
      <c r="U18" s="76"/>
      <c r="V18" s="76"/>
      <c r="W18" s="82"/>
      <c r="X18" s="80"/>
    </row>
    <row r="19" s="1" customFormat="1" ht="25" customHeight="1" spans="1:24">
      <c r="A19" s="41">
        <v>11</v>
      </c>
      <c r="B19" s="42" t="s">
        <v>56</v>
      </c>
      <c r="C19" s="43"/>
      <c r="D19" s="43"/>
      <c r="E19" s="44"/>
      <c r="F19" s="50" t="s">
        <v>99</v>
      </c>
      <c r="G19" s="46">
        <v>0.25</v>
      </c>
      <c r="H19" s="47">
        <f>'1X-3X'!H19*2.54</f>
        <v>40.64</v>
      </c>
      <c r="I19" s="47">
        <f>'1X-3X'!I19*2.54</f>
        <v>43.18</v>
      </c>
      <c r="J19" s="47">
        <f>'1X-3X'!J19*2.54</f>
        <v>46.355</v>
      </c>
      <c r="K19" s="47">
        <f>'1X-3X'!K19*2.54</f>
        <v>49.53</v>
      </c>
      <c r="L19" s="75"/>
      <c r="M19" s="76"/>
      <c r="N19" s="76"/>
      <c r="O19" s="76"/>
      <c r="P19" s="77"/>
      <c r="Q19" s="76"/>
      <c r="R19" s="76"/>
      <c r="S19" s="76"/>
      <c r="T19" s="77"/>
      <c r="U19" s="76"/>
      <c r="V19" s="76"/>
      <c r="W19" s="82"/>
      <c r="X19" s="80"/>
    </row>
    <row r="20" s="1" customFormat="1" ht="25" customHeight="1" spans="1:24">
      <c r="A20" s="41">
        <v>12</v>
      </c>
      <c r="B20" s="42" t="s">
        <v>58</v>
      </c>
      <c r="C20" s="43"/>
      <c r="D20" s="43"/>
      <c r="E20" s="44"/>
      <c r="F20" s="49" t="s">
        <v>100</v>
      </c>
      <c r="G20" s="46">
        <v>0.25</v>
      </c>
      <c r="H20" s="47">
        <f>'1X-3X'!H20*2.54</f>
        <v>76.2</v>
      </c>
      <c r="I20" s="47">
        <f>'1X-3X'!I20*2.54</f>
        <v>81.28</v>
      </c>
      <c r="J20" s="47">
        <f>'1X-3X'!J20*2.54</f>
        <v>87.63</v>
      </c>
      <c r="K20" s="47">
        <f>'1X-3X'!K20*2.54</f>
        <v>93.98</v>
      </c>
      <c r="L20" s="78"/>
      <c r="M20" s="76"/>
      <c r="N20" s="76"/>
      <c r="O20" s="76"/>
      <c r="P20" s="77"/>
      <c r="Q20" s="76"/>
      <c r="R20" s="76"/>
      <c r="S20" s="76"/>
      <c r="T20" s="77"/>
      <c r="U20" s="76"/>
      <c r="V20" s="76"/>
      <c r="W20" s="82"/>
      <c r="X20" s="80"/>
    </row>
    <row r="21" s="1" customFormat="1" ht="25" customHeight="1" spans="1:24">
      <c r="A21" s="41">
        <v>13</v>
      </c>
      <c r="B21" s="42" t="s">
        <v>60</v>
      </c>
      <c r="C21" s="43"/>
      <c r="D21" s="43"/>
      <c r="E21" s="44"/>
      <c r="F21" s="48" t="s">
        <v>101</v>
      </c>
      <c r="G21" s="46">
        <v>0.25</v>
      </c>
      <c r="H21" s="47">
        <f>'1X-3X'!H21*2.54</f>
        <v>85.09</v>
      </c>
      <c r="I21" s="47">
        <f>'1X-3X'!I21*2.54</f>
        <v>90.17</v>
      </c>
      <c r="J21" s="47">
        <f>'1X-3X'!J21*2.54</f>
        <v>96.52</v>
      </c>
      <c r="K21" s="47">
        <f>'1X-3X'!K21*2.54</f>
        <v>102.87</v>
      </c>
      <c r="L21" s="75"/>
      <c r="M21" s="76"/>
      <c r="N21" s="76"/>
      <c r="O21" s="76"/>
      <c r="P21" s="77"/>
      <c r="Q21" s="76"/>
      <c r="R21" s="76"/>
      <c r="S21" s="76"/>
      <c r="T21" s="77"/>
      <c r="U21" s="76"/>
      <c r="V21" s="76"/>
      <c r="W21" s="82"/>
      <c r="X21" s="80"/>
    </row>
    <row r="22" s="1" customFormat="1" ht="25" customHeight="1" spans="1:24">
      <c r="A22" s="41">
        <v>14</v>
      </c>
      <c r="B22" s="42" t="s">
        <v>102</v>
      </c>
      <c r="C22" s="43"/>
      <c r="D22" s="43"/>
      <c r="E22" s="44"/>
      <c r="F22" s="48" t="s">
        <v>103</v>
      </c>
      <c r="G22" s="46">
        <v>0.25</v>
      </c>
      <c r="H22" s="47">
        <f>'1X-3X'!H22*2.54</f>
        <v>97.155</v>
      </c>
      <c r="I22" s="47">
        <f>'1X-3X'!I22*2.54</f>
        <v>102.235</v>
      </c>
      <c r="J22" s="47">
        <f>'1X-3X'!J22*2.54</f>
        <v>108.585</v>
      </c>
      <c r="K22" s="47">
        <f>'1X-3X'!K22*2.54</f>
        <v>114.935</v>
      </c>
      <c r="L22" s="75"/>
      <c r="M22" s="76"/>
      <c r="N22" s="77"/>
      <c r="O22" s="76"/>
      <c r="P22" s="77"/>
      <c r="Q22" s="76"/>
      <c r="R22" s="77"/>
      <c r="S22" s="76"/>
      <c r="T22" s="77"/>
      <c r="U22" s="76"/>
      <c r="V22" s="76"/>
      <c r="W22" s="82"/>
      <c r="X22" s="80"/>
    </row>
    <row r="23" s="1" customFormat="1" ht="25" customHeight="1" spans="1:24">
      <c r="A23" s="41">
        <v>15</v>
      </c>
      <c r="B23" s="42" t="s">
        <v>104</v>
      </c>
      <c r="C23" s="43"/>
      <c r="D23" s="43"/>
      <c r="E23" s="44"/>
      <c r="F23" s="48" t="s">
        <v>105</v>
      </c>
      <c r="G23" s="46">
        <v>0.25</v>
      </c>
      <c r="H23" s="47">
        <f>'1X-3X'!H23*2.54</f>
        <v>102.87</v>
      </c>
      <c r="I23" s="47">
        <f>'1X-3X'!I23*2.54</f>
        <v>107.95</v>
      </c>
      <c r="J23" s="47">
        <f>'1X-3X'!J23*2.54</f>
        <v>114.3</v>
      </c>
      <c r="K23" s="47">
        <f>'1X-3X'!K23*2.54</f>
        <v>120.65</v>
      </c>
      <c r="L23" s="75"/>
      <c r="M23" s="76"/>
      <c r="N23" s="76"/>
      <c r="O23" s="76"/>
      <c r="P23" s="77"/>
      <c r="Q23" s="76"/>
      <c r="R23" s="76"/>
      <c r="S23" s="76"/>
      <c r="T23" s="77"/>
      <c r="U23" s="76"/>
      <c r="V23" s="76"/>
      <c r="W23" s="82"/>
      <c r="X23" s="80"/>
    </row>
    <row r="24" s="1" customFormat="1" ht="25" customHeight="1" spans="1:24">
      <c r="A24" s="41">
        <v>16</v>
      </c>
      <c r="B24" s="42" t="s">
        <v>66</v>
      </c>
      <c r="C24" s="43"/>
      <c r="D24" s="43"/>
      <c r="E24" s="44"/>
      <c r="F24" s="48" t="s">
        <v>106</v>
      </c>
      <c r="G24" s="46">
        <v>0.5</v>
      </c>
      <c r="H24" s="47">
        <f>'1X-3X'!H24*2.54</f>
        <v>91.44</v>
      </c>
      <c r="I24" s="47">
        <f>'1X-3X'!I24*2.54</f>
        <v>96.52</v>
      </c>
      <c r="J24" s="47">
        <f>'1X-3X'!J24*2.54</f>
        <v>102.87</v>
      </c>
      <c r="K24" s="47">
        <f>'1X-3X'!K24*2.54</f>
        <v>109.22</v>
      </c>
      <c r="L24" s="75"/>
      <c r="M24" s="76"/>
      <c r="N24" s="76"/>
      <c r="O24" s="76"/>
      <c r="P24" s="77"/>
      <c r="Q24" s="76"/>
      <c r="R24" s="76"/>
      <c r="S24" s="76"/>
      <c r="T24" s="77"/>
      <c r="U24" s="76"/>
      <c r="V24" s="76"/>
      <c r="W24" s="82"/>
      <c r="X24" s="80"/>
    </row>
    <row r="25" s="1" customFormat="1" ht="25" customHeight="1" spans="1:24">
      <c r="A25" s="41">
        <v>17</v>
      </c>
      <c r="B25" s="42" t="s">
        <v>68</v>
      </c>
      <c r="C25" s="43"/>
      <c r="D25" s="43"/>
      <c r="E25" s="44"/>
      <c r="F25" s="48" t="s">
        <v>107</v>
      </c>
      <c r="G25" s="46">
        <v>0.125</v>
      </c>
      <c r="H25" s="47">
        <f>'1X-3X'!H25*2.54</f>
        <v>2.54</v>
      </c>
      <c r="I25" s="47">
        <f>'1X-3X'!I25*2.54</f>
        <v>2.54</v>
      </c>
      <c r="J25" s="47">
        <f>'1X-3X'!J25*2.54</f>
        <v>2.54</v>
      </c>
      <c r="K25" s="47">
        <f>'1X-3X'!K25*2.54</f>
        <v>2.54</v>
      </c>
      <c r="L25" s="75"/>
      <c r="M25" s="76"/>
      <c r="N25" s="77"/>
      <c r="O25" s="76"/>
      <c r="P25" s="77"/>
      <c r="Q25" s="76"/>
      <c r="R25" s="77"/>
      <c r="S25" s="76"/>
      <c r="T25" s="77"/>
      <c r="U25" s="76"/>
      <c r="V25" s="76"/>
      <c r="W25" s="82"/>
      <c r="X25" s="80"/>
    </row>
    <row r="26" s="1" customFormat="1" ht="25" customHeight="1" spans="1:24">
      <c r="A26" s="41">
        <v>18</v>
      </c>
      <c r="B26" s="42" t="s">
        <v>70</v>
      </c>
      <c r="C26" s="43"/>
      <c r="D26" s="43"/>
      <c r="E26" s="44"/>
      <c r="F26" s="45" t="s">
        <v>71</v>
      </c>
      <c r="G26" s="46">
        <v>0.25</v>
      </c>
      <c r="H26" s="47">
        <f>'1X-3X'!H26*2.54</f>
        <v>19.685</v>
      </c>
      <c r="I26" s="47">
        <f>'1X-3X'!I26*2.54</f>
        <v>20.32</v>
      </c>
      <c r="J26" s="47">
        <f>'1X-3X'!J26*2.54</f>
        <v>20.955</v>
      </c>
      <c r="K26" s="47">
        <f>'1X-3X'!K26*2.54</f>
        <v>21.59</v>
      </c>
      <c r="L26" s="75"/>
      <c r="M26" s="76"/>
      <c r="N26" s="76"/>
      <c r="O26" s="76"/>
      <c r="P26" s="77"/>
      <c r="Q26" s="76"/>
      <c r="R26" s="76"/>
      <c r="S26" s="76"/>
      <c r="T26" s="77"/>
      <c r="U26" s="76"/>
      <c r="V26" s="76"/>
      <c r="W26" s="82"/>
      <c r="X26" s="80"/>
    </row>
    <row r="27" s="1" customFormat="1" ht="25" customHeight="1" spans="1:24">
      <c r="A27" s="41">
        <v>19</v>
      </c>
      <c r="B27" s="42" t="s">
        <v>72</v>
      </c>
      <c r="C27" s="43"/>
      <c r="D27" s="43"/>
      <c r="E27" s="44"/>
      <c r="F27" s="45" t="s">
        <v>108</v>
      </c>
      <c r="G27" s="46">
        <v>0.25</v>
      </c>
      <c r="H27" s="47">
        <f>'1X-3X'!H27*2.54</f>
        <v>40.005</v>
      </c>
      <c r="I27" s="47">
        <f>'1X-3X'!I27*2.54</f>
        <v>40.64</v>
      </c>
      <c r="J27" s="47">
        <f>'1X-3X'!J27*2.54</f>
        <v>41.275</v>
      </c>
      <c r="K27" s="47">
        <f>'1X-3X'!K27*2.54</f>
        <v>41.91</v>
      </c>
      <c r="L27" s="75"/>
      <c r="M27" s="76"/>
      <c r="N27" s="76"/>
      <c r="O27" s="76"/>
      <c r="P27" s="77"/>
      <c r="Q27" s="76"/>
      <c r="R27" s="76"/>
      <c r="S27" s="76"/>
      <c r="T27" s="77"/>
      <c r="U27" s="76"/>
      <c r="V27" s="76"/>
      <c r="W27" s="82"/>
      <c r="X27" s="80"/>
    </row>
    <row r="28" s="1" customFormat="1" ht="25" customHeight="1" spans="1:24">
      <c r="A28" s="41">
        <v>20</v>
      </c>
      <c r="B28" s="42" t="s">
        <v>74</v>
      </c>
      <c r="C28" s="43"/>
      <c r="D28" s="43"/>
      <c r="E28" s="44"/>
      <c r="F28" s="45" t="s">
        <v>75</v>
      </c>
      <c r="G28" s="46">
        <v>0.25</v>
      </c>
      <c r="H28" s="47">
        <f>'1X-3X'!H28*2.54</f>
        <v>61.595</v>
      </c>
      <c r="I28" s="47">
        <f>'1X-3X'!I28*2.54</f>
        <v>62.23</v>
      </c>
      <c r="J28" s="47">
        <f>'1X-3X'!J28*2.54</f>
        <v>62.865</v>
      </c>
      <c r="K28" s="47">
        <f>'1X-3X'!K28*2.54</f>
        <v>63.5</v>
      </c>
      <c r="L28" s="75"/>
      <c r="M28" s="76"/>
      <c r="N28" s="76"/>
      <c r="O28" s="76"/>
      <c r="P28" s="77"/>
      <c r="Q28" s="76"/>
      <c r="R28" s="76"/>
      <c r="S28" s="76"/>
      <c r="T28" s="77"/>
      <c r="U28" s="76"/>
      <c r="V28" s="76"/>
      <c r="W28" s="82"/>
      <c r="X28" s="80"/>
    </row>
    <row r="29" s="1" customFormat="1" ht="25" customHeight="1" spans="1:24">
      <c r="A29" s="41">
        <v>21</v>
      </c>
      <c r="B29" s="42" t="s">
        <v>76</v>
      </c>
      <c r="C29" s="43"/>
      <c r="D29" s="43"/>
      <c r="E29" s="44"/>
      <c r="F29" s="45" t="s">
        <v>77</v>
      </c>
      <c r="G29" s="46">
        <v>0.25</v>
      </c>
      <c r="H29" s="47">
        <f>'1X-3X'!H29*2.54</f>
        <v>86.36</v>
      </c>
      <c r="I29" s="47">
        <f>'1X-3X'!I29*2.54</f>
        <v>86.995</v>
      </c>
      <c r="J29" s="47">
        <f>'1X-3X'!J29*2.54</f>
        <v>87.63</v>
      </c>
      <c r="K29" s="47">
        <f>'1X-3X'!K29*2.54</f>
        <v>88.265</v>
      </c>
      <c r="L29" s="75"/>
      <c r="M29" s="76"/>
      <c r="N29" s="76"/>
      <c r="O29" s="76"/>
      <c r="P29" s="77"/>
      <c r="Q29" s="76"/>
      <c r="R29" s="76"/>
      <c r="S29" s="76"/>
      <c r="T29" s="77"/>
      <c r="U29" s="76"/>
      <c r="V29" s="76"/>
      <c r="W29" s="82"/>
      <c r="X29" s="80"/>
    </row>
    <row r="30" s="1" customFormat="1" ht="15.75" customHeight="1" spans="1:24">
      <c r="A30" s="41"/>
      <c r="B30" s="42"/>
      <c r="C30" s="43"/>
      <c r="D30" s="43"/>
      <c r="E30" s="44"/>
      <c r="F30" s="45"/>
      <c r="G30" s="51"/>
      <c r="H30" s="51"/>
      <c r="I30" s="51"/>
      <c r="J30" s="51"/>
      <c r="K30" s="51"/>
      <c r="L30" s="51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80"/>
    </row>
    <row r="31" s="1" customFormat="1" ht="15.75" customHeight="1" spans="12:24"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s="1" customFormat="1" ht="15.75" customHeight="1" spans="12:24"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s="1" customFormat="1" ht="15.75" customHeight="1" spans="12:24"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s="1" customFormat="1" ht="15.75" customHeight="1" spans="12:24"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="1" customFormat="1" ht="15.75" customHeight="1" spans="12:24"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s="1" customFormat="1" ht="15.75" customHeight="1" spans="12:24"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="1" customFormat="1" ht="15.75" customHeight="1" spans="12:24"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="1" customFormat="1" ht="15.75" customHeight="1" spans="12:24"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="1" customFormat="1" ht="15.75" customHeight="1" spans="12:24"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="1" customFormat="1" ht="15.75" customHeight="1" spans="12:24"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="1" customFormat="1" ht="15.75" customHeight="1" spans="12:24"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s="1" customFormat="1" ht="15.75" customHeight="1" spans="12:24"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</sheetData>
  <mergeCells count="27">
    <mergeCell ref="A1:D1"/>
    <mergeCell ref="G1:H1"/>
    <mergeCell ref="I1:J1"/>
    <mergeCell ref="K1:L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L5"/>
    <mergeCell ref="A6:B6"/>
    <mergeCell ref="E6:G6"/>
    <mergeCell ref="H6:J6"/>
    <mergeCell ref="K6:L6"/>
    <mergeCell ref="G7:G8"/>
    <mergeCell ref="H7:H8"/>
    <mergeCell ref="I7:I8"/>
    <mergeCell ref="J7:J8"/>
    <mergeCell ref="K7:K8"/>
    <mergeCell ref="L7:L8"/>
    <mergeCell ref="H2:J4"/>
    <mergeCell ref="K2:L4"/>
    <mergeCell ref="B7:E8"/>
  </mergeCells>
  <pageMargins left="0.7" right="0.7" top="0.75" bottom="0.75" header="0.3" footer="0.3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3AD62BAA4EFB442D84FF5FF780C0DDAF_12</vt:lpwstr>
  </property>
</Properties>
</file>