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52" windowHeight="11055"/>
  </bookViews>
  <sheets>
    <sheet name="XS-XXL" sheetId="1" r:id="rId1"/>
    <sheet name="XS-XXL (CM)" sheetId="4" r:id="rId2"/>
    <sheet name="1X-3X" sheetId="2" r:id="rId3"/>
    <sheet name="1X-3X (cm)" sheetId="5" r:id="rId4"/>
  </sheets>
  <externalReferences>
    <externalReference r:id="rId5"/>
    <externalReference r:id="rId6"/>
    <externalReference r:id="rId7"/>
  </externalReferences>
  <definedNames>
    <definedName name="_xlnm.Print_Area" localSheetId="2">'1X-3X'!$A$1:$K$31</definedName>
    <definedName name="_xlnm.Print_Area" localSheetId="3">'1X-3X (cm)'!$A$1:$K$31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<sst xmlns="http://schemas.openxmlformats.org/spreadsheetml/2006/main" count="188" uniqueCount="81">
  <si>
    <t>GRADED SPEC PAGE</t>
  </si>
  <si>
    <t>STYLE #:</t>
  </si>
  <si>
    <t>STYLE NAME:</t>
  </si>
  <si>
    <t>LEAD DESIGNER:</t>
  </si>
  <si>
    <t>STYLE NUMBER:</t>
  </si>
  <si>
    <t>TP COMPLETED BY:</t>
  </si>
  <si>
    <t>SEASON:</t>
  </si>
  <si>
    <t>TECH DESIGNER/PM:</t>
  </si>
  <si>
    <t>DELIVERY:</t>
  </si>
  <si>
    <t>VENDOR:</t>
  </si>
  <si>
    <t>SIZE RANGE:</t>
  </si>
  <si>
    <t>COLORWAY:</t>
  </si>
  <si>
    <t>UPDATED:</t>
  </si>
  <si>
    <t>3.27.25</t>
  </si>
  <si>
    <t>POINT OF MEASURE
(TOTAL CIRCUMFERENCE)</t>
  </si>
  <si>
    <t>TOL +/-</t>
  </si>
  <si>
    <t>XXS</t>
  </si>
  <si>
    <t>XS</t>
  </si>
  <si>
    <t>S</t>
  </si>
  <si>
    <t>M</t>
  </si>
  <si>
    <t>L</t>
  </si>
  <si>
    <t>XL</t>
  </si>
  <si>
    <t>XXL</t>
  </si>
  <si>
    <r>
      <rPr>
        <sz val="12"/>
        <color theme="1"/>
        <rFont val="宋体"/>
        <charset val="134"/>
      </rPr>
      <t>罩杯宽</t>
    </r>
    <r>
      <rPr>
        <sz val="12"/>
        <color theme="1"/>
        <rFont val="Arial"/>
        <charset val="134"/>
      </rPr>
      <t>-</t>
    </r>
    <r>
      <rPr>
        <sz val="12"/>
        <color theme="1"/>
        <rFont val="宋体"/>
        <charset val="134"/>
      </rPr>
      <t>肩带连接点到下胸线</t>
    </r>
  </si>
  <si>
    <r>
      <rPr>
        <sz val="12"/>
        <color theme="1"/>
        <rFont val="宋体"/>
        <charset val="134"/>
      </rPr>
      <t>罩杯宽</t>
    </r>
    <r>
      <rPr>
        <sz val="12"/>
        <color theme="1"/>
        <rFont val="Arial"/>
        <charset val="134"/>
      </rPr>
      <t>-</t>
    </r>
    <r>
      <rPr>
        <sz val="12"/>
        <color theme="1"/>
        <rFont val="宋体"/>
        <charset val="134"/>
      </rPr>
      <t>肩带连接点往下</t>
    </r>
    <r>
      <rPr>
        <sz val="12"/>
        <color theme="1"/>
        <rFont val="Arial"/>
        <charset val="134"/>
      </rPr>
      <t>5‘’</t>
    </r>
  </si>
  <si>
    <r>
      <rPr>
        <sz val="12"/>
        <color theme="1"/>
        <rFont val="宋体"/>
        <charset val="134"/>
      </rPr>
      <t>罩杯上口长</t>
    </r>
    <r>
      <rPr>
        <sz val="12"/>
        <color theme="1"/>
        <rFont val="Arial"/>
        <charset val="134"/>
      </rPr>
      <t>-</t>
    </r>
    <r>
      <rPr>
        <sz val="12"/>
        <color theme="1"/>
        <rFont val="宋体"/>
        <charset val="134"/>
      </rPr>
      <t>前中到肩带连接点</t>
    </r>
  </si>
  <si>
    <t>上身侧缝到腰线长</t>
  </si>
  <si>
    <t>下胸围宽，侧缝到前中量</t>
  </si>
  <si>
    <t>胸下抽褶的长度</t>
  </si>
  <si>
    <t>前裙长</t>
  </si>
  <si>
    <t>下裙侧缝长</t>
  </si>
  <si>
    <t>后中裙长</t>
  </si>
  <si>
    <t>里布比面布短</t>
  </si>
  <si>
    <t>前领宽</t>
  </si>
  <si>
    <r>
      <rPr>
        <sz val="12"/>
        <color theme="1"/>
        <rFont val="宋体"/>
        <charset val="134"/>
      </rPr>
      <t>前肩带位置</t>
    </r>
    <r>
      <rPr>
        <sz val="12"/>
        <color theme="1"/>
        <rFont val="Arial"/>
        <charset val="134"/>
      </rPr>
      <t>-</t>
    </r>
    <r>
      <rPr>
        <sz val="12"/>
        <color theme="1"/>
        <rFont val="宋体"/>
        <charset val="134"/>
      </rPr>
      <t>侧缝到肩带连接点</t>
    </r>
  </si>
  <si>
    <r>
      <rPr>
        <sz val="12"/>
        <color theme="1"/>
        <rFont val="宋体"/>
        <charset val="134"/>
      </rPr>
      <t>后肩带位置</t>
    </r>
    <r>
      <rPr>
        <sz val="12"/>
        <color theme="1"/>
        <rFont val="Arial"/>
        <charset val="134"/>
      </rPr>
      <t>-</t>
    </r>
    <r>
      <rPr>
        <sz val="12"/>
        <color theme="1"/>
        <rFont val="宋体"/>
        <charset val="134"/>
      </rPr>
      <t>侧缝到外肩带</t>
    </r>
  </si>
  <si>
    <r>
      <rPr>
        <sz val="12"/>
        <rFont val="宋体"/>
        <charset val="134"/>
      </rPr>
      <t>后肩带位置</t>
    </r>
    <r>
      <rPr>
        <sz val="12"/>
        <rFont val="Arial"/>
        <charset val="134"/>
      </rPr>
      <t>-</t>
    </r>
    <r>
      <rPr>
        <sz val="12"/>
        <rFont val="宋体"/>
        <charset val="134"/>
      </rPr>
      <t>侧缝到内肩带</t>
    </r>
  </si>
  <si>
    <r>
      <rPr>
        <sz val="12"/>
        <rFont val="宋体"/>
        <charset val="134"/>
      </rPr>
      <t>腰围</t>
    </r>
    <r>
      <rPr>
        <sz val="12"/>
        <rFont val="Arial"/>
        <charset val="134"/>
      </rPr>
      <t>-</t>
    </r>
    <r>
      <rPr>
        <sz val="12"/>
        <rFont val="宋体"/>
        <charset val="134"/>
      </rPr>
      <t>腋下</t>
    </r>
    <r>
      <rPr>
        <sz val="12"/>
        <rFont val="Arial"/>
        <charset val="134"/>
      </rPr>
      <t>5 1/2‘’</t>
    </r>
  </si>
  <si>
    <r>
      <rPr>
        <sz val="12"/>
        <rFont val="宋体"/>
        <charset val="134"/>
      </rPr>
      <t>上臀围</t>
    </r>
    <r>
      <rPr>
        <sz val="12"/>
        <rFont val="Arial"/>
        <charset val="134"/>
      </rPr>
      <t>-</t>
    </r>
    <r>
      <rPr>
        <sz val="12"/>
        <rFont val="宋体"/>
        <charset val="134"/>
      </rPr>
      <t>腋下</t>
    </r>
    <r>
      <rPr>
        <sz val="12"/>
        <rFont val="Arial"/>
        <charset val="134"/>
      </rPr>
      <t>12‘’</t>
    </r>
  </si>
  <si>
    <r>
      <rPr>
        <sz val="12"/>
        <rFont val="宋体"/>
        <charset val="134"/>
      </rPr>
      <t>下臀围</t>
    </r>
    <r>
      <rPr>
        <sz val="12"/>
        <rFont val="Arial"/>
        <charset val="134"/>
      </rPr>
      <t>-</t>
    </r>
    <r>
      <rPr>
        <sz val="12"/>
        <rFont val="宋体"/>
        <charset val="134"/>
      </rPr>
      <t>腋下</t>
    </r>
    <r>
      <rPr>
        <sz val="12"/>
        <rFont val="Arial"/>
        <charset val="134"/>
      </rPr>
      <t>18‘’</t>
    </r>
  </si>
  <si>
    <t>面布摆围直量</t>
  </si>
  <si>
    <t>里布摆围直量</t>
  </si>
  <si>
    <r>
      <rPr>
        <sz val="12"/>
        <color theme="1"/>
        <rFont val="宋体"/>
        <charset val="134"/>
      </rPr>
      <t>肩带长</t>
    </r>
    <r>
      <rPr>
        <sz val="12"/>
        <color theme="1"/>
        <rFont val="Arial"/>
        <charset val="134"/>
      </rPr>
      <t>-</t>
    </r>
    <r>
      <rPr>
        <sz val="12"/>
        <color theme="1"/>
        <rFont val="宋体"/>
        <charset val="134"/>
      </rPr>
      <t>内肩带</t>
    </r>
  </si>
  <si>
    <r>
      <rPr>
        <sz val="12"/>
        <color theme="1"/>
        <rFont val="宋体"/>
        <charset val="134"/>
      </rPr>
      <t>肩带长</t>
    </r>
    <r>
      <rPr>
        <sz val="12"/>
        <color theme="1"/>
        <rFont val="Arial"/>
        <charset val="134"/>
      </rPr>
      <t>-</t>
    </r>
    <r>
      <rPr>
        <sz val="12"/>
        <color theme="1"/>
        <rFont val="宋体"/>
        <charset val="134"/>
      </rPr>
      <t>外肩带</t>
    </r>
  </si>
  <si>
    <t>肩带调节量</t>
  </si>
  <si>
    <t>底摆高</t>
  </si>
  <si>
    <t>GRADED SPEC</t>
  </si>
  <si>
    <t>BRAND:</t>
  </si>
  <si>
    <t>SAMPLE LEVEL:</t>
  </si>
  <si>
    <t>2ND REF PP</t>
  </si>
  <si>
    <t>HANNAH</t>
  </si>
  <si>
    <t>NEXT SAMPLE:</t>
  </si>
  <si>
    <t>TOP</t>
  </si>
  <si>
    <t>0X</t>
  </si>
  <si>
    <t>1X</t>
  </si>
  <si>
    <t>2X</t>
  </si>
  <si>
    <t>3X</t>
  </si>
  <si>
    <t>COMMENTS</t>
  </si>
  <si>
    <r>
      <rPr>
        <sz val="16"/>
        <color theme="1"/>
        <rFont val="宋体"/>
        <charset val="134"/>
      </rPr>
      <t>罩杯宽</t>
    </r>
    <r>
      <rPr>
        <sz val="16"/>
        <color theme="1"/>
        <rFont val="Arial"/>
        <charset val="134"/>
      </rPr>
      <t>-</t>
    </r>
    <r>
      <rPr>
        <sz val="16"/>
        <color theme="1"/>
        <rFont val="宋体"/>
        <charset val="134"/>
      </rPr>
      <t>肩带连接点到下胸线</t>
    </r>
  </si>
  <si>
    <r>
      <rPr>
        <sz val="16"/>
        <color theme="1"/>
        <rFont val="宋体"/>
        <charset val="134"/>
      </rPr>
      <t>罩杯宽</t>
    </r>
    <r>
      <rPr>
        <sz val="16"/>
        <color theme="1"/>
        <rFont val="Arial"/>
        <charset val="134"/>
      </rPr>
      <t>-</t>
    </r>
    <r>
      <rPr>
        <sz val="16"/>
        <color theme="1"/>
        <rFont val="宋体"/>
        <charset val="134"/>
      </rPr>
      <t>肩带连接点往下</t>
    </r>
    <r>
      <rPr>
        <sz val="16"/>
        <color theme="1"/>
        <rFont val="Arial"/>
        <charset val="134"/>
      </rPr>
      <t>5‘’</t>
    </r>
  </si>
  <si>
    <r>
      <rPr>
        <sz val="16"/>
        <color theme="1"/>
        <rFont val="宋体"/>
        <charset val="134"/>
      </rPr>
      <t>罩杯上口长</t>
    </r>
    <r>
      <rPr>
        <sz val="16"/>
        <color theme="1"/>
        <rFont val="Arial"/>
        <charset val="134"/>
      </rPr>
      <t>-</t>
    </r>
    <r>
      <rPr>
        <sz val="16"/>
        <color theme="1"/>
        <rFont val="宋体"/>
        <charset val="134"/>
      </rPr>
      <t>前中到肩带连接点</t>
    </r>
  </si>
  <si>
    <r>
      <rPr>
        <sz val="16"/>
        <color theme="1"/>
        <rFont val="宋体"/>
        <charset val="134"/>
      </rPr>
      <t>上身侧缝到腰线长</t>
    </r>
  </si>
  <si>
    <r>
      <rPr>
        <sz val="16"/>
        <color theme="1"/>
        <rFont val="宋体"/>
        <charset val="134"/>
      </rPr>
      <t>下胸围宽，侧缝到前中量</t>
    </r>
  </si>
  <si>
    <r>
      <rPr>
        <sz val="16"/>
        <color theme="1"/>
        <rFont val="宋体"/>
        <charset val="134"/>
      </rPr>
      <t>胸下抽褶长</t>
    </r>
  </si>
  <si>
    <r>
      <rPr>
        <sz val="16"/>
        <color theme="1"/>
        <rFont val="宋体"/>
        <charset val="134"/>
      </rPr>
      <t>前裙长</t>
    </r>
  </si>
  <si>
    <r>
      <rPr>
        <sz val="16"/>
        <color theme="1"/>
        <rFont val="宋体"/>
        <charset val="134"/>
      </rPr>
      <t>下裙侧缝长</t>
    </r>
  </si>
  <si>
    <r>
      <rPr>
        <sz val="16"/>
        <color theme="1"/>
        <rFont val="宋体"/>
        <charset val="134"/>
      </rPr>
      <t>后中裙长</t>
    </r>
  </si>
  <si>
    <r>
      <rPr>
        <sz val="16"/>
        <color theme="1"/>
        <rFont val="宋体"/>
        <charset val="134"/>
      </rPr>
      <t>里布比面布短</t>
    </r>
  </si>
  <si>
    <r>
      <rPr>
        <sz val="16"/>
        <color theme="1"/>
        <rFont val="宋体"/>
        <charset val="134"/>
      </rPr>
      <t>前领宽</t>
    </r>
  </si>
  <si>
    <r>
      <rPr>
        <sz val="16"/>
        <color theme="1"/>
        <rFont val="宋体"/>
        <charset val="134"/>
      </rPr>
      <t>前肩带位置</t>
    </r>
    <r>
      <rPr>
        <sz val="16"/>
        <color theme="1"/>
        <rFont val="Arial"/>
        <charset val="134"/>
      </rPr>
      <t>-</t>
    </r>
    <r>
      <rPr>
        <sz val="16"/>
        <color theme="1"/>
        <rFont val="宋体"/>
        <charset val="134"/>
      </rPr>
      <t>侧缝到肩带连接点</t>
    </r>
  </si>
  <si>
    <r>
      <rPr>
        <sz val="16"/>
        <rFont val="宋体"/>
        <charset val="134"/>
      </rPr>
      <t>后肩带位置</t>
    </r>
    <r>
      <rPr>
        <sz val="16"/>
        <rFont val="Arial"/>
        <charset val="134"/>
      </rPr>
      <t>-</t>
    </r>
    <r>
      <rPr>
        <sz val="16"/>
        <rFont val="宋体"/>
        <charset val="134"/>
      </rPr>
      <t>侧缝到外肩带</t>
    </r>
  </si>
  <si>
    <r>
      <rPr>
        <sz val="16"/>
        <rFont val="宋体"/>
        <charset val="134"/>
      </rPr>
      <t>后肩带位置</t>
    </r>
    <r>
      <rPr>
        <sz val="16"/>
        <rFont val="Arial"/>
        <charset val="134"/>
      </rPr>
      <t>-</t>
    </r>
    <r>
      <rPr>
        <sz val="16"/>
        <rFont val="宋体"/>
        <charset val="134"/>
      </rPr>
      <t>侧缝到内肩带</t>
    </r>
  </si>
  <si>
    <r>
      <rPr>
        <sz val="16"/>
        <rFont val="宋体"/>
        <charset val="134"/>
      </rPr>
      <t>腰围</t>
    </r>
    <r>
      <rPr>
        <sz val="16"/>
        <rFont val="Arial"/>
        <charset val="134"/>
      </rPr>
      <t>-</t>
    </r>
    <r>
      <rPr>
        <sz val="16"/>
        <rFont val="宋体"/>
        <charset val="134"/>
      </rPr>
      <t>腋下</t>
    </r>
    <r>
      <rPr>
        <sz val="16"/>
        <rFont val="Arial"/>
        <charset val="134"/>
      </rPr>
      <t>5 1/2‘’</t>
    </r>
  </si>
  <si>
    <r>
      <rPr>
        <sz val="16"/>
        <rFont val="宋体"/>
        <charset val="134"/>
      </rPr>
      <t>上臀围</t>
    </r>
    <r>
      <rPr>
        <sz val="16"/>
        <rFont val="Arial"/>
        <charset val="134"/>
      </rPr>
      <t>-</t>
    </r>
    <r>
      <rPr>
        <sz val="16"/>
        <rFont val="宋体"/>
        <charset val="134"/>
      </rPr>
      <t>腋下</t>
    </r>
    <r>
      <rPr>
        <sz val="16"/>
        <rFont val="Arial"/>
        <charset val="134"/>
      </rPr>
      <t>12‘’</t>
    </r>
  </si>
  <si>
    <r>
      <rPr>
        <sz val="16"/>
        <rFont val="宋体"/>
        <charset val="134"/>
      </rPr>
      <t>下臀围</t>
    </r>
    <r>
      <rPr>
        <sz val="16"/>
        <rFont val="Arial"/>
        <charset val="134"/>
      </rPr>
      <t>-</t>
    </r>
    <r>
      <rPr>
        <sz val="16"/>
        <rFont val="宋体"/>
        <charset val="134"/>
      </rPr>
      <t>腋下</t>
    </r>
    <r>
      <rPr>
        <sz val="16"/>
        <rFont val="Arial"/>
        <charset val="134"/>
      </rPr>
      <t>18‘’</t>
    </r>
  </si>
  <si>
    <r>
      <rPr>
        <sz val="16"/>
        <color theme="1"/>
        <rFont val="宋体"/>
        <charset val="134"/>
      </rPr>
      <t>面布摆围直量</t>
    </r>
  </si>
  <si>
    <r>
      <rPr>
        <sz val="16"/>
        <color theme="1"/>
        <rFont val="宋体"/>
        <charset val="134"/>
      </rPr>
      <t>里布摆围直量</t>
    </r>
  </si>
  <si>
    <r>
      <rPr>
        <sz val="16"/>
        <color theme="1"/>
        <rFont val="宋体"/>
        <charset val="134"/>
      </rPr>
      <t>肩带长</t>
    </r>
    <r>
      <rPr>
        <sz val="16"/>
        <color theme="1"/>
        <rFont val="Arial"/>
        <charset val="134"/>
      </rPr>
      <t>-</t>
    </r>
    <r>
      <rPr>
        <sz val="16"/>
        <color theme="1"/>
        <rFont val="宋体"/>
        <charset val="134"/>
      </rPr>
      <t>内肩带</t>
    </r>
  </si>
  <si>
    <r>
      <rPr>
        <sz val="16"/>
        <color theme="1"/>
        <rFont val="宋体"/>
        <charset val="134"/>
      </rPr>
      <t>肩带长</t>
    </r>
    <r>
      <rPr>
        <sz val="16"/>
        <color theme="1"/>
        <rFont val="Arial"/>
        <charset val="134"/>
      </rPr>
      <t>-</t>
    </r>
    <r>
      <rPr>
        <sz val="16"/>
        <color theme="1"/>
        <rFont val="宋体"/>
        <charset val="134"/>
      </rPr>
      <t>外肩带</t>
    </r>
  </si>
  <si>
    <r>
      <rPr>
        <sz val="16"/>
        <color theme="1"/>
        <rFont val="宋体"/>
        <charset val="134"/>
      </rPr>
      <t>肩带调节量</t>
    </r>
  </si>
  <si>
    <r>
      <rPr>
        <sz val="16"/>
        <color theme="1"/>
        <rFont val="宋体"/>
        <charset val="134"/>
      </rPr>
      <t>底摆高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</si>
</sst>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/dd/yy"/>
    <numFmt numFmtId="177" formatCode="#\ ?/?"/>
    <numFmt numFmtId="178" formatCode="0.00_ "/>
    <numFmt numFmtId="179" formatCode="#\ ??/??"/>
    <numFmt numFmtId="180" formatCode="m/d"/>
  </numFmts>
  <fonts count="72">
    <font>
      <sz val="11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sz val="14"/>
      <color rgb="FF0000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1"/>
      <color rgb="FF000000"/>
      <name val="宋体"/>
      <charset val="134"/>
      <scheme val="major"/>
    </font>
    <font>
      <b/>
      <sz val="10"/>
      <color theme="1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14"/>
      <color rgb="FF000000"/>
      <name val="Arial"/>
      <charset val="134"/>
    </font>
    <font>
      <b/>
      <sz val="14"/>
      <color rgb="FFFF0000"/>
      <name val="Arial"/>
      <charset val="134"/>
    </font>
    <font>
      <sz val="10"/>
      <name val="宋体"/>
      <charset val="134"/>
      <scheme val="minor"/>
    </font>
    <font>
      <sz val="14"/>
      <name val="Arial"/>
      <charset val="134"/>
    </font>
    <font>
      <sz val="10"/>
      <color theme="1"/>
      <name val="宋体"/>
      <charset val="134"/>
      <scheme val="minor"/>
    </font>
    <font>
      <sz val="16"/>
      <color theme="1"/>
      <name val="Arial"/>
      <charset val="134"/>
    </font>
    <font>
      <sz val="10"/>
      <color rgb="FFFF0000"/>
      <name val="宋体"/>
      <charset val="134"/>
      <scheme val="major"/>
    </font>
    <font>
      <sz val="14"/>
      <color theme="1"/>
      <name val="Arial"/>
      <charset val="134"/>
    </font>
    <font>
      <sz val="10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name val="Arial"/>
      <charset val="134"/>
    </font>
    <font>
      <b/>
      <sz val="15"/>
      <color rgb="FF000000"/>
      <name val="宋体"/>
      <charset val="134"/>
      <scheme val="minor"/>
    </font>
    <font>
      <b/>
      <sz val="18"/>
      <color theme="1"/>
      <name val="宋体"/>
      <charset val="134"/>
      <scheme val="major"/>
    </font>
    <font>
      <b/>
      <sz val="18"/>
      <color rgb="FFFF0000"/>
      <name val="宋体"/>
      <charset val="134"/>
      <scheme val="major"/>
    </font>
    <font>
      <b/>
      <sz val="14"/>
      <color theme="1"/>
      <name val="Arial"/>
      <charset val="134"/>
    </font>
    <font>
      <b/>
      <sz val="10"/>
      <color rgb="FF000000"/>
      <name val="宋体"/>
      <charset val="134"/>
      <scheme val="minor"/>
    </font>
    <font>
      <b/>
      <sz val="7"/>
      <color rgb="FF000000"/>
      <name val="宋体"/>
      <charset val="134"/>
      <scheme val="minor"/>
    </font>
    <font>
      <sz val="14"/>
      <color rgb="FF000000"/>
      <name val="Arial"/>
      <charset val="134"/>
    </font>
    <font>
      <b/>
      <sz val="10"/>
      <color rgb="FF000000"/>
      <name val="宋体"/>
      <charset val="134"/>
      <scheme val="major"/>
    </font>
    <font>
      <sz val="10"/>
      <color theme="1"/>
      <name val="Arial"/>
      <charset val="134"/>
    </font>
    <font>
      <sz val="12"/>
      <color theme="1"/>
      <name val="宋体"/>
      <charset val="134"/>
    </font>
    <font>
      <b/>
      <sz val="10"/>
      <color rgb="FFFF0000"/>
      <name val="Arial"/>
      <charset val="134"/>
    </font>
    <font>
      <sz val="10"/>
      <color theme="1"/>
      <name val="Century Gothic"/>
      <charset val="134"/>
    </font>
    <font>
      <sz val="10"/>
      <name val="Century Gothic"/>
      <charset val="134"/>
    </font>
    <font>
      <sz val="12"/>
      <color rgb="FF000000"/>
      <name val="宋体"/>
      <charset val="134"/>
      <scheme val="minor"/>
    </font>
    <font>
      <sz val="10"/>
      <color rgb="FF000000"/>
      <name val="Century Gothic"/>
      <charset val="134"/>
    </font>
    <font>
      <sz val="12"/>
      <name val="宋体"/>
      <charset val="134"/>
    </font>
    <font>
      <sz val="10"/>
      <color rgb="FF000000"/>
      <name val="Calibri"/>
      <charset val="134"/>
    </font>
    <font>
      <b/>
      <sz val="10"/>
      <color rgb="FFFF0000"/>
      <name val="宋体"/>
      <charset val="134"/>
      <scheme val="major"/>
    </font>
    <font>
      <sz val="10"/>
      <name val="宋体"/>
      <charset val="134"/>
      <scheme val="major"/>
    </font>
    <font>
      <b/>
      <sz val="12"/>
      <color rgb="FF00000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Century Gothic"/>
      <charset val="134"/>
    </font>
    <font>
      <sz val="12"/>
      <color theme="1"/>
      <name val="Arial"/>
      <charset val="134"/>
    </font>
    <font>
      <sz val="12"/>
      <name val="Century Gothic"/>
      <charset val="134"/>
    </font>
    <font>
      <sz val="12"/>
      <color rgb="FF000000"/>
      <name val="Century Gothic"/>
      <charset val="134"/>
    </font>
    <font>
      <sz val="12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sz val="16"/>
      <name val="宋体"/>
      <charset val="134"/>
    </font>
    <font>
      <sz val="16"/>
      <color theme="1"/>
      <name val="宋体"/>
      <charset val="134"/>
    </font>
    <font>
      <sz val="12"/>
      <name val="Arial"/>
      <charset val="134"/>
    </font>
  </fonts>
  <fills count="40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E3D6"/>
        <bgColor indexed="64"/>
      </patternFill>
    </fill>
    <fill>
      <patternFill patternType="solid">
        <fgColor rgb="FFFFE3D6"/>
        <bgColor rgb="FFFBE4D5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6" tint="0.799981688894314"/>
        <bgColor rgb="FFFFFF9A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10" borderId="13" applyNumberFormat="0" applyFon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56" fillId="0" borderId="15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11" borderId="16" applyNumberFormat="0" applyAlignment="0" applyProtection="0">
      <alignment vertical="center"/>
    </xf>
    <xf numFmtId="0" fontId="58" fillId="12" borderId="17" applyNumberFormat="0" applyAlignment="0" applyProtection="0">
      <alignment vertical="center"/>
    </xf>
    <xf numFmtId="0" fontId="59" fillId="12" borderId="16" applyNumberFormat="0" applyAlignment="0" applyProtection="0">
      <alignment vertical="center"/>
    </xf>
    <xf numFmtId="0" fontId="60" fillId="13" borderId="18" applyNumberFormat="0" applyAlignment="0" applyProtection="0">
      <alignment vertical="center"/>
    </xf>
    <xf numFmtId="0" fontId="61" fillId="0" borderId="19" applyNumberFormat="0" applyFill="0" applyAlignment="0" applyProtection="0">
      <alignment vertical="center"/>
    </xf>
    <xf numFmtId="0" fontId="62" fillId="0" borderId="20" applyNumberFormat="0" applyFill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66" fillId="20" borderId="0" applyNumberFormat="0" applyBorder="0" applyAlignment="0" applyProtection="0">
      <alignment vertical="center"/>
    </xf>
    <xf numFmtId="0" fontId="66" fillId="21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6" fillId="23" borderId="0" applyNumberFormat="0" applyBorder="0" applyAlignment="0" applyProtection="0">
      <alignment vertical="center"/>
    </xf>
    <xf numFmtId="0" fontId="66" fillId="24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8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6" fillId="31" borderId="0" applyNumberFormat="0" applyBorder="0" applyAlignment="0" applyProtection="0">
      <alignment vertical="center"/>
    </xf>
    <xf numFmtId="0" fontId="66" fillId="32" borderId="0" applyNumberFormat="0" applyBorder="0" applyAlignment="0" applyProtection="0">
      <alignment vertical="center"/>
    </xf>
    <xf numFmtId="0" fontId="67" fillId="33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6" fillId="35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7" fillId="37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6" fillId="39" borderId="0" applyNumberFormat="0" applyBorder="0" applyAlignment="0" applyProtection="0">
      <alignment vertical="center"/>
    </xf>
    <xf numFmtId="0" fontId="1" fillId="0" borderId="0"/>
    <xf numFmtId="0" fontId="68" fillId="0" borderId="0"/>
    <xf numFmtId="0" fontId="1" fillId="0" borderId="0"/>
    <xf numFmtId="0" fontId="1" fillId="0" borderId="0"/>
    <xf numFmtId="0" fontId="0" fillId="0" borderId="0"/>
  </cellStyleXfs>
  <cellXfs count="106">
    <xf numFmtId="0" fontId="0" fillId="0" borderId="0" xfId="0">
      <alignment vertical="center"/>
    </xf>
    <xf numFmtId="0" fontId="1" fillId="0" borderId="0" xfId="52" applyFont="1" applyFill="1" applyAlignment="1"/>
    <xf numFmtId="0" fontId="2" fillId="0" borderId="1" xfId="52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/>
    </xf>
    <xf numFmtId="0" fontId="5" fillId="2" borderId="1" xfId="52" applyFont="1" applyFill="1" applyBorder="1" applyAlignment="1">
      <alignment vertical="center"/>
    </xf>
    <xf numFmtId="0" fontId="6" fillId="0" borderId="1" xfId="52" applyFont="1" applyFill="1" applyBorder="1" applyAlignment="1">
      <alignment vertical="center"/>
    </xf>
    <xf numFmtId="0" fontId="5" fillId="2" borderId="1" xfId="52" applyFont="1" applyFill="1" applyBorder="1" applyAlignment="1">
      <alignment horizontal="left" vertical="center"/>
    </xf>
    <xf numFmtId="176" fontId="6" fillId="0" borderId="1" xfId="52" applyNumberFormat="1" applyFont="1" applyFill="1" applyBorder="1" applyAlignment="1">
      <alignment horizontal="left" vertical="center"/>
    </xf>
    <xf numFmtId="0" fontId="7" fillId="0" borderId="1" xfId="52" applyFont="1" applyFill="1" applyBorder="1" applyAlignment="1">
      <alignment horizontal="center" vertical="center"/>
    </xf>
    <xf numFmtId="14" fontId="6" fillId="0" borderId="1" xfId="52" applyNumberFormat="1" applyFont="1" applyFill="1" applyBorder="1" applyAlignment="1">
      <alignment horizontal="left" vertical="center"/>
    </xf>
    <xf numFmtId="0" fontId="7" fillId="0" borderId="2" xfId="52" applyFont="1" applyFill="1" applyBorder="1" applyAlignment="1">
      <alignment horizontal="center" vertical="center" wrapText="1"/>
    </xf>
    <xf numFmtId="0" fontId="7" fillId="0" borderId="3" xfId="52" applyFont="1" applyFill="1" applyBorder="1" applyAlignment="1">
      <alignment horizontal="center" vertical="center" wrapText="1"/>
    </xf>
    <xf numFmtId="0" fontId="7" fillId="0" borderId="4" xfId="52" applyFont="1" applyFill="1" applyBorder="1" applyAlignment="1">
      <alignment horizontal="center" vertical="center" wrapText="1"/>
    </xf>
    <xf numFmtId="0" fontId="7" fillId="0" borderId="5" xfId="52" applyFont="1" applyFill="1" applyBorder="1" applyAlignment="1">
      <alignment horizontal="center" vertical="center" wrapText="1"/>
    </xf>
    <xf numFmtId="0" fontId="8" fillId="3" borderId="1" xfId="52" applyFont="1" applyFill="1" applyBorder="1" applyAlignment="1">
      <alignment horizontal="center" vertical="center" wrapText="1"/>
    </xf>
    <xf numFmtId="0" fontId="8" fillId="3" borderId="1" xfId="52" applyFont="1" applyFill="1" applyBorder="1" applyAlignment="1">
      <alignment horizontal="center" vertical="center"/>
    </xf>
    <xf numFmtId="0" fontId="9" fillId="4" borderId="1" xfId="52" applyFont="1" applyFill="1" applyBorder="1" applyAlignment="1">
      <alignment horizontal="center" vertical="center" wrapText="1"/>
    </xf>
    <xf numFmtId="0" fontId="10" fillId="4" borderId="1" xfId="52" applyFont="1" applyFill="1" applyBorder="1" applyAlignment="1">
      <alignment horizontal="center" vertical="center" wrapText="1"/>
    </xf>
    <xf numFmtId="0" fontId="11" fillId="4" borderId="1" xfId="52" applyFont="1" applyFill="1" applyBorder="1" applyAlignment="1">
      <alignment horizontal="center" vertical="center" wrapText="1"/>
    </xf>
    <xf numFmtId="0" fontId="12" fillId="3" borderId="1" xfId="52" applyFont="1" applyFill="1" applyBorder="1" applyAlignment="1">
      <alignment vertical="center"/>
    </xf>
    <xf numFmtId="0" fontId="13" fillId="3" borderId="1" xfId="52" applyFont="1" applyFill="1" applyBorder="1" applyAlignment="1">
      <alignment vertical="center"/>
    </xf>
    <xf numFmtId="0" fontId="14" fillId="0" borderId="1" xfId="52" applyFont="1" applyFill="1" applyBorder="1" applyAlignment="1">
      <alignment horizontal="left" vertical="center"/>
    </xf>
    <xf numFmtId="0" fontId="15" fillId="0" borderId="1" xfId="49" applyFont="1" applyBorder="1" applyAlignment="1">
      <alignment horizontal="left" vertical="center" wrapText="1"/>
    </xf>
    <xf numFmtId="177" fontId="16" fillId="0" borderId="6" xfId="53" applyNumberFormat="1" applyFont="1" applyFill="1" applyBorder="1" applyAlignment="1" applyProtection="1">
      <alignment horizontal="center" vertical="center" wrapText="1"/>
      <protection locked="0"/>
    </xf>
    <xf numFmtId="178" fontId="17" fillId="5" borderId="7" xfId="52" applyNumberFormat="1" applyFont="1" applyFill="1" applyBorder="1" applyAlignment="1" applyProtection="1">
      <alignment horizontal="center" vertical="center" wrapText="1"/>
      <protection locked="0"/>
    </xf>
    <xf numFmtId="177" fontId="18" fillId="0" borderId="1" xfId="52" applyNumberFormat="1" applyFont="1" applyFill="1" applyBorder="1" applyAlignment="1">
      <alignment horizontal="center" vertical="center" wrapText="1"/>
    </xf>
    <xf numFmtId="179" fontId="16" fillId="0" borderId="6" xfId="53" applyNumberFormat="1" applyFont="1" applyFill="1" applyBorder="1" applyAlignment="1" applyProtection="1">
      <alignment horizontal="center" vertical="center" wrapText="1"/>
      <protection locked="0"/>
    </xf>
    <xf numFmtId="0" fontId="15" fillId="0" borderId="1" xfId="49" applyFont="1" applyFill="1" applyBorder="1" applyAlignment="1">
      <alignment horizontal="left" vertical="center" wrapText="1"/>
    </xf>
    <xf numFmtId="177" fontId="19" fillId="0" borderId="1" xfId="52" applyNumberFormat="1" applyFont="1" applyFill="1" applyBorder="1" applyAlignment="1">
      <alignment horizontal="center" vertical="center" wrapText="1"/>
    </xf>
    <xf numFmtId="0" fontId="20" fillId="0" borderId="1" xfId="49" applyFont="1" applyFill="1" applyBorder="1" applyAlignment="1">
      <alignment horizontal="left" vertical="center" wrapText="1"/>
    </xf>
    <xf numFmtId="0" fontId="15" fillId="6" borderId="1" xfId="49" applyFont="1" applyFill="1" applyBorder="1" applyAlignment="1">
      <alignment horizontal="left" vertical="center" wrapText="1"/>
    </xf>
    <xf numFmtId="0" fontId="4" fillId="7" borderId="1" xfId="52" applyFont="1" applyFill="1" applyBorder="1" applyAlignment="1">
      <alignment horizontal="center" vertical="center"/>
    </xf>
    <xf numFmtId="0" fontId="21" fillId="0" borderId="0" xfId="52" applyFont="1" applyFill="1" applyAlignment="1"/>
    <xf numFmtId="0" fontId="22" fillId="0" borderId="1" xfId="52" applyFont="1" applyFill="1" applyBorder="1" applyAlignment="1">
      <alignment horizontal="left" vertical="center"/>
    </xf>
    <xf numFmtId="0" fontId="14" fillId="5" borderId="0" xfId="52" applyFont="1" applyFill="1" applyAlignment="1"/>
    <xf numFmtId="0" fontId="23" fillId="0" borderId="2" xfId="52" applyFont="1" applyFill="1" applyBorder="1" applyAlignment="1">
      <alignment horizontal="left" vertical="center"/>
    </xf>
    <xf numFmtId="0" fontId="23" fillId="0" borderId="8" xfId="52" applyFont="1" applyFill="1" applyBorder="1" applyAlignment="1">
      <alignment horizontal="left" vertical="center"/>
    </xf>
    <xf numFmtId="0" fontId="23" fillId="0" borderId="3" xfId="52" applyFont="1" applyFill="1" applyBorder="1" applyAlignment="1">
      <alignment horizontal="left" vertical="center"/>
    </xf>
    <xf numFmtId="0" fontId="23" fillId="0" borderId="4" xfId="52" applyFont="1" applyFill="1" applyBorder="1" applyAlignment="1">
      <alignment horizontal="left" vertical="center"/>
    </xf>
    <xf numFmtId="0" fontId="23" fillId="0" borderId="9" xfId="52" applyFont="1" applyFill="1" applyBorder="1" applyAlignment="1">
      <alignment horizontal="left" vertical="center"/>
    </xf>
    <xf numFmtId="0" fontId="23" fillId="0" borderId="5" xfId="52" applyFont="1" applyFill="1" applyBorder="1" applyAlignment="1">
      <alignment horizontal="left" vertical="center"/>
    </xf>
    <xf numFmtId="0" fontId="24" fillId="4" borderId="1" xfId="52" applyFont="1" applyFill="1" applyBorder="1" applyAlignment="1">
      <alignment horizontal="center" vertical="center" wrapText="1"/>
    </xf>
    <xf numFmtId="0" fontId="12" fillId="0" borderId="0" xfId="52" applyFont="1" applyFill="1" applyAlignment="1">
      <alignment vertical="center"/>
    </xf>
    <xf numFmtId="0" fontId="25" fillId="0" borderId="0" xfId="52" applyFont="1" applyFill="1" applyAlignment="1">
      <alignment horizontal="center" vertical="center"/>
    </xf>
    <xf numFmtId="0" fontId="26" fillId="0" borderId="0" xfId="52" applyFont="1" applyFill="1" applyAlignment="1">
      <alignment horizontal="center" vertical="center"/>
    </xf>
    <xf numFmtId="0" fontId="9" fillId="0" borderId="0" xfId="52" applyFont="1" applyFill="1" applyAlignment="1">
      <alignment horizontal="center" vertical="center" wrapText="1"/>
    </xf>
    <xf numFmtId="177" fontId="1" fillId="0" borderId="1" xfId="52" applyNumberFormat="1" applyFont="1" applyFill="1" applyBorder="1" applyAlignment="1">
      <alignment horizontal="center" vertical="center"/>
    </xf>
    <xf numFmtId="177" fontId="14" fillId="0" borderId="0" xfId="52" applyNumberFormat="1" applyFont="1" applyFill="1" applyAlignment="1">
      <alignment horizontal="center" vertical="center" wrapText="1"/>
    </xf>
    <xf numFmtId="177" fontId="6" fillId="0" borderId="0" xfId="52" applyNumberFormat="1" applyFont="1" applyFill="1" applyAlignment="1">
      <alignment horizontal="center" vertical="center" wrapText="1"/>
    </xf>
    <xf numFmtId="180" fontId="1" fillId="0" borderId="1" xfId="52" applyNumberFormat="1" applyFont="1" applyFill="1" applyBorder="1" applyAlignment="1">
      <alignment horizontal="center" vertical="center"/>
    </xf>
    <xf numFmtId="0" fontId="14" fillId="8" borderId="0" xfId="52" applyFont="1" applyFill="1" applyAlignment="1"/>
    <xf numFmtId="0" fontId="14" fillId="0" borderId="0" xfId="52" applyFont="1" applyFill="1" applyAlignment="1">
      <alignment horizontal="center" vertical="center"/>
    </xf>
    <xf numFmtId="179" fontId="17" fillId="5" borderId="7" xfId="52" applyNumberFormat="1" applyFont="1" applyFill="1" applyBorder="1" applyAlignment="1" applyProtection="1">
      <alignment horizontal="center" vertical="center" wrapText="1"/>
      <protection locked="0"/>
    </xf>
    <xf numFmtId="179" fontId="27" fillId="9" borderId="6" xfId="52" applyNumberFormat="1" applyFont="1" applyFill="1" applyBorder="1" applyAlignment="1" applyProtection="1">
      <alignment horizontal="center" vertical="center" wrapText="1"/>
      <protection locked="0"/>
    </xf>
    <xf numFmtId="179" fontId="17" fillId="0" borderId="6" xfId="53" applyNumberFormat="1" applyFont="1" applyFill="1" applyBorder="1" applyAlignment="1" applyProtection="1">
      <alignment horizontal="center" vertical="center" wrapText="1"/>
      <protection locked="0"/>
    </xf>
    <xf numFmtId="179" fontId="17" fillId="5" borderId="10" xfId="53" applyNumberFormat="1" applyFont="1" applyFill="1" applyBorder="1" applyAlignment="1" applyProtection="1">
      <alignment horizontal="center" vertical="center" wrapText="1"/>
      <protection locked="0"/>
    </xf>
    <xf numFmtId="179" fontId="17" fillId="5" borderId="1" xfId="52" applyNumberFormat="1" applyFont="1" applyFill="1" applyBorder="1" applyAlignment="1" applyProtection="1">
      <alignment horizontal="center" vertical="center" wrapText="1"/>
      <protection locked="0"/>
    </xf>
    <xf numFmtId="179" fontId="27" fillId="0" borderId="1" xfId="52" applyNumberFormat="1" applyFont="1" applyFill="1" applyBorder="1" applyAlignment="1">
      <alignment horizontal="center" vertical="center"/>
    </xf>
    <xf numFmtId="179" fontId="27" fillId="5" borderId="6" xfId="52" applyNumberFormat="1" applyFont="1" applyFill="1" applyBorder="1" applyAlignment="1" applyProtection="1">
      <alignment horizontal="center" vertical="center" wrapText="1"/>
      <protection locked="0"/>
    </xf>
    <xf numFmtId="179" fontId="17" fillId="5" borderId="11" xfId="52" applyNumberFormat="1" applyFont="1" applyFill="1" applyBorder="1" applyAlignment="1" applyProtection="1">
      <alignment horizontal="center" vertical="center" wrapText="1"/>
      <protection locked="0"/>
    </xf>
    <xf numFmtId="179" fontId="27" fillId="5" borderId="1" xfId="52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vertical="center"/>
    </xf>
    <xf numFmtId="0" fontId="29" fillId="0" borderId="1" xfId="49" applyFont="1" applyFill="1" applyBorder="1" applyAlignment="1">
      <alignment horizontal="left" vertical="center"/>
    </xf>
    <xf numFmtId="0" fontId="30" fillId="0" borderId="12" xfId="49" applyFont="1" applyFill="1" applyBorder="1" applyAlignment="1">
      <alignment horizontal="left" vertical="center" wrapText="1"/>
    </xf>
    <xf numFmtId="179" fontId="31" fillId="0" borderId="1" xfId="50" applyNumberFormat="1" applyFont="1" applyFill="1" applyBorder="1" applyAlignment="1">
      <alignment horizontal="center" vertical="center"/>
    </xf>
    <xf numFmtId="177" fontId="32" fillId="0" borderId="1" xfId="0" applyNumberFormat="1" applyFont="1" applyFill="1" applyBorder="1" applyAlignment="1">
      <alignment horizontal="center" vertical="center" wrapText="1"/>
    </xf>
    <xf numFmtId="0" fontId="30" fillId="0" borderId="1" xfId="49" applyFont="1" applyFill="1" applyBorder="1" applyAlignment="1">
      <alignment horizontal="left" vertical="center" wrapText="1"/>
    </xf>
    <xf numFmtId="177" fontId="33" fillId="0" borderId="1" xfId="0" applyNumberFormat="1" applyFont="1" applyFill="1" applyBorder="1" applyAlignment="1">
      <alignment horizontal="center" vertical="center" wrapText="1"/>
    </xf>
    <xf numFmtId="0" fontId="34" fillId="0" borderId="1" xfId="49" applyFont="1" applyFill="1" applyBorder="1" applyAlignment="1">
      <alignment wrapText="1"/>
    </xf>
    <xf numFmtId="177" fontId="35" fillId="0" borderId="1" xfId="0" applyNumberFormat="1" applyFont="1" applyFill="1" applyBorder="1" applyAlignment="1">
      <alignment horizontal="center" vertical="center" wrapText="1"/>
    </xf>
    <xf numFmtId="0" fontId="36" fillId="0" borderId="1" xfId="49" applyFont="1" applyFill="1" applyBorder="1" applyAlignment="1">
      <alignment horizontal="left" vertical="center" wrapText="1"/>
    </xf>
    <xf numFmtId="179" fontId="37" fillId="0" borderId="6" xfId="51" applyNumberFormat="1" applyFont="1" applyFill="1" applyBorder="1" applyAlignment="1">
      <alignment horizontal="center" wrapText="1"/>
    </xf>
    <xf numFmtId="0" fontId="30" fillId="6" borderId="1" xfId="49" applyFont="1" applyFill="1" applyBorder="1" applyAlignment="1">
      <alignment horizontal="left" vertical="center" wrapText="1"/>
    </xf>
    <xf numFmtId="179" fontId="31" fillId="0" borderId="1" xfId="5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/>
    </xf>
    <xf numFmtId="0" fontId="40" fillId="4" borderId="1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2" fillId="4" borderId="1" xfId="0" applyFont="1" applyFill="1" applyBorder="1" applyAlignment="1">
      <alignment horizontal="center" vertical="center" wrapText="1"/>
    </xf>
    <xf numFmtId="0" fontId="43" fillId="3" borderId="1" xfId="0" applyFont="1" applyFill="1" applyBorder="1" applyAlignment="1">
      <alignment vertical="center"/>
    </xf>
    <xf numFmtId="178" fontId="4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177" fontId="44" fillId="0" borderId="1" xfId="0" applyNumberFormat="1" applyFont="1" applyFill="1" applyBorder="1" applyAlignment="1">
      <alignment horizontal="center" vertical="center" wrapText="1"/>
    </xf>
    <xf numFmtId="179" fontId="45" fillId="0" borderId="1" xfId="49" applyNumberFormat="1" applyFont="1" applyFill="1" applyBorder="1" applyAlignment="1">
      <alignment horizontal="center" vertical="center" wrapText="1"/>
    </xf>
    <xf numFmtId="177" fontId="46" fillId="0" borderId="1" xfId="0" applyNumberFormat="1" applyFont="1" applyFill="1" applyBorder="1" applyAlignment="1">
      <alignment horizontal="center" vertical="center" wrapText="1"/>
    </xf>
    <xf numFmtId="177" fontId="47" fillId="0" borderId="1" xfId="0" applyNumberFormat="1" applyFont="1" applyFill="1" applyBorder="1" applyAlignment="1">
      <alignment horizontal="center" vertical="center" wrapText="1"/>
    </xf>
    <xf numFmtId="179" fontId="48" fillId="0" borderId="6" xfId="51" applyNumberFormat="1" applyFont="1" applyFill="1" applyBorder="1" applyAlignment="1">
      <alignment horizont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8 2" xfId="49"/>
    <cellStyle name="Normal 3 2 2 2 2" xfId="50"/>
    <cellStyle name="Normal 3" xfId="51"/>
    <cellStyle name="Normal 2 2" xfId="52"/>
    <cellStyle name="Normal 3 3" xfId="53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3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sales\Downloads\BG7264,%20DASHA%20DRESS,%20MATTE%20SATIN,%20MILLY,%20REG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sales\AppData\Local\Temp\385a43f7-a991-48a1-a6bd-820cfc625e5e_TransferNow-20250508BmZvkuNQ.zip.e5e\X%20ARCHIVE\BG7264-DASHA%20DRESS-MATTE%20SATIN-MILLY-CURV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sales\AppData\Local\Temp\385a43f7-a991-48a1-a6bd-820cfc625e5e_TransferNow-20250508BmZvkuNQ.zip.e5e\BG7264,%20DASHA%20DRESS,%20MATTE%20SATIN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tyle Summary Cover Page"/>
      <sheetName val="Construction"/>
      <sheetName val="Lining &amp; Facing Construction"/>
      <sheetName val="Boning Construction"/>
      <sheetName val="Boning Construction (2)"/>
      <sheetName val="Internal Boning Construction"/>
      <sheetName val="Print and Artwork Placement"/>
      <sheetName val="Construction Ref Images (1)"/>
      <sheetName val="Construction Ref Images"/>
      <sheetName val="Reference Images"/>
      <sheetName val="Fabrics (MATTE SATIN)"/>
      <sheetName val="Fabrics (SHINY SATIN)"/>
      <sheetName val="Fabrics (CHIFFON)"/>
      <sheetName val="Fabrics (VELVET)"/>
      <sheetName val="Fabrics (KNIT CREPE)"/>
      <sheetName val="Trims"/>
      <sheetName val="BOM"/>
      <sheetName val="1ST FIT ( S ) 0-00-00"/>
      <sheetName val="2ND FIT 12.18.24"/>
      <sheetName val="3RD FIT 1.28.25"/>
      <sheetName val="CHINA FIT 3.21.25"/>
      <sheetName val="PP FIT 2.26.25"/>
      <sheetName val="REF PP FIT 4.2.25"/>
      <sheetName val="SPEC SHEET"/>
      <sheetName val="SPEC SHEET CHECKUP"/>
      <sheetName val="Sheet1"/>
      <sheetName val="Pattern Card"/>
      <sheetName val="Sample Specs"/>
      <sheetName val="GRADED SPEC"/>
      <sheetName val="QC &amp; SHIPPING"/>
      <sheetName val=" Development Comments"/>
      <sheetName val=" 1st Proto"/>
      <sheetName val=" Fit 1"/>
      <sheetName val=" PP 1"/>
      <sheetName val="TOP"/>
    </sheetNames>
    <sheetDataSet>
      <sheetData sheetId="0">
        <row r="1">
          <cell r="E1" t="str">
            <v>BG7264</v>
          </cell>
        </row>
        <row r="2">
          <cell r="B2" t="str">
            <v>DASHA DRESS</v>
          </cell>
        </row>
        <row r="2">
          <cell r="D2" t="str">
            <v>SARAH PUNTER</v>
          </cell>
        </row>
        <row r="3">
          <cell r="B3">
            <v>45499</v>
          </cell>
        </row>
        <row r="3">
          <cell r="D3" t="str">
            <v>SOPHIA S &amp; SARAH P</v>
          </cell>
        </row>
        <row r="4">
          <cell r="B4" t="str">
            <v>FALL 1 25</v>
          </cell>
        </row>
        <row r="4">
          <cell r="D4" t="str">
            <v>SEAN</v>
          </cell>
        </row>
        <row r="5">
          <cell r="B5" t="str">
            <v>XS-XXL</v>
          </cell>
        </row>
        <row r="5">
          <cell r="D5" t="str">
            <v>ANY AVAILABLE</v>
          </cell>
        </row>
        <row r="6">
          <cell r="B6" t="str">
            <v>SMALL</v>
          </cell>
        </row>
        <row r="6">
          <cell r="D6" t="str">
            <v>MATTE SATIN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0">
          <cell r="A10" t="str">
            <v>BUST CUP HEIGHT, STRAP JOIN TO UNDERBUST SEAM</v>
          </cell>
        </row>
        <row r="10">
          <cell r="W10">
            <v>9.25</v>
          </cell>
        </row>
        <row r="11">
          <cell r="A11" t="str">
            <v>BUST CUP WIDTH, 5" FROM STRAP JOIN</v>
          </cell>
        </row>
        <row r="11">
          <cell r="W11">
            <v>8.5</v>
          </cell>
        </row>
        <row r="12">
          <cell r="A12" t="str">
            <v>BUST CUP TOP EDGE LENGTH FROM CF TO STRAP JOIN</v>
          </cell>
        </row>
        <row r="12">
          <cell r="W12">
            <v>6.5</v>
          </cell>
        </row>
        <row r="13">
          <cell r="A13" t="str">
            <v>BODICE SIDE SEAM LENGTH TO WAIST SEAM</v>
          </cell>
        </row>
        <row r="13">
          <cell r="W13">
            <v>5.75</v>
          </cell>
        </row>
        <row r="14">
          <cell r="A14" t="str">
            <v>UNDERBUST WIDTH ( SS TO CF)</v>
          </cell>
        </row>
        <row r="14">
          <cell r="W14">
            <v>9</v>
          </cell>
        </row>
        <row r="15">
          <cell r="A15" t="str">
            <v>BUST SHIRRING LENGTH, ALONG UNDERBUST SEAM</v>
          </cell>
        </row>
        <row r="15">
          <cell r="W15">
            <v>2.5</v>
          </cell>
        </row>
        <row r="16">
          <cell r="A16" t="str">
            <v>SKIRT FRONT LENGTH FROM CF TOP EDGE  TO HEM </v>
          </cell>
        </row>
        <row r="16">
          <cell r="W16">
            <v>49.5</v>
          </cell>
        </row>
        <row r="17">
          <cell r="A17" t="str">
            <v>SKIRT SIDE SEAM  LENGTH - UNDERBUST TO HEM </v>
          </cell>
        </row>
        <row r="17">
          <cell r="W17">
            <v>50.75</v>
          </cell>
        </row>
        <row r="18">
          <cell r="A18" t="str">
            <v>SKIRT BACK  LENGTH FROM CB TOP EDGE TO HEM</v>
          </cell>
        </row>
        <row r="18">
          <cell r="W18">
            <v>43.25</v>
          </cell>
        </row>
        <row r="19">
          <cell r="A19" t="str">
            <v>LINING LENGTH DIFFERENCE FROM SELF</v>
          </cell>
        </row>
        <row r="19">
          <cell r="W19">
            <v>0.5</v>
          </cell>
        </row>
        <row r="20">
          <cell r="A20" t="str">
            <v>FRONT NECK  WIDTH/ DISTANCE BETWEEN  STRAP JOIN SEAMS</v>
          </cell>
        </row>
        <row r="20">
          <cell r="W20">
            <v>10.75</v>
          </cell>
        </row>
        <row r="21">
          <cell r="A21" t="str">
            <v>FRONT STRAP POSITION  - ALONG CURVE SS TO STRAP JOIN</v>
          </cell>
        </row>
        <row r="22">
          <cell r="A22" t="str">
            <v>BACK STRAP POSITION - SS TO OUTER BACK STRAP JOIN</v>
          </cell>
        </row>
        <row r="22">
          <cell r="W22">
            <v>4.5</v>
          </cell>
        </row>
        <row r="23">
          <cell r="A23" t="str">
            <v>BACK STRAP POSITION - SS TO INNER  BACK STRAP JOIN</v>
          </cell>
        </row>
        <row r="23">
          <cell r="W23">
            <v>7</v>
          </cell>
        </row>
        <row r="24">
          <cell r="A24" t="str">
            <v>WAIST - 5 1/2" BELOW UA </v>
          </cell>
        </row>
        <row r="24">
          <cell r="W24">
            <v>32</v>
          </cell>
        </row>
        <row r="25">
          <cell r="A25" t="str">
            <v>HIGH HIP - 12" BELOW AH </v>
          </cell>
        </row>
        <row r="25">
          <cell r="W25">
            <v>37</v>
          </cell>
        </row>
        <row r="26">
          <cell r="A26" t="str">
            <v>LOW HIP 18”  BELOW AH </v>
          </cell>
        </row>
        <row r="26">
          <cell r="W26">
            <v>38</v>
          </cell>
        </row>
        <row r="27">
          <cell r="A27" t="str">
            <v>SWEEP SKIRT STRAIGHT - SLIT EDGES ALIGNED, FOLD TO SLIT EDGE (SELF)</v>
          </cell>
        </row>
        <row r="27">
          <cell r="W27">
            <v>81</v>
          </cell>
        </row>
        <row r="28">
          <cell r="A28" t="str">
            <v>SWEEP SKIRT STRAIGHT - SLIT EDGES ALIGNED, FOLD TO SLIT EDGE (LINING)</v>
          </cell>
        </row>
        <row r="28">
          <cell r="W28">
            <v>76</v>
          </cell>
        </row>
        <row r="29">
          <cell r="A29" t="str">
            <v> SHOULDER STRAP LENGTH (INNER)</v>
          </cell>
        </row>
        <row r="29">
          <cell r="W29">
            <v>21.25</v>
          </cell>
        </row>
        <row r="30">
          <cell r="A30" t="str">
            <v> SHOULDER STRAP LENGTH (OUTER)</v>
          </cell>
        </row>
        <row r="30">
          <cell r="W30">
            <v>21.5</v>
          </cell>
        </row>
        <row r="31">
          <cell r="A31" t="str">
            <v>ADJUSTABLE OVERLAP LENGTH</v>
          </cell>
        </row>
        <row r="31">
          <cell r="W31">
            <v>1</v>
          </cell>
        </row>
        <row r="32">
          <cell r="A32" t="str">
            <v>HEM HEIGHT</v>
          </cell>
        </row>
        <row r="32">
          <cell r="W32">
            <v>0.125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tyle Summary Cover Page"/>
      <sheetName val="Construction"/>
      <sheetName val="Lining &amp; Facing Construction"/>
      <sheetName val="Boning Construction"/>
      <sheetName val="Boning Construction (2)"/>
      <sheetName val="Internal Boning Construction"/>
      <sheetName val="Print and Artwork Placement"/>
      <sheetName val="Construction Ref Images (1)"/>
      <sheetName val="Construction Ref Images"/>
      <sheetName val="Reference Images"/>
      <sheetName val="Fabrics (MATTE SATIN)"/>
      <sheetName val="Fabrics (SHINY SATIN)"/>
      <sheetName val="Fabrics (CHIFFON)"/>
      <sheetName val="Fabrics (VELVET)"/>
      <sheetName val="Fabrics (KNIT CREPE)"/>
      <sheetName val="Trims"/>
      <sheetName val="BOM"/>
      <sheetName val="CHINA FIT 3.21.25"/>
      <sheetName val="PP REF FIT 4.3.25"/>
      <sheetName val="SPEC SHEET"/>
      <sheetName val="SPEC SHEET CHECKUP"/>
      <sheetName val="Sheet1"/>
      <sheetName val="Pattern Card"/>
      <sheetName val="Sample Specs"/>
      <sheetName val="GRADED SPEC"/>
      <sheetName val="QC &amp; SHIPPING"/>
      <sheetName val=" Development Comments"/>
      <sheetName val=" 1st Proto"/>
      <sheetName val=" Fit 1"/>
      <sheetName val=" PP 1"/>
      <sheetName val="TOP"/>
    </sheetNames>
    <sheetDataSet>
      <sheetData sheetId="0" refreshError="1">
        <row r="1">
          <cell r="E1" t="str">
            <v>BG7264</v>
          </cell>
        </row>
        <row r="2">
          <cell r="B2" t="str">
            <v>DASHA DRESS</v>
          </cell>
        </row>
        <row r="2">
          <cell r="D2" t="str">
            <v>SARAH PUNTER</v>
          </cell>
        </row>
        <row r="3">
          <cell r="B3">
            <v>45527</v>
          </cell>
        </row>
        <row r="3">
          <cell r="D3" t="str">
            <v>SOPHIA S &amp; SARAH P</v>
          </cell>
        </row>
        <row r="4">
          <cell r="B4" t="str">
            <v>SUMMER 25</v>
          </cell>
        </row>
        <row r="5">
          <cell r="B5" t="str">
            <v>0X-3X</v>
          </cell>
        </row>
        <row r="5">
          <cell r="D5" t="str">
            <v>ANY AVAILABLE</v>
          </cell>
        </row>
        <row r="6">
          <cell r="B6" t="str">
            <v>1X</v>
          </cell>
        </row>
        <row r="6">
          <cell r="D6" t="str">
            <v>MATTE SATIN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tyle Summary Cover Page"/>
      <sheetName val="Construction"/>
      <sheetName val="Fabrics (MATTE SATIN)"/>
      <sheetName val="BOM"/>
      <sheetName val="1ST FIT REG"/>
      <sheetName val="2ND FIT 12.18.24 REG"/>
      <sheetName val="3RD FIT 1.28.25 REG"/>
      <sheetName val="CHINA FIT 3.21.25 REG"/>
      <sheetName val="PP FIT 2.26.25 REG"/>
      <sheetName val="REF PP FIT 4.2.25 REG"/>
      <sheetName val="SPEC SHEET REG"/>
      <sheetName val="GRADED SPEC REG"/>
      <sheetName val="PP REF FIT 4.3.25 CURVE"/>
      <sheetName val="2ND PP REF FIT 5.1.25"/>
      <sheetName val="SPEC SHEET CURVE"/>
      <sheetName val="GRADED SPEC CURV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0">
          <cell r="A10" t="str">
            <v>BUST CUP HEIGHT, STRAP JOIN TO UNDERBUST SEAM</v>
          </cell>
        </row>
        <row r="10">
          <cell r="T10">
            <v>10.75</v>
          </cell>
        </row>
        <row r="11">
          <cell r="A11" t="str">
            <v>BUST CUP WIDTH, 5" FROM STRAP JOIN</v>
          </cell>
        </row>
        <row r="11">
          <cell r="T11">
            <v>8</v>
          </cell>
        </row>
        <row r="12">
          <cell r="A12" t="str">
            <v>BUST CUP TOP EDGE LENGTH FROM CF TO STRAP JOIN</v>
          </cell>
        </row>
        <row r="12">
          <cell r="T12">
            <v>8.75</v>
          </cell>
        </row>
        <row r="13">
          <cell r="A13" t="str">
            <v>BODICE SIDE SEAM LENGTH TO WAIST SEAM</v>
          </cell>
        </row>
        <row r="13">
          <cell r="T13">
            <v>7</v>
          </cell>
        </row>
        <row r="14">
          <cell r="A14" t="str">
            <v>UNDERBUST WIDTH ( SS TO CF)</v>
          </cell>
        </row>
        <row r="14">
          <cell r="T14">
            <v>11.875</v>
          </cell>
        </row>
        <row r="15">
          <cell r="A15" t="str">
            <v>BUST SHIRRING LENGTH, ALONG UNDERBUST SEAM</v>
          </cell>
        </row>
        <row r="15">
          <cell r="T15">
            <v>3</v>
          </cell>
        </row>
        <row r="16">
          <cell r="A16" t="str">
            <v>SKIRT FRONT LENGTH FROM CF TOP EDGE  TO HEM </v>
          </cell>
        </row>
        <row r="16">
          <cell r="T16">
            <v>49</v>
          </cell>
        </row>
        <row r="17">
          <cell r="A17" t="str">
            <v>SKIRT SIDE SEAM  LENGTH - UNDERBUST TO HEM </v>
          </cell>
        </row>
        <row r="17">
          <cell r="T17">
            <v>44.5</v>
          </cell>
        </row>
        <row r="18">
          <cell r="A18" t="str">
            <v>SKIRT BACK  LENGTH FROM CB TOP EDGE TO HEM</v>
          </cell>
        </row>
        <row r="18">
          <cell r="T18">
            <v>43</v>
          </cell>
        </row>
        <row r="19">
          <cell r="A19" t="str">
            <v>LINING LENGTH DIFFERENCE FROM SELF</v>
          </cell>
        </row>
        <row r="19">
          <cell r="T19">
            <v>0.5</v>
          </cell>
        </row>
        <row r="20">
          <cell r="A20" t="str">
            <v>FRONT NECK  WIDTH/ DISTANCE BETWEEN  STRAP JOIN SEAMS</v>
          </cell>
        </row>
        <row r="20">
          <cell r="T20">
            <v>11.5</v>
          </cell>
        </row>
        <row r="21">
          <cell r="A21" t="str">
            <v>FRONT STRAP POSITION  - ALONG CURVE SS TO STRAP JOIN</v>
          </cell>
        </row>
        <row r="21">
          <cell r="T21">
            <v>4.5</v>
          </cell>
        </row>
        <row r="22">
          <cell r="A22" t="str">
            <v>BACK STRAP POSITION - SS TO OUTER BACK STRAP JOIN</v>
          </cell>
        </row>
        <row r="22">
          <cell r="T22">
            <v>6.75</v>
          </cell>
        </row>
        <row r="23">
          <cell r="A23" t="str">
            <v>BACK STRAP POSITION - SS TO INNER  BACK STRAP JOIN</v>
          </cell>
        </row>
        <row r="23">
          <cell r="T23">
            <v>9.5</v>
          </cell>
        </row>
        <row r="24">
          <cell r="A24" t="str">
            <v>WAIST - 5 1/2" BELOW UA </v>
          </cell>
        </row>
        <row r="24">
          <cell r="T24">
            <v>42</v>
          </cell>
        </row>
        <row r="25">
          <cell r="A25" t="str">
            <v>HIGH HIP - 12" BELOW AH </v>
          </cell>
        </row>
        <row r="25">
          <cell r="T25">
            <v>46</v>
          </cell>
        </row>
        <row r="26">
          <cell r="A26" t="str">
            <v>LOW HIP 18”  BELOW AH </v>
          </cell>
        </row>
        <row r="26">
          <cell r="T26">
            <v>49</v>
          </cell>
        </row>
        <row r="27">
          <cell r="A27" t="str">
            <v>SWEEP SKIRT STRAIGHT - (SELF)</v>
          </cell>
        </row>
        <row r="27">
          <cell r="T27">
            <v>92</v>
          </cell>
        </row>
        <row r="28">
          <cell r="A28" t="str">
            <v>SWEEP SKIRT STRAIGHT - (LINING)</v>
          </cell>
        </row>
        <row r="28">
          <cell r="T28">
            <v>84</v>
          </cell>
        </row>
        <row r="29">
          <cell r="A29" t="str">
            <v>SHOULDER STRAP LENGTH (INNER)</v>
          </cell>
        </row>
        <row r="29">
          <cell r="T29">
            <v>22</v>
          </cell>
        </row>
        <row r="30">
          <cell r="A30" t="str">
            <v>SHOULDER STRAP LENGTH (OUTER)</v>
          </cell>
        </row>
        <row r="30">
          <cell r="T30">
            <v>21.75</v>
          </cell>
        </row>
        <row r="31">
          <cell r="A31" t="str">
            <v>ADJUSTABLE OVERLAP LENGTH</v>
          </cell>
        </row>
        <row r="31">
          <cell r="T31">
            <v>1.25</v>
          </cell>
        </row>
        <row r="32">
          <cell r="A32" t="str">
            <v>HEM HEIGHT</v>
          </cell>
        </row>
        <row r="32">
          <cell r="T32">
            <v>0.125</v>
          </cell>
        </row>
      </sheetData>
      <sheetData sheetId="15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2"/>
  <sheetViews>
    <sheetView tabSelected="1" view="pageBreakPreview" zoomScale="70" zoomScaleNormal="85" workbookViewId="0">
      <selection activeCell="I20" sqref="I20:N20"/>
    </sheetView>
  </sheetViews>
  <sheetFormatPr defaultColWidth="12.6637168141593" defaultRowHeight="15.75" customHeight="1"/>
  <cols>
    <col min="1" max="1" width="4.16814159292035" style="62" customWidth="1"/>
    <col min="2" max="2" width="16.3362831858407" style="62" customWidth="1"/>
    <col min="3" max="3" width="25.1681415929204" style="62" customWidth="1"/>
    <col min="4" max="4" width="20.3362831858407" style="62" customWidth="1"/>
    <col min="5" max="5" width="19.1681415929204" style="62" customWidth="1"/>
    <col min="6" max="6" width="33.1946902654867" style="62" customWidth="1"/>
    <col min="7" max="7" width="10.6637168141593" style="62" customWidth="1"/>
    <col min="8" max="8" width="8.33628318584071" style="62" hidden="1" customWidth="1"/>
    <col min="9" max="14" width="8.66371681415929" style="62" customWidth="1"/>
    <col min="15" max="15" width="5.66371681415929" style="62" customWidth="1"/>
    <col min="16" max="18" width="8.66371681415929" style="62" customWidth="1"/>
    <col min="19" max="19" width="5.50442477876106" style="62" customWidth="1"/>
    <col min="20" max="20" width="8.66371681415929" style="62" customWidth="1"/>
    <col min="21" max="22" width="8.50442477876106" style="62" customWidth="1"/>
    <col min="23" max="23" width="6.66371681415929" style="62" customWidth="1"/>
    <col min="24" max="24" width="10.1681415929204" style="62" customWidth="1"/>
    <col min="25" max="25" width="28.6637168141593" style="62" customWidth="1"/>
    <col min="26" max="16384" width="12.6637168141593" style="62"/>
  </cols>
  <sheetData>
    <row r="1" s="62" customFormat="1" ht="30" customHeight="1" spans="1:14">
      <c r="A1" s="63" t="s">
        <v>0</v>
      </c>
      <c r="B1" s="63"/>
      <c r="C1" s="63"/>
      <c r="D1" s="63"/>
      <c r="E1" s="64" t="s">
        <v>1</v>
      </c>
      <c r="F1" s="64"/>
      <c r="G1" s="65" t="str">
        <f>'[1]Style Summary Cover Page'!E1</f>
        <v>BG7264</v>
      </c>
      <c r="H1" s="65"/>
      <c r="I1" s="64"/>
      <c r="J1" s="64"/>
      <c r="K1" s="65"/>
      <c r="L1" s="65"/>
      <c r="M1" s="65"/>
      <c r="N1" s="65"/>
    </row>
    <row r="2" s="62" customFormat="1" customHeight="1" spans="1:14">
      <c r="A2" s="66" t="s">
        <v>2</v>
      </c>
      <c r="B2" s="66"/>
      <c r="C2" s="67" t="str">
        <f>'[1]Style Summary Cover Page'!B2</f>
        <v>DASHA DRESS</v>
      </c>
      <c r="D2" s="68" t="s">
        <v>3</v>
      </c>
      <c r="E2" s="69" t="str">
        <f>'[1]Style Summary Cover Page'!D2</f>
        <v>SARAH PUNTER</v>
      </c>
      <c r="F2" s="69"/>
      <c r="G2" s="69"/>
      <c r="H2" s="70"/>
      <c r="I2" s="70"/>
      <c r="J2" s="70"/>
      <c r="K2" s="93"/>
      <c r="L2" s="93"/>
      <c r="M2" s="93"/>
      <c r="N2" s="93"/>
    </row>
    <row r="3" s="62" customFormat="1" customHeight="1" spans="1:14">
      <c r="A3" s="66" t="s">
        <v>4</v>
      </c>
      <c r="B3" s="66"/>
      <c r="C3" s="71">
        <f>'[1]Style Summary Cover Page'!B3</f>
        <v>45499</v>
      </c>
      <c r="D3" s="68" t="s">
        <v>5</v>
      </c>
      <c r="E3" s="69" t="str">
        <f>'[1]Style Summary Cover Page'!D3</f>
        <v>SOPHIA S &amp; SARAH P</v>
      </c>
      <c r="F3" s="69"/>
      <c r="G3" s="69"/>
      <c r="H3" s="70"/>
      <c r="I3" s="70"/>
      <c r="J3" s="70"/>
      <c r="K3" s="93"/>
      <c r="L3" s="93"/>
      <c r="M3" s="93"/>
      <c r="N3" s="93"/>
    </row>
    <row r="4" s="62" customFormat="1" customHeight="1" spans="1:14">
      <c r="A4" s="66" t="s">
        <v>6</v>
      </c>
      <c r="B4" s="66"/>
      <c r="C4" s="67" t="str">
        <f>'[1]Style Summary Cover Page'!B4</f>
        <v>FALL 1 25</v>
      </c>
      <c r="D4" s="68" t="s">
        <v>7</v>
      </c>
      <c r="E4" s="69" t="str">
        <f>'[1]Style Summary Cover Page'!D4</f>
        <v>SEAN</v>
      </c>
      <c r="F4" s="69"/>
      <c r="G4" s="69"/>
      <c r="H4" s="70"/>
      <c r="I4" s="70"/>
      <c r="J4" s="70"/>
      <c r="K4" s="93"/>
      <c r="L4" s="93"/>
      <c r="M4" s="93"/>
      <c r="N4" s="93"/>
    </row>
    <row r="5" s="62" customFormat="1" customHeight="1" spans="1:14">
      <c r="A5" s="66" t="s">
        <v>8</v>
      </c>
      <c r="B5" s="66"/>
      <c r="C5" s="67" t="str">
        <f>'[1]Style Summary Cover Page'!B5</f>
        <v>XS-XXL</v>
      </c>
      <c r="D5" s="68" t="s">
        <v>9</v>
      </c>
      <c r="E5" s="69" t="str">
        <f>'[1]Style Summary Cover Page'!D5</f>
        <v>ANY AVAILABLE</v>
      </c>
      <c r="F5" s="69"/>
      <c r="G5" s="69"/>
      <c r="H5" s="72"/>
      <c r="I5" s="72"/>
      <c r="J5" s="72"/>
      <c r="K5" s="94"/>
      <c r="L5" s="94"/>
      <c r="M5" s="94"/>
      <c r="N5" s="94"/>
    </row>
    <row r="6" s="62" customFormat="1" customHeight="1" spans="1:14">
      <c r="A6" s="66" t="s">
        <v>10</v>
      </c>
      <c r="B6" s="66"/>
      <c r="C6" s="67" t="str">
        <f>'[1]Style Summary Cover Page'!B6</f>
        <v>SMALL</v>
      </c>
      <c r="D6" s="68" t="s">
        <v>11</v>
      </c>
      <c r="E6" s="69" t="str">
        <f>'[1]Style Summary Cover Page'!D6</f>
        <v>MATTE SATIN</v>
      </c>
      <c r="F6" s="69"/>
      <c r="G6" s="69"/>
      <c r="H6" s="72" t="s">
        <v>12</v>
      </c>
      <c r="I6" s="72"/>
      <c r="J6" s="72"/>
      <c r="K6" s="94" t="s">
        <v>13</v>
      </c>
      <c r="L6" s="94"/>
      <c r="M6" s="94"/>
      <c r="N6" s="94"/>
    </row>
    <row r="7" s="62" customFormat="1" customHeight="1" spans="1:14">
      <c r="A7" s="73" t="s">
        <v>14</v>
      </c>
      <c r="B7" s="74"/>
      <c r="C7" s="74"/>
      <c r="D7" s="74"/>
      <c r="E7" s="75"/>
      <c r="F7" s="75"/>
      <c r="G7" s="76" t="s">
        <v>15</v>
      </c>
      <c r="H7" s="76" t="s">
        <v>16</v>
      </c>
      <c r="I7" s="95" t="s">
        <v>17</v>
      </c>
      <c r="J7" s="96" t="s">
        <v>18</v>
      </c>
      <c r="K7" s="97" t="s">
        <v>19</v>
      </c>
      <c r="L7" s="95" t="s">
        <v>20</v>
      </c>
      <c r="M7" s="95" t="s">
        <v>21</v>
      </c>
      <c r="N7" s="95" t="s">
        <v>22</v>
      </c>
    </row>
    <row r="8" s="62" customFormat="1" ht="15" customHeight="1" spans="1:14">
      <c r="A8" s="77"/>
      <c r="B8" s="78"/>
      <c r="C8" s="78"/>
      <c r="D8" s="78"/>
      <c r="E8" s="79"/>
      <c r="F8" s="79"/>
      <c r="G8" s="80"/>
      <c r="H8" s="80"/>
      <c r="I8" s="98"/>
      <c r="J8" s="98"/>
      <c r="K8" s="98"/>
      <c r="L8" s="98"/>
      <c r="M8" s="98"/>
      <c r="N8" s="98"/>
    </row>
    <row r="9" s="62" customFormat="1" ht="25" customHeight="1" spans="1:14">
      <c r="A9" s="81" t="str">
        <f>'[1]SPEC SHEET'!A10</f>
        <v>BUST CUP HEIGHT, STRAP JOIN TO UNDERBUST SEAM</v>
      </c>
      <c r="B9" s="81"/>
      <c r="C9" s="81"/>
      <c r="D9" s="81"/>
      <c r="E9" s="81"/>
      <c r="F9" s="82" t="s">
        <v>23</v>
      </c>
      <c r="G9" s="83">
        <v>0.125</v>
      </c>
      <c r="H9" s="84">
        <f t="shared" ref="H9:H12" si="0">I9-0.125</f>
        <v>8.875</v>
      </c>
      <c r="I9" s="101">
        <f>J9-0.25</f>
        <v>9</v>
      </c>
      <c r="J9" s="102">
        <f>'[1]SPEC SHEET'!W10</f>
        <v>9.25</v>
      </c>
      <c r="K9" s="101">
        <f>J9+0.25</f>
        <v>9.5</v>
      </c>
      <c r="L9" s="101">
        <f>K9+0.25</f>
        <v>9.75</v>
      </c>
      <c r="M9" s="101">
        <f>L9+0.25</f>
        <v>10</v>
      </c>
      <c r="N9" s="101">
        <f>M9+0.25</f>
        <v>10.25</v>
      </c>
    </row>
    <row r="10" s="62" customFormat="1" ht="25" customHeight="1" spans="1:14">
      <c r="A10" s="81" t="str">
        <f>'[1]SPEC SHEET'!A11</f>
        <v>BUST CUP WIDTH, 5" FROM STRAP JOIN</v>
      </c>
      <c r="B10" s="81"/>
      <c r="C10" s="81"/>
      <c r="D10" s="81"/>
      <c r="E10" s="81"/>
      <c r="F10" s="85" t="s">
        <v>24</v>
      </c>
      <c r="G10" s="83">
        <v>0.125</v>
      </c>
      <c r="H10" s="84">
        <f>I10-0.25</f>
        <v>8</v>
      </c>
      <c r="I10" s="101">
        <f>J10-0.25</f>
        <v>8.25</v>
      </c>
      <c r="J10" s="102">
        <f>'[1]SPEC SHEET'!W11</f>
        <v>8.5</v>
      </c>
      <c r="K10" s="101">
        <f t="shared" ref="K10:N10" si="1">J10+0.25</f>
        <v>8.75</v>
      </c>
      <c r="L10" s="101">
        <f t="shared" si="1"/>
        <v>9</v>
      </c>
      <c r="M10" s="101">
        <f t="shared" si="1"/>
        <v>9.25</v>
      </c>
      <c r="N10" s="101">
        <f t="shared" si="1"/>
        <v>9.5</v>
      </c>
    </row>
    <row r="11" s="62" customFormat="1" ht="25" customHeight="1" spans="1:14">
      <c r="A11" s="81" t="str">
        <f>'[1]SPEC SHEET'!A12</f>
        <v>BUST CUP TOP EDGE LENGTH FROM CF TO STRAP JOIN</v>
      </c>
      <c r="B11" s="81"/>
      <c r="C11" s="81"/>
      <c r="D11" s="81"/>
      <c r="E11" s="81"/>
      <c r="F11" s="85" t="s">
        <v>25</v>
      </c>
      <c r="G11" s="83">
        <v>0.125</v>
      </c>
      <c r="H11" s="86">
        <f t="shared" si="0"/>
        <v>6</v>
      </c>
      <c r="I11" s="103">
        <f>J11-0.375</f>
        <v>6.125</v>
      </c>
      <c r="J11" s="102">
        <f>'[1]SPEC SHEET'!W12</f>
        <v>6.5</v>
      </c>
      <c r="K11" s="103">
        <f>J11+0.375</f>
        <v>6.875</v>
      </c>
      <c r="L11" s="103">
        <f>K11+0.375</f>
        <v>7.25</v>
      </c>
      <c r="M11" s="103">
        <f>L11+0.375</f>
        <v>7.625</v>
      </c>
      <c r="N11" s="103">
        <f>M11+0.375</f>
        <v>8</v>
      </c>
    </row>
    <row r="12" s="62" customFormat="1" ht="25" customHeight="1" spans="1:14">
      <c r="A12" s="81" t="str">
        <f>'[1]SPEC SHEET'!A13</f>
        <v>BODICE SIDE SEAM LENGTH TO WAIST SEAM</v>
      </c>
      <c r="B12" s="81"/>
      <c r="C12" s="81"/>
      <c r="D12" s="81"/>
      <c r="E12" s="81"/>
      <c r="F12" s="85" t="s">
        <v>26</v>
      </c>
      <c r="G12" s="83">
        <v>0.25</v>
      </c>
      <c r="H12" s="86">
        <f t="shared" si="0"/>
        <v>5.5</v>
      </c>
      <c r="I12" s="103">
        <f>J12-0.125</f>
        <v>5.625</v>
      </c>
      <c r="J12" s="102">
        <f>'[1]SPEC SHEET'!W13</f>
        <v>5.75</v>
      </c>
      <c r="K12" s="103">
        <f t="shared" ref="K12:N12" si="2">J12+0.125</f>
        <v>5.875</v>
      </c>
      <c r="L12" s="103">
        <f t="shared" si="2"/>
        <v>6</v>
      </c>
      <c r="M12" s="103">
        <f t="shared" si="2"/>
        <v>6.125</v>
      </c>
      <c r="N12" s="103">
        <f t="shared" si="2"/>
        <v>6.25</v>
      </c>
    </row>
    <row r="13" s="62" customFormat="1" ht="25" customHeight="1" spans="1:14">
      <c r="A13" s="81" t="str">
        <f>'[1]SPEC SHEET'!A14</f>
        <v>UNDERBUST WIDTH ( SS TO CF)</v>
      </c>
      <c r="B13" s="81"/>
      <c r="C13" s="81"/>
      <c r="D13" s="81"/>
      <c r="E13" s="81"/>
      <c r="F13" s="87" t="s">
        <v>27</v>
      </c>
      <c r="G13" s="83">
        <v>0.25</v>
      </c>
      <c r="H13" s="84">
        <f>I13-0.5</f>
        <v>8</v>
      </c>
      <c r="I13" s="101">
        <f>J13-0.5</f>
        <v>8.5</v>
      </c>
      <c r="J13" s="102">
        <f>'[1]SPEC SHEET'!W14</f>
        <v>9</v>
      </c>
      <c r="K13" s="101">
        <f t="shared" ref="K13:N13" si="3">J13+0.5</f>
        <v>9.5</v>
      </c>
      <c r="L13" s="101">
        <f>K13+0.625</f>
        <v>10.125</v>
      </c>
      <c r="M13" s="101">
        <f t="shared" si="3"/>
        <v>10.625</v>
      </c>
      <c r="N13" s="101">
        <f t="shared" si="3"/>
        <v>11.125</v>
      </c>
    </row>
    <row r="14" s="62" customFormat="1" ht="25" customHeight="1" spans="1:14">
      <c r="A14" s="81" t="str">
        <f>'[1]SPEC SHEET'!A15</f>
        <v>BUST SHIRRING LENGTH, ALONG UNDERBUST SEAM</v>
      </c>
      <c r="B14" s="81"/>
      <c r="C14" s="81"/>
      <c r="D14" s="81"/>
      <c r="E14" s="81"/>
      <c r="F14" s="85" t="s">
        <v>28</v>
      </c>
      <c r="G14" s="83">
        <v>0.5</v>
      </c>
      <c r="H14" s="84">
        <f>I14</f>
        <v>2.5</v>
      </c>
      <c r="I14" s="101">
        <f>J14</f>
        <v>2.5</v>
      </c>
      <c r="J14" s="102">
        <f>'[1]SPEC SHEET'!W15</f>
        <v>2.5</v>
      </c>
      <c r="K14" s="101">
        <f>J14</f>
        <v>2.5</v>
      </c>
      <c r="L14" s="101">
        <f>K14+0.25</f>
        <v>2.75</v>
      </c>
      <c r="M14" s="101">
        <f>L14</f>
        <v>2.75</v>
      </c>
      <c r="N14" s="101">
        <f>M14+0.25</f>
        <v>3</v>
      </c>
    </row>
    <row r="15" s="62" customFormat="1" ht="25" customHeight="1" spans="1:14">
      <c r="A15" s="81" t="str">
        <f>'[1]SPEC SHEET'!A16</f>
        <v>SKIRT FRONT LENGTH FROM CF TOP EDGE  TO HEM </v>
      </c>
      <c r="B15" s="81"/>
      <c r="C15" s="81"/>
      <c r="D15" s="81"/>
      <c r="E15" s="81"/>
      <c r="F15" s="85" t="s">
        <v>29</v>
      </c>
      <c r="G15" s="83">
        <v>0.5</v>
      </c>
      <c r="H15" s="88">
        <f>I15-0.375</f>
        <v>48.75</v>
      </c>
      <c r="I15" s="104">
        <f>J15-0.375</f>
        <v>49.125</v>
      </c>
      <c r="J15" s="102">
        <f>'[1]SPEC SHEET'!W16</f>
        <v>49.5</v>
      </c>
      <c r="K15" s="104">
        <f t="shared" ref="K15:N15" si="4">J15+0.375</f>
        <v>49.875</v>
      </c>
      <c r="L15" s="104">
        <f t="shared" si="4"/>
        <v>50.25</v>
      </c>
      <c r="M15" s="104">
        <f t="shared" si="4"/>
        <v>50.625</v>
      </c>
      <c r="N15" s="104">
        <f t="shared" si="4"/>
        <v>51</v>
      </c>
    </row>
    <row r="16" s="62" customFormat="1" ht="25" customHeight="1" spans="1:14">
      <c r="A16" s="81" t="str">
        <f>'[1]SPEC SHEET'!A17</f>
        <v>SKIRT SIDE SEAM  LENGTH - UNDERBUST TO HEM </v>
      </c>
      <c r="B16" s="81"/>
      <c r="C16" s="81"/>
      <c r="D16" s="81"/>
      <c r="E16" s="81"/>
      <c r="F16" s="85" t="s">
        <v>30</v>
      </c>
      <c r="G16" s="83">
        <v>0.5</v>
      </c>
      <c r="H16" s="88">
        <f t="shared" ref="H16:H19" si="5">I16-0.25</f>
        <v>50.125</v>
      </c>
      <c r="I16" s="104">
        <f>J16-0.375</f>
        <v>50.375</v>
      </c>
      <c r="J16" s="102">
        <f>'[1]SPEC SHEET'!W17</f>
        <v>50.75</v>
      </c>
      <c r="K16" s="104">
        <f t="shared" ref="K16:N16" si="6">J16+0.375</f>
        <v>51.125</v>
      </c>
      <c r="L16" s="104">
        <f t="shared" si="6"/>
        <v>51.5</v>
      </c>
      <c r="M16" s="104">
        <f t="shared" si="6"/>
        <v>51.875</v>
      </c>
      <c r="N16" s="104">
        <f t="shared" si="6"/>
        <v>52.25</v>
      </c>
    </row>
    <row r="17" s="62" customFormat="1" ht="25" customHeight="1" spans="1:14">
      <c r="A17" s="81" t="str">
        <f>'[1]SPEC SHEET'!A18</f>
        <v>SKIRT BACK  LENGTH FROM CB TOP EDGE TO HEM</v>
      </c>
      <c r="B17" s="81"/>
      <c r="C17" s="81"/>
      <c r="D17" s="81"/>
      <c r="E17" s="81"/>
      <c r="F17" s="85" t="s">
        <v>31</v>
      </c>
      <c r="G17" s="83">
        <v>0.125</v>
      </c>
      <c r="H17" s="88">
        <f t="shared" si="5"/>
        <v>42.75</v>
      </c>
      <c r="I17" s="104">
        <f t="shared" ref="I16:I19" si="7">J17-0.25</f>
        <v>43</v>
      </c>
      <c r="J17" s="102">
        <f>'[1]SPEC SHEET'!W18</f>
        <v>43.25</v>
      </c>
      <c r="K17" s="104">
        <f t="shared" ref="K17:N17" si="8">J17+0.25</f>
        <v>43.5</v>
      </c>
      <c r="L17" s="104">
        <f t="shared" si="8"/>
        <v>43.75</v>
      </c>
      <c r="M17" s="104">
        <f t="shared" si="8"/>
        <v>44</v>
      </c>
      <c r="N17" s="104">
        <f t="shared" si="8"/>
        <v>44.25</v>
      </c>
    </row>
    <row r="18" s="62" customFormat="1" ht="25" customHeight="1" spans="1:14">
      <c r="A18" s="81" t="str">
        <f>'[1]SPEC SHEET'!A19</f>
        <v>LINING LENGTH DIFFERENCE FROM SELF</v>
      </c>
      <c r="B18" s="81"/>
      <c r="C18" s="81"/>
      <c r="D18" s="81"/>
      <c r="E18" s="81"/>
      <c r="F18" s="85" t="s">
        <v>32</v>
      </c>
      <c r="G18" s="83">
        <v>0.25</v>
      </c>
      <c r="H18" s="84">
        <f>I18</f>
        <v>0.5</v>
      </c>
      <c r="I18" s="101">
        <f>J18</f>
        <v>0.5</v>
      </c>
      <c r="J18" s="102">
        <f>'[1]SPEC SHEET'!W19</f>
        <v>0.5</v>
      </c>
      <c r="K18" s="101">
        <f t="shared" ref="K18:N18" si="9">J18</f>
        <v>0.5</v>
      </c>
      <c r="L18" s="101">
        <f t="shared" si="9"/>
        <v>0.5</v>
      </c>
      <c r="M18" s="101">
        <f t="shared" si="9"/>
        <v>0.5</v>
      </c>
      <c r="N18" s="101">
        <f t="shared" si="9"/>
        <v>0.5</v>
      </c>
    </row>
    <row r="19" s="62" customFormat="1" ht="25" customHeight="1" spans="1:14">
      <c r="A19" s="81" t="str">
        <f>'[1]SPEC SHEET'!A20</f>
        <v>FRONT NECK  WIDTH/ DISTANCE BETWEEN  STRAP JOIN SEAMS</v>
      </c>
      <c r="B19" s="81"/>
      <c r="C19" s="81"/>
      <c r="D19" s="81"/>
      <c r="E19" s="81"/>
      <c r="F19" s="85" t="s">
        <v>33</v>
      </c>
      <c r="G19" s="83">
        <v>0.125</v>
      </c>
      <c r="H19" s="84">
        <f t="shared" si="5"/>
        <v>10.25</v>
      </c>
      <c r="I19" s="101">
        <f t="shared" si="7"/>
        <v>10.5</v>
      </c>
      <c r="J19" s="102">
        <f>'[1]SPEC SHEET'!W20</f>
        <v>10.75</v>
      </c>
      <c r="K19" s="101">
        <f t="shared" ref="K19:N19" si="10">J19+0.25</f>
        <v>11</v>
      </c>
      <c r="L19" s="101">
        <f t="shared" si="10"/>
        <v>11.25</v>
      </c>
      <c r="M19" s="101">
        <f t="shared" si="10"/>
        <v>11.5</v>
      </c>
      <c r="N19" s="101">
        <f t="shared" si="10"/>
        <v>11.75</v>
      </c>
    </row>
    <row r="20" s="62" customFormat="1" ht="25" customHeight="1" spans="1:14">
      <c r="A20" s="81" t="str">
        <f>'[1]SPEC SHEET'!A21</f>
        <v>FRONT STRAP POSITION  - ALONG CURVE SS TO STRAP JOIN</v>
      </c>
      <c r="B20" s="81"/>
      <c r="C20" s="81"/>
      <c r="D20" s="81"/>
      <c r="E20" s="81"/>
      <c r="F20" s="85" t="s">
        <v>34</v>
      </c>
      <c r="G20" s="83">
        <v>0.25</v>
      </c>
      <c r="H20" s="84">
        <f t="shared" ref="H20:H22" si="11">I20-0.125</f>
        <v>4.375</v>
      </c>
      <c r="I20" s="101">
        <f>J20-0.25</f>
        <v>4.5</v>
      </c>
      <c r="J20" s="102">
        <v>4.75</v>
      </c>
      <c r="K20" s="101">
        <f>J20+0.25</f>
        <v>5</v>
      </c>
      <c r="L20" s="101">
        <f>K20+0.25</f>
        <v>5.25</v>
      </c>
      <c r="M20" s="101">
        <f>L20+0.25</f>
        <v>5.5</v>
      </c>
      <c r="N20" s="101">
        <f>M20+0.25</f>
        <v>5.75</v>
      </c>
    </row>
    <row r="21" s="62" customFormat="1" ht="25" customHeight="1" spans="1:14">
      <c r="A21" s="81" t="str">
        <f>'[1]SPEC SHEET'!A22</f>
        <v>BACK STRAP POSITION - SS TO OUTER BACK STRAP JOIN</v>
      </c>
      <c r="B21" s="81"/>
      <c r="C21" s="81"/>
      <c r="D21" s="81"/>
      <c r="E21" s="81"/>
      <c r="F21" s="85" t="s">
        <v>35</v>
      </c>
      <c r="G21" s="83">
        <v>0.25</v>
      </c>
      <c r="H21" s="84">
        <f t="shared" si="11"/>
        <v>4.25</v>
      </c>
      <c r="I21" s="101">
        <f t="shared" ref="I20:I22" si="12">J21-0.125</f>
        <v>4.375</v>
      </c>
      <c r="J21" s="102">
        <f>'[1]SPEC SHEET'!W22</f>
        <v>4.5</v>
      </c>
      <c r="K21" s="101">
        <f t="shared" ref="K21:N21" si="13">J21+0.125</f>
        <v>4.625</v>
      </c>
      <c r="L21" s="101">
        <f t="shared" si="13"/>
        <v>4.75</v>
      </c>
      <c r="M21" s="101">
        <f t="shared" si="13"/>
        <v>4.875</v>
      </c>
      <c r="N21" s="101">
        <f t="shared" si="13"/>
        <v>5</v>
      </c>
    </row>
    <row r="22" s="62" customFormat="1" ht="25" customHeight="1" spans="1:14">
      <c r="A22" s="81" t="str">
        <f>'[1]SPEC SHEET'!A23</f>
        <v>BACK STRAP POSITION - SS TO INNER  BACK STRAP JOIN</v>
      </c>
      <c r="B22" s="81"/>
      <c r="C22" s="81"/>
      <c r="D22" s="81"/>
      <c r="E22" s="81"/>
      <c r="F22" s="89" t="s">
        <v>36</v>
      </c>
      <c r="G22" s="83">
        <v>0.25</v>
      </c>
      <c r="H22" s="84">
        <f t="shared" si="11"/>
        <v>6.75</v>
      </c>
      <c r="I22" s="101">
        <f t="shared" si="12"/>
        <v>6.875</v>
      </c>
      <c r="J22" s="102">
        <f>'[1]SPEC SHEET'!W23</f>
        <v>7</v>
      </c>
      <c r="K22" s="101">
        <f t="shared" ref="K22:N22" si="14">J22+0.125</f>
        <v>7.125</v>
      </c>
      <c r="L22" s="101">
        <f t="shared" si="14"/>
        <v>7.25</v>
      </c>
      <c r="M22" s="101">
        <f t="shared" si="14"/>
        <v>7.375</v>
      </c>
      <c r="N22" s="101">
        <f t="shared" si="14"/>
        <v>7.5</v>
      </c>
    </row>
    <row r="23" s="62" customFormat="1" ht="25" customHeight="1" spans="1:14">
      <c r="A23" s="81" t="str">
        <f>'[1]SPEC SHEET'!A24</f>
        <v>WAIST - 5 1/2" BELOW UA </v>
      </c>
      <c r="B23" s="81"/>
      <c r="C23" s="81"/>
      <c r="D23" s="81"/>
      <c r="E23" s="81"/>
      <c r="F23" s="89" t="s">
        <v>37</v>
      </c>
      <c r="G23" s="83">
        <v>0.25</v>
      </c>
      <c r="H23" s="90">
        <f t="shared" ref="H23:H27" si="15">SUM(I23-2)</f>
        <v>28</v>
      </c>
      <c r="I23" s="105">
        <f t="shared" ref="I23:I27" si="16">SUM(J23-2)</f>
        <v>30</v>
      </c>
      <c r="J23" s="102">
        <f>'[1]SPEC SHEET'!W24</f>
        <v>32</v>
      </c>
      <c r="K23" s="105">
        <f t="shared" ref="K23:N23" si="17">SUM(J23+2)</f>
        <v>34</v>
      </c>
      <c r="L23" s="105">
        <f t="shared" ref="L23:L27" si="18">SUM(K23+2.5)</f>
        <v>36.5</v>
      </c>
      <c r="M23" s="105">
        <f t="shared" si="17"/>
        <v>38.5</v>
      </c>
      <c r="N23" s="105">
        <f t="shared" si="17"/>
        <v>40.5</v>
      </c>
    </row>
    <row r="24" s="62" customFormat="1" ht="25" customHeight="1" spans="1:14">
      <c r="A24" s="81" t="str">
        <f>'[1]SPEC SHEET'!A25</f>
        <v>HIGH HIP - 12" BELOW AH </v>
      </c>
      <c r="B24" s="81"/>
      <c r="C24" s="81"/>
      <c r="D24" s="81"/>
      <c r="E24" s="81"/>
      <c r="F24" s="89" t="s">
        <v>38</v>
      </c>
      <c r="G24" s="83">
        <v>0.25</v>
      </c>
      <c r="H24" s="90">
        <f t="shared" si="15"/>
        <v>33</v>
      </c>
      <c r="I24" s="105">
        <f t="shared" si="16"/>
        <v>35</v>
      </c>
      <c r="J24" s="102">
        <f>'[1]SPEC SHEET'!W25</f>
        <v>37</v>
      </c>
      <c r="K24" s="105">
        <f t="shared" ref="K24:N24" si="19">SUM(J24+2)</f>
        <v>39</v>
      </c>
      <c r="L24" s="105">
        <f t="shared" si="18"/>
        <v>41.5</v>
      </c>
      <c r="M24" s="105">
        <f t="shared" si="19"/>
        <v>43.5</v>
      </c>
      <c r="N24" s="105">
        <f t="shared" si="19"/>
        <v>45.5</v>
      </c>
    </row>
    <row r="25" s="62" customFormat="1" ht="25" customHeight="1" spans="1:14">
      <c r="A25" s="81" t="str">
        <f>'[1]SPEC SHEET'!A26</f>
        <v>LOW HIP 18”  BELOW AH </v>
      </c>
      <c r="B25" s="81"/>
      <c r="C25" s="81"/>
      <c r="D25" s="81"/>
      <c r="E25" s="81"/>
      <c r="F25" s="89" t="s">
        <v>39</v>
      </c>
      <c r="G25" s="83">
        <v>0.5</v>
      </c>
      <c r="H25" s="90">
        <f t="shared" si="15"/>
        <v>34</v>
      </c>
      <c r="I25" s="105">
        <f t="shared" si="16"/>
        <v>36</v>
      </c>
      <c r="J25" s="102">
        <f>'[1]SPEC SHEET'!W26</f>
        <v>38</v>
      </c>
      <c r="K25" s="105">
        <f t="shared" ref="K25:N25" si="20">SUM(J25+2)</f>
        <v>40</v>
      </c>
      <c r="L25" s="105">
        <f t="shared" si="18"/>
        <v>42.5</v>
      </c>
      <c r="M25" s="105">
        <f t="shared" si="20"/>
        <v>44.5</v>
      </c>
      <c r="N25" s="105">
        <f t="shared" si="20"/>
        <v>46.5</v>
      </c>
    </row>
    <row r="26" s="62" customFormat="1" ht="25" customHeight="1" spans="1:14">
      <c r="A26" s="81" t="str">
        <f>'[1]SPEC SHEET'!A27</f>
        <v>SWEEP SKIRT STRAIGHT - SLIT EDGES ALIGNED, FOLD TO SLIT EDGE (SELF)</v>
      </c>
      <c r="B26" s="81"/>
      <c r="C26" s="81"/>
      <c r="D26" s="81"/>
      <c r="E26" s="81"/>
      <c r="F26" s="89" t="s">
        <v>40</v>
      </c>
      <c r="G26" s="83">
        <v>0.5</v>
      </c>
      <c r="H26" s="90">
        <f t="shared" si="15"/>
        <v>77</v>
      </c>
      <c r="I26" s="105">
        <f t="shared" si="16"/>
        <v>79</v>
      </c>
      <c r="J26" s="102">
        <f>'[1]SPEC SHEET'!W27</f>
        <v>81</v>
      </c>
      <c r="K26" s="105">
        <f t="shared" ref="K26:N26" si="21">SUM(J26+2)</f>
        <v>83</v>
      </c>
      <c r="L26" s="105">
        <f t="shared" si="18"/>
        <v>85.5</v>
      </c>
      <c r="M26" s="105">
        <f t="shared" si="21"/>
        <v>87.5</v>
      </c>
      <c r="N26" s="105">
        <f t="shared" si="21"/>
        <v>89.5</v>
      </c>
    </row>
    <row r="27" s="62" customFormat="1" ht="25" customHeight="1" spans="1:14">
      <c r="A27" s="81" t="str">
        <f>'[1]SPEC SHEET'!A28</f>
        <v>SWEEP SKIRT STRAIGHT - SLIT EDGES ALIGNED, FOLD TO SLIT EDGE (LINING)</v>
      </c>
      <c r="B27" s="81"/>
      <c r="C27" s="81"/>
      <c r="D27" s="81"/>
      <c r="E27" s="81"/>
      <c r="F27" s="85" t="s">
        <v>41</v>
      </c>
      <c r="G27" s="83">
        <v>0.25</v>
      </c>
      <c r="H27" s="90">
        <f t="shared" si="15"/>
        <v>72</v>
      </c>
      <c r="I27" s="105">
        <f t="shared" si="16"/>
        <v>74</v>
      </c>
      <c r="J27" s="102">
        <f>'[1]SPEC SHEET'!W28</f>
        <v>76</v>
      </c>
      <c r="K27" s="105">
        <f t="shared" ref="K27:N27" si="22">SUM(J27+2)</f>
        <v>78</v>
      </c>
      <c r="L27" s="105">
        <f t="shared" si="18"/>
        <v>80.5</v>
      </c>
      <c r="M27" s="105">
        <f t="shared" si="22"/>
        <v>82.5</v>
      </c>
      <c r="N27" s="105">
        <f t="shared" si="22"/>
        <v>84.5</v>
      </c>
    </row>
    <row r="28" s="62" customFormat="1" ht="25" customHeight="1" spans="1:14">
      <c r="A28" s="81" t="str">
        <f>'[1]SPEC SHEET'!A29</f>
        <v> SHOULDER STRAP LENGTH (INNER)</v>
      </c>
      <c r="B28" s="81"/>
      <c r="C28" s="81"/>
      <c r="D28" s="81"/>
      <c r="E28" s="81"/>
      <c r="F28" s="85" t="s">
        <v>42</v>
      </c>
      <c r="G28" s="83">
        <v>0.25</v>
      </c>
      <c r="H28" s="84">
        <f>I28-0.25</f>
        <v>20.75</v>
      </c>
      <c r="I28" s="101">
        <f>J28-0.25</f>
        <v>21</v>
      </c>
      <c r="J28" s="102">
        <f>'[1]SPEC SHEET'!W29</f>
        <v>21.25</v>
      </c>
      <c r="K28" s="101">
        <f t="shared" ref="K28:N28" si="23">J28+0.25</f>
        <v>21.5</v>
      </c>
      <c r="L28" s="101">
        <f t="shared" si="23"/>
        <v>21.75</v>
      </c>
      <c r="M28" s="101">
        <f t="shared" si="23"/>
        <v>22</v>
      </c>
      <c r="N28" s="101">
        <f t="shared" si="23"/>
        <v>22.25</v>
      </c>
    </row>
    <row r="29" s="62" customFormat="1" ht="25" customHeight="1" spans="1:14">
      <c r="A29" s="81" t="str">
        <f>'[1]SPEC SHEET'!A30</f>
        <v> SHOULDER STRAP LENGTH (OUTER)</v>
      </c>
      <c r="B29" s="81"/>
      <c r="C29" s="81"/>
      <c r="D29" s="81"/>
      <c r="E29" s="81"/>
      <c r="F29" s="91" t="s">
        <v>43</v>
      </c>
      <c r="G29" s="83">
        <v>0.25</v>
      </c>
      <c r="H29" s="84">
        <f>I29-0.25</f>
        <v>21</v>
      </c>
      <c r="I29" s="101">
        <f>J29-0.25</f>
        <v>21.25</v>
      </c>
      <c r="J29" s="102">
        <f>'[1]SPEC SHEET'!W30</f>
        <v>21.5</v>
      </c>
      <c r="K29" s="101">
        <f t="shared" ref="K29:N29" si="24">J29+0.25</f>
        <v>21.75</v>
      </c>
      <c r="L29" s="101">
        <f t="shared" si="24"/>
        <v>22</v>
      </c>
      <c r="M29" s="101">
        <f t="shared" si="24"/>
        <v>22.25</v>
      </c>
      <c r="N29" s="101">
        <f t="shared" si="24"/>
        <v>22.5</v>
      </c>
    </row>
    <row r="30" s="62" customFormat="1" ht="25" customHeight="1" spans="1:14">
      <c r="A30" s="81" t="str">
        <f>'[1]SPEC SHEET'!A31</f>
        <v>ADJUSTABLE OVERLAP LENGTH</v>
      </c>
      <c r="B30" s="81"/>
      <c r="C30" s="81"/>
      <c r="D30" s="81"/>
      <c r="E30" s="81"/>
      <c r="F30" s="91" t="s">
        <v>44</v>
      </c>
      <c r="G30" s="92">
        <v>0</v>
      </c>
      <c r="H30" s="84">
        <f>I30</f>
        <v>1</v>
      </c>
      <c r="I30" s="101">
        <f>J30</f>
        <v>1</v>
      </c>
      <c r="J30" s="102">
        <f>'[1]SPEC SHEET'!W31</f>
        <v>1</v>
      </c>
      <c r="K30" s="101">
        <f t="shared" ref="K30:N30" si="25">J30</f>
        <v>1</v>
      </c>
      <c r="L30" s="101">
        <f t="shared" si="25"/>
        <v>1</v>
      </c>
      <c r="M30" s="101">
        <f t="shared" si="25"/>
        <v>1</v>
      </c>
      <c r="N30" s="101">
        <f t="shared" si="25"/>
        <v>1</v>
      </c>
    </row>
    <row r="31" s="62" customFormat="1" ht="25" customHeight="1" spans="1:14">
      <c r="A31" s="81" t="str">
        <f>'[1]SPEC SHEET'!A32</f>
        <v>HEM HEIGHT</v>
      </c>
      <c r="B31" s="81"/>
      <c r="C31" s="81"/>
      <c r="D31" s="81"/>
      <c r="E31" s="81"/>
      <c r="F31" s="91" t="s">
        <v>45</v>
      </c>
      <c r="G31" s="92">
        <v>0</v>
      </c>
      <c r="H31" s="84">
        <f>I31</f>
        <v>0.125</v>
      </c>
      <c r="I31" s="101">
        <f>J31</f>
        <v>0.125</v>
      </c>
      <c r="J31" s="102">
        <f>'[1]SPEC SHEET'!W32</f>
        <v>0.125</v>
      </c>
      <c r="K31" s="101">
        <f t="shared" ref="K31:N31" si="26">J31</f>
        <v>0.125</v>
      </c>
      <c r="L31" s="101">
        <f t="shared" si="26"/>
        <v>0.125</v>
      </c>
      <c r="M31" s="101">
        <f t="shared" si="26"/>
        <v>0.125</v>
      </c>
      <c r="N31" s="101">
        <f t="shared" si="26"/>
        <v>0.125</v>
      </c>
    </row>
    <row r="32" s="62" customFormat="1" customHeight="1" spans="9:14">
      <c r="I32" s="100"/>
      <c r="J32" s="100"/>
      <c r="K32" s="100"/>
      <c r="L32" s="100"/>
      <c r="M32" s="100"/>
      <c r="N32" s="100"/>
    </row>
  </sheetData>
  <mergeCells count="52">
    <mergeCell ref="A1:D1"/>
    <mergeCell ref="G1:H1"/>
    <mergeCell ref="I1:J1"/>
    <mergeCell ref="K1:N1"/>
    <mergeCell ref="A2:B2"/>
    <mergeCell ref="E2:G2"/>
    <mergeCell ref="A3:B3"/>
    <mergeCell ref="E3:G3"/>
    <mergeCell ref="A4:B4"/>
    <mergeCell ref="E4:G4"/>
    <mergeCell ref="A5:B5"/>
    <mergeCell ref="E5:G5"/>
    <mergeCell ref="H5:J5"/>
    <mergeCell ref="K5:N5"/>
    <mergeCell ref="A6:B6"/>
    <mergeCell ref="E6:G6"/>
    <mergeCell ref="H6:J6"/>
    <mergeCell ref="K6:N6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20:E20"/>
    <mergeCell ref="A21:E21"/>
    <mergeCell ref="A22:E22"/>
    <mergeCell ref="A23:E23"/>
    <mergeCell ref="A24:E24"/>
    <mergeCell ref="A25:E25"/>
    <mergeCell ref="A26:E26"/>
    <mergeCell ref="A27:E27"/>
    <mergeCell ref="A28:E28"/>
    <mergeCell ref="A29:E29"/>
    <mergeCell ref="A30:E30"/>
    <mergeCell ref="A31:E31"/>
    <mergeCell ref="G7:G8"/>
    <mergeCell ref="H7:H8"/>
    <mergeCell ref="I7:I8"/>
    <mergeCell ref="J7:J8"/>
    <mergeCell ref="K7:K8"/>
    <mergeCell ref="L7:L8"/>
    <mergeCell ref="M7:M8"/>
    <mergeCell ref="N7:N8"/>
    <mergeCell ref="H2:J4"/>
    <mergeCell ref="K2:N4"/>
    <mergeCell ref="A7:E8"/>
  </mergeCells>
  <conditionalFormatting sqref="K13:N13">
    <cfRule type="notContainsBlanks" dxfId="0" priority="2">
      <formula>LEN(TRIM(K13))&gt;0</formula>
    </cfRule>
  </conditionalFormatting>
  <conditionalFormatting sqref="O16">
    <cfRule type="notContainsBlanks" dxfId="0" priority="1">
      <formula>LEN(TRIM(O16))&gt;0</formula>
    </cfRule>
  </conditionalFormatting>
  <conditionalFormatting sqref="K14 K18:N22 W9:W31 S9:S31 O9:O15 O17:O31 K9:N12 K30:K31">
    <cfRule type="notContainsBlanks" dxfId="0" priority="4">
      <formula>LEN(TRIM(K9))&gt;0</formula>
    </cfRule>
  </conditionalFormatting>
  <conditionalFormatting sqref="K23:N29">
    <cfRule type="notContainsBlanks" dxfId="0" priority="3">
      <formula>LEN(TRIM(K23))&gt;0</formula>
    </cfRule>
  </conditionalFormatting>
  <dataValidations count="2">
    <dataValidation type="list" allowBlank="1" showInputMessage="1" showErrorMessage="1" sqref="K5">
      <formula1>"YES,NO"</formula1>
    </dataValidation>
    <dataValidation type="list" allowBlank="1" showInputMessage="1" showErrorMessage="1" sqref="K2:N4">
      <formula1>"MAINLINE,LONG LEAD"</formula1>
    </dataValidation>
  </dataValidations>
  <pageMargins left="0.7" right="0.7" top="0.75" bottom="0.75" header="0.3" footer="0.3"/>
  <pageSetup paperSize="9" scale="6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2"/>
  <sheetViews>
    <sheetView view="pageBreakPreview" zoomScale="70" zoomScaleNormal="85" workbookViewId="0">
      <selection activeCell="R25" sqref="R25:S25"/>
    </sheetView>
  </sheetViews>
  <sheetFormatPr defaultColWidth="12.6637168141593" defaultRowHeight="15.75" customHeight="1"/>
  <cols>
    <col min="1" max="1" width="4.16814159292035" style="62" customWidth="1"/>
    <col min="2" max="2" width="16.3362831858407" style="62" customWidth="1"/>
    <col min="3" max="3" width="25.1681415929204" style="62" customWidth="1"/>
    <col min="4" max="4" width="20.3362831858407" style="62" customWidth="1"/>
    <col min="5" max="5" width="19.1681415929204" style="62" customWidth="1"/>
    <col min="6" max="6" width="33.1946902654867" style="62" customWidth="1"/>
    <col min="7" max="7" width="10.6637168141593" style="62" customWidth="1"/>
    <col min="8" max="8" width="8.33628318584071" style="62" hidden="1" customWidth="1"/>
    <col min="9" max="14" width="8.66371681415929" style="62" customWidth="1"/>
    <col min="15" max="15" width="5.66371681415929" style="62" customWidth="1"/>
    <col min="16" max="18" width="8.66371681415929" style="62" customWidth="1"/>
    <col min="19" max="19" width="5.50442477876106" style="62" customWidth="1"/>
    <col min="20" max="20" width="8.66371681415929" style="62" customWidth="1"/>
    <col min="21" max="22" width="8.50442477876106" style="62" customWidth="1"/>
    <col min="23" max="23" width="6.66371681415929" style="62" customWidth="1"/>
    <col min="24" max="24" width="10.1681415929204" style="62" customWidth="1"/>
    <col min="25" max="25" width="28.6637168141593" style="62" customWidth="1"/>
    <col min="26" max="16384" width="12.6637168141593" style="62"/>
  </cols>
  <sheetData>
    <row r="1" s="62" customFormat="1" ht="30" customHeight="1" spans="1:14">
      <c r="A1" s="63" t="s">
        <v>0</v>
      </c>
      <c r="B1" s="63"/>
      <c r="C1" s="63"/>
      <c r="D1" s="63"/>
      <c r="E1" s="64" t="s">
        <v>1</v>
      </c>
      <c r="F1" s="64"/>
      <c r="G1" s="65" t="str">
        <f>'[1]Style Summary Cover Page'!E1</f>
        <v>BG7264</v>
      </c>
      <c r="H1" s="65"/>
      <c r="I1" s="64"/>
      <c r="J1" s="64"/>
      <c r="K1" s="65"/>
      <c r="L1" s="65"/>
      <c r="M1" s="65"/>
      <c r="N1" s="65"/>
    </row>
    <row r="2" s="62" customFormat="1" customHeight="1" spans="1:14">
      <c r="A2" s="66" t="s">
        <v>2</v>
      </c>
      <c r="B2" s="66"/>
      <c r="C2" s="67" t="str">
        <f>'[1]Style Summary Cover Page'!B2</f>
        <v>DASHA DRESS</v>
      </c>
      <c r="D2" s="68" t="s">
        <v>3</v>
      </c>
      <c r="E2" s="69" t="str">
        <f>'[1]Style Summary Cover Page'!D2</f>
        <v>SARAH PUNTER</v>
      </c>
      <c r="F2" s="69"/>
      <c r="G2" s="69"/>
      <c r="H2" s="70"/>
      <c r="I2" s="70"/>
      <c r="J2" s="70"/>
      <c r="K2" s="93"/>
      <c r="L2" s="93"/>
      <c r="M2" s="93"/>
      <c r="N2" s="93"/>
    </row>
    <row r="3" s="62" customFormat="1" customHeight="1" spans="1:14">
      <c r="A3" s="66" t="s">
        <v>4</v>
      </c>
      <c r="B3" s="66"/>
      <c r="C3" s="71">
        <f>'[1]Style Summary Cover Page'!B3</f>
        <v>45499</v>
      </c>
      <c r="D3" s="68" t="s">
        <v>5</v>
      </c>
      <c r="E3" s="69" t="str">
        <f>'[1]Style Summary Cover Page'!D3</f>
        <v>SOPHIA S &amp; SARAH P</v>
      </c>
      <c r="F3" s="69"/>
      <c r="G3" s="69"/>
      <c r="H3" s="70"/>
      <c r="I3" s="70"/>
      <c r="J3" s="70"/>
      <c r="K3" s="93"/>
      <c r="L3" s="93"/>
      <c r="M3" s="93"/>
      <c r="N3" s="93"/>
    </row>
    <row r="4" s="62" customFormat="1" customHeight="1" spans="1:14">
      <c r="A4" s="66" t="s">
        <v>6</v>
      </c>
      <c r="B4" s="66"/>
      <c r="C4" s="67" t="str">
        <f>'[1]Style Summary Cover Page'!B4</f>
        <v>FALL 1 25</v>
      </c>
      <c r="D4" s="68" t="s">
        <v>7</v>
      </c>
      <c r="E4" s="69" t="str">
        <f>'[1]Style Summary Cover Page'!D4</f>
        <v>SEAN</v>
      </c>
      <c r="F4" s="69"/>
      <c r="G4" s="69"/>
      <c r="H4" s="70"/>
      <c r="I4" s="70"/>
      <c r="J4" s="70"/>
      <c r="K4" s="93"/>
      <c r="L4" s="93"/>
      <c r="M4" s="93"/>
      <c r="N4" s="93"/>
    </row>
    <row r="5" s="62" customFormat="1" customHeight="1" spans="1:14">
      <c r="A5" s="66" t="s">
        <v>8</v>
      </c>
      <c r="B5" s="66"/>
      <c r="C5" s="67" t="str">
        <f>'[1]Style Summary Cover Page'!B5</f>
        <v>XS-XXL</v>
      </c>
      <c r="D5" s="68" t="s">
        <v>9</v>
      </c>
      <c r="E5" s="69" t="str">
        <f>'[1]Style Summary Cover Page'!D5</f>
        <v>ANY AVAILABLE</v>
      </c>
      <c r="F5" s="69"/>
      <c r="G5" s="69"/>
      <c r="H5" s="72"/>
      <c r="I5" s="72"/>
      <c r="J5" s="72"/>
      <c r="K5" s="94"/>
      <c r="L5" s="94"/>
      <c r="M5" s="94"/>
      <c r="N5" s="94"/>
    </row>
    <row r="6" s="62" customFormat="1" customHeight="1" spans="1:14">
      <c r="A6" s="66" t="s">
        <v>10</v>
      </c>
      <c r="B6" s="66"/>
      <c r="C6" s="67" t="str">
        <f>'[1]Style Summary Cover Page'!B6</f>
        <v>SMALL</v>
      </c>
      <c r="D6" s="68" t="s">
        <v>11</v>
      </c>
      <c r="E6" s="69" t="str">
        <f>'[1]Style Summary Cover Page'!D6</f>
        <v>MATTE SATIN</v>
      </c>
      <c r="F6" s="69"/>
      <c r="G6" s="69"/>
      <c r="H6" s="72" t="s">
        <v>12</v>
      </c>
      <c r="I6" s="72"/>
      <c r="J6" s="72"/>
      <c r="K6" s="94" t="s">
        <v>13</v>
      </c>
      <c r="L6" s="94"/>
      <c r="M6" s="94"/>
      <c r="N6" s="94"/>
    </row>
    <row r="7" s="62" customFormat="1" customHeight="1" spans="1:14">
      <c r="A7" s="73" t="s">
        <v>14</v>
      </c>
      <c r="B7" s="74"/>
      <c r="C7" s="74"/>
      <c r="D7" s="74"/>
      <c r="E7" s="75"/>
      <c r="F7" s="75"/>
      <c r="G7" s="76" t="s">
        <v>15</v>
      </c>
      <c r="H7" s="76" t="s">
        <v>16</v>
      </c>
      <c r="I7" s="95" t="s">
        <v>17</v>
      </c>
      <c r="J7" s="96" t="s">
        <v>18</v>
      </c>
      <c r="K7" s="97" t="s">
        <v>19</v>
      </c>
      <c r="L7" s="95" t="s">
        <v>20</v>
      </c>
      <c r="M7" s="95" t="s">
        <v>21</v>
      </c>
      <c r="N7" s="95" t="s">
        <v>22</v>
      </c>
    </row>
    <row r="8" s="62" customFormat="1" ht="15" customHeight="1" spans="1:14">
      <c r="A8" s="77"/>
      <c r="B8" s="78"/>
      <c r="C8" s="78"/>
      <c r="D8" s="78"/>
      <c r="E8" s="79"/>
      <c r="F8" s="79"/>
      <c r="G8" s="80"/>
      <c r="H8" s="80"/>
      <c r="I8" s="98"/>
      <c r="J8" s="98"/>
      <c r="K8" s="98"/>
      <c r="L8" s="98"/>
      <c r="M8" s="98"/>
      <c r="N8" s="98"/>
    </row>
    <row r="9" s="62" customFormat="1" ht="25" customHeight="1" spans="1:14">
      <c r="A9" s="81" t="str">
        <f>'[1]SPEC SHEET'!A10</f>
        <v>BUST CUP HEIGHT, STRAP JOIN TO UNDERBUST SEAM</v>
      </c>
      <c r="B9" s="81"/>
      <c r="C9" s="81"/>
      <c r="D9" s="81"/>
      <c r="E9" s="81"/>
      <c r="F9" s="82" t="s">
        <v>23</v>
      </c>
      <c r="G9" s="83">
        <v>0.125</v>
      </c>
      <c r="H9" s="84">
        <f t="shared" ref="H9:H12" si="0">I9-0.125</f>
        <v>22.735</v>
      </c>
      <c r="I9" s="99">
        <f>'XS-XXL'!I9*2.54</f>
        <v>22.86</v>
      </c>
      <c r="J9" s="99">
        <f>'XS-XXL'!J9*2.54</f>
        <v>23.495</v>
      </c>
      <c r="K9" s="99">
        <f>'XS-XXL'!K9*2.54</f>
        <v>24.13</v>
      </c>
      <c r="L9" s="99">
        <f>'XS-XXL'!L9*2.54</f>
        <v>24.765</v>
      </c>
      <c r="M9" s="99">
        <f>'XS-XXL'!M9*2.54</f>
        <v>25.4</v>
      </c>
      <c r="N9" s="99">
        <f>'XS-XXL'!N9*2.54</f>
        <v>26.035</v>
      </c>
    </row>
    <row r="10" s="62" customFormat="1" ht="25" customHeight="1" spans="1:14">
      <c r="A10" s="81" t="str">
        <f>'[1]SPEC SHEET'!A11</f>
        <v>BUST CUP WIDTH, 5" FROM STRAP JOIN</v>
      </c>
      <c r="B10" s="81"/>
      <c r="C10" s="81"/>
      <c r="D10" s="81"/>
      <c r="E10" s="81"/>
      <c r="F10" s="85" t="s">
        <v>24</v>
      </c>
      <c r="G10" s="83">
        <v>0.125</v>
      </c>
      <c r="H10" s="84">
        <f>I10-0.25</f>
        <v>20.705</v>
      </c>
      <c r="I10" s="99">
        <f>'XS-XXL'!I10*2.54</f>
        <v>20.955</v>
      </c>
      <c r="J10" s="99">
        <f>'XS-XXL'!J10*2.54</f>
        <v>21.59</v>
      </c>
      <c r="K10" s="99">
        <f>'XS-XXL'!K10*2.54</f>
        <v>22.225</v>
      </c>
      <c r="L10" s="99">
        <f>'XS-XXL'!L10*2.54</f>
        <v>22.86</v>
      </c>
      <c r="M10" s="99">
        <f>'XS-XXL'!M10*2.54</f>
        <v>23.495</v>
      </c>
      <c r="N10" s="99">
        <f>'XS-XXL'!N10*2.54</f>
        <v>24.13</v>
      </c>
    </row>
    <row r="11" s="62" customFormat="1" ht="25" customHeight="1" spans="1:14">
      <c r="A11" s="81" t="str">
        <f>'[1]SPEC SHEET'!A12</f>
        <v>BUST CUP TOP EDGE LENGTH FROM CF TO STRAP JOIN</v>
      </c>
      <c r="B11" s="81"/>
      <c r="C11" s="81"/>
      <c r="D11" s="81"/>
      <c r="E11" s="81"/>
      <c r="F11" s="85" t="s">
        <v>25</v>
      </c>
      <c r="G11" s="83">
        <v>0.125</v>
      </c>
      <c r="H11" s="86">
        <f t="shared" si="0"/>
        <v>15.4325</v>
      </c>
      <c r="I11" s="99">
        <f>'XS-XXL'!I11*2.54</f>
        <v>15.5575</v>
      </c>
      <c r="J11" s="99">
        <f>'XS-XXL'!J11*2.54</f>
        <v>16.51</v>
      </c>
      <c r="K11" s="99">
        <f>'XS-XXL'!K11*2.54</f>
        <v>17.4625</v>
      </c>
      <c r="L11" s="99">
        <f>'XS-XXL'!L11*2.54</f>
        <v>18.415</v>
      </c>
      <c r="M11" s="99">
        <f>'XS-XXL'!M11*2.54</f>
        <v>19.3675</v>
      </c>
      <c r="N11" s="99">
        <f>'XS-XXL'!N11*2.54</f>
        <v>20.32</v>
      </c>
    </row>
    <row r="12" s="62" customFormat="1" ht="25" customHeight="1" spans="1:14">
      <c r="A12" s="81" t="str">
        <f>'[1]SPEC SHEET'!A13</f>
        <v>BODICE SIDE SEAM LENGTH TO WAIST SEAM</v>
      </c>
      <c r="B12" s="81"/>
      <c r="C12" s="81"/>
      <c r="D12" s="81"/>
      <c r="E12" s="81"/>
      <c r="F12" s="85" t="s">
        <v>26</v>
      </c>
      <c r="G12" s="83">
        <v>0.25</v>
      </c>
      <c r="H12" s="86">
        <f t="shared" si="0"/>
        <v>14.1625</v>
      </c>
      <c r="I12" s="99">
        <f>'XS-XXL'!I12*2.54</f>
        <v>14.2875</v>
      </c>
      <c r="J12" s="99">
        <f>'XS-XXL'!J12*2.54</f>
        <v>14.605</v>
      </c>
      <c r="K12" s="99">
        <f>'XS-XXL'!K12*2.54</f>
        <v>14.9225</v>
      </c>
      <c r="L12" s="99">
        <f>'XS-XXL'!L12*2.54</f>
        <v>15.24</v>
      </c>
      <c r="M12" s="99">
        <f>'XS-XXL'!M12*2.54</f>
        <v>15.5575</v>
      </c>
      <c r="N12" s="99">
        <f>'XS-XXL'!N12*2.54</f>
        <v>15.875</v>
      </c>
    </row>
    <row r="13" s="62" customFormat="1" ht="25" customHeight="1" spans="1:14">
      <c r="A13" s="81" t="str">
        <f>'[1]SPEC SHEET'!A14</f>
        <v>UNDERBUST WIDTH ( SS TO CF)</v>
      </c>
      <c r="B13" s="81"/>
      <c r="C13" s="81"/>
      <c r="D13" s="81"/>
      <c r="E13" s="81"/>
      <c r="F13" s="87" t="s">
        <v>27</v>
      </c>
      <c r="G13" s="83">
        <v>0.25</v>
      </c>
      <c r="H13" s="84">
        <f>I13-0.5</f>
        <v>21.09</v>
      </c>
      <c r="I13" s="99">
        <f>'XS-XXL'!I13*2.54</f>
        <v>21.59</v>
      </c>
      <c r="J13" s="99">
        <f>'XS-XXL'!J13*2.54</f>
        <v>22.86</v>
      </c>
      <c r="K13" s="99">
        <f>'XS-XXL'!K13*2.54</f>
        <v>24.13</v>
      </c>
      <c r="L13" s="99">
        <f>'XS-XXL'!L13*2.54</f>
        <v>25.7175</v>
      </c>
      <c r="M13" s="99">
        <f>'XS-XXL'!M13*2.54</f>
        <v>26.9875</v>
      </c>
      <c r="N13" s="99">
        <f>'XS-XXL'!N13*2.54</f>
        <v>28.2575</v>
      </c>
    </row>
    <row r="14" s="62" customFormat="1" ht="25" customHeight="1" spans="1:14">
      <c r="A14" s="81" t="str">
        <f>'[1]SPEC SHEET'!A15</f>
        <v>BUST SHIRRING LENGTH, ALONG UNDERBUST SEAM</v>
      </c>
      <c r="B14" s="81"/>
      <c r="C14" s="81"/>
      <c r="D14" s="81"/>
      <c r="E14" s="81"/>
      <c r="F14" s="85" t="s">
        <v>28</v>
      </c>
      <c r="G14" s="83">
        <v>0.5</v>
      </c>
      <c r="H14" s="84">
        <f>I14</f>
        <v>6.35</v>
      </c>
      <c r="I14" s="99">
        <f>'XS-XXL'!I14*2.54</f>
        <v>6.35</v>
      </c>
      <c r="J14" s="99">
        <f>'XS-XXL'!J14*2.54</f>
        <v>6.35</v>
      </c>
      <c r="K14" s="99">
        <f>'XS-XXL'!K14*2.54</f>
        <v>6.35</v>
      </c>
      <c r="L14" s="99">
        <f>'XS-XXL'!L14*2.54</f>
        <v>6.985</v>
      </c>
      <c r="M14" s="99">
        <f>'XS-XXL'!M14*2.54</f>
        <v>6.985</v>
      </c>
      <c r="N14" s="99">
        <f>'XS-XXL'!N14*2.54</f>
        <v>7.62</v>
      </c>
    </row>
    <row r="15" s="62" customFormat="1" ht="25" customHeight="1" spans="1:14">
      <c r="A15" s="81" t="str">
        <f>'[1]SPEC SHEET'!A16</f>
        <v>SKIRT FRONT LENGTH FROM CF TOP EDGE  TO HEM </v>
      </c>
      <c r="B15" s="81"/>
      <c r="C15" s="81"/>
      <c r="D15" s="81"/>
      <c r="E15" s="81"/>
      <c r="F15" s="85" t="s">
        <v>29</v>
      </c>
      <c r="G15" s="83">
        <v>0.5</v>
      </c>
      <c r="H15" s="88">
        <f>I15-0.375</f>
        <v>124.4025</v>
      </c>
      <c r="I15" s="99">
        <f>'XS-XXL'!I15*2.54</f>
        <v>124.7775</v>
      </c>
      <c r="J15" s="99">
        <f>'XS-XXL'!J15*2.54</f>
        <v>125.73</v>
      </c>
      <c r="K15" s="99">
        <f>'XS-XXL'!K15*2.54</f>
        <v>126.6825</v>
      </c>
      <c r="L15" s="99">
        <f>'XS-XXL'!L15*2.54</f>
        <v>127.635</v>
      </c>
      <c r="M15" s="99">
        <f>'XS-XXL'!M15*2.54</f>
        <v>128.5875</v>
      </c>
      <c r="N15" s="99">
        <f>'XS-XXL'!N15*2.54</f>
        <v>129.54</v>
      </c>
    </row>
    <row r="16" s="62" customFormat="1" ht="25" customHeight="1" spans="1:14">
      <c r="A16" s="81" t="str">
        <f>'[1]SPEC SHEET'!A17</f>
        <v>SKIRT SIDE SEAM  LENGTH - UNDERBUST TO HEM </v>
      </c>
      <c r="B16" s="81"/>
      <c r="C16" s="81"/>
      <c r="D16" s="81"/>
      <c r="E16" s="81"/>
      <c r="F16" s="85" t="s">
        <v>30</v>
      </c>
      <c r="G16" s="83">
        <v>0.5</v>
      </c>
      <c r="H16" s="88">
        <f t="shared" ref="H16:H19" si="1">I16-0.25</f>
        <v>127.7025</v>
      </c>
      <c r="I16" s="99">
        <f>'XS-XXL'!I16*2.54</f>
        <v>127.9525</v>
      </c>
      <c r="J16" s="99">
        <f>'XS-XXL'!J16*2.54</f>
        <v>128.905</v>
      </c>
      <c r="K16" s="99">
        <f>'XS-XXL'!K16*2.54</f>
        <v>129.8575</v>
      </c>
      <c r="L16" s="99">
        <f>'XS-XXL'!L16*2.54</f>
        <v>130.81</v>
      </c>
      <c r="M16" s="99">
        <f>'XS-XXL'!M16*2.54</f>
        <v>131.7625</v>
      </c>
      <c r="N16" s="99">
        <f>'XS-XXL'!N16*2.54</f>
        <v>132.715</v>
      </c>
    </row>
    <row r="17" s="62" customFormat="1" ht="25" customHeight="1" spans="1:14">
      <c r="A17" s="81" t="str">
        <f>'[1]SPEC SHEET'!A18</f>
        <v>SKIRT BACK  LENGTH FROM CB TOP EDGE TO HEM</v>
      </c>
      <c r="B17" s="81"/>
      <c r="C17" s="81"/>
      <c r="D17" s="81"/>
      <c r="E17" s="81"/>
      <c r="F17" s="85" t="s">
        <v>31</v>
      </c>
      <c r="G17" s="83">
        <v>0.125</v>
      </c>
      <c r="H17" s="88">
        <f t="shared" si="1"/>
        <v>108.97</v>
      </c>
      <c r="I17" s="99">
        <f>'XS-XXL'!I17*2.54</f>
        <v>109.22</v>
      </c>
      <c r="J17" s="99">
        <f>'XS-XXL'!J17*2.54</f>
        <v>109.855</v>
      </c>
      <c r="K17" s="99">
        <f>'XS-XXL'!K17*2.54</f>
        <v>110.49</v>
      </c>
      <c r="L17" s="99">
        <f>'XS-XXL'!L17*2.54</f>
        <v>111.125</v>
      </c>
      <c r="M17" s="99">
        <f>'XS-XXL'!M17*2.54</f>
        <v>111.76</v>
      </c>
      <c r="N17" s="99">
        <f>'XS-XXL'!N17*2.54</f>
        <v>112.395</v>
      </c>
    </row>
    <row r="18" s="62" customFormat="1" ht="25" customHeight="1" spans="1:14">
      <c r="A18" s="81" t="str">
        <f>'[1]SPEC SHEET'!A19</f>
        <v>LINING LENGTH DIFFERENCE FROM SELF</v>
      </c>
      <c r="B18" s="81"/>
      <c r="C18" s="81"/>
      <c r="D18" s="81"/>
      <c r="E18" s="81"/>
      <c r="F18" s="85" t="s">
        <v>32</v>
      </c>
      <c r="G18" s="83">
        <v>0.25</v>
      </c>
      <c r="H18" s="84">
        <f>I18</f>
        <v>1.27</v>
      </c>
      <c r="I18" s="99">
        <f>'XS-XXL'!I18*2.54</f>
        <v>1.27</v>
      </c>
      <c r="J18" s="99">
        <f>'XS-XXL'!J18*2.54</f>
        <v>1.27</v>
      </c>
      <c r="K18" s="99">
        <f>'XS-XXL'!K18*2.54</f>
        <v>1.27</v>
      </c>
      <c r="L18" s="99">
        <f>'XS-XXL'!L18*2.54</f>
        <v>1.27</v>
      </c>
      <c r="M18" s="99">
        <f>'XS-XXL'!M18*2.54</f>
        <v>1.27</v>
      </c>
      <c r="N18" s="99">
        <f>'XS-XXL'!N18*2.54</f>
        <v>1.27</v>
      </c>
    </row>
    <row r="19" s="62" customFormat="1" ht="25" customHeight="1" spans="1:14">
      <c r="A19" s="81" t="str">
        <f>'[1]SPEC SHEET'!A20</f>
        <v>FRONT NECK  WIDTH/ DISTANCE BETWEEN  STRAP JOIN SEAMS</v>
      </c>
      <c r="B19" s="81"/>
      <c r="C19" s="81"/>
      <c r="D19" s="81"/>
      <c r="E19" s="81"/>
      <c r="F19" s="85" t="s">
        <v>33</v>
      </c>
      <c r="G19" s="83">
        <v>0.125</v>
      </c>
      <c r="H19" s="84">
        <f t="shared" si="1"/>
        <v>26.42</v>
      </c>
      <c r="I19" s="99">
        <f>'XS-XXL'!I19*2.54</f>
        <v>26.67</v>
      </c>
      <c r="J19" s="99">
        <f>'XS-XXL'!J19*2.54</f>
        <v>27.305</v>
      </c>
      <c r="K19" s="99">
        <f>'XS-XXL'!K19*2.54</f>
        <v>27.94</v>
      </c>
      <c r="L19" s="99">
        <f>'XS-XXL'!L19*2.54</f>
        <v>28.575</v>
      </c>
      <c r="M19" s="99">
        <f>'XS-XXL'!M19*2.54</f>
        <v>29.21</v>
      </c>
      <c r="N19" s="99">
        <f>'XS-XXL'!N19*2.54</f>
        <v>29.845</v>
      </c>
    </row>
    <row r="20" s="62" customFormat="1" ht="25" customHeight="1" spans="1:14">
      <c r="A20" s="81" t="str">
        <f>'[1]SPEC SHEET'!A21</f>
        <v>FRONT STRAP POSITION  - ALONG CURVE SS TO STRAP JOIN</v>
      </c>
      <c r="B20" s="81"/>
      <c r="C20" s="81"/>
      <c r="D20" s="81"/>
      <c r="E20" s="81"/>
      <c r="F20" s="85" t="s">
        <v>34</v>
      </c>
      <c r="G20" s="83">
        <v>0.25</v>
      </c>
      <c r="H20" s="84">
        <f t="shared" ref="H20:H22" si="2">I20-0.125</f>
        <v>11.305</v>
      </c>
      <c r="I20" s="99">
        <f>'XS-XXL'!I20*2.54</f>
        <v>11.43</v>
      </c>
      <c r="J20" s="99">
        <f>'XS-XXL'!J20*2.54</f>
        <v>12.065</v>
      </c>
      <c r="K20" s="99">
        <f>'XS-XXL'!K20*2.54</f>
        <v>12.7</v>
      </c>
      <c r="L20" s="99">
        <f>'XS-XXL'!L20*2.54</f>
        <v>13.335</v>
      </c>
      <c r="M20" s="99">
        <f>'XS-XXL'!M20*2.54</f>
        <v>13.97</v>
      </c>
      <c r="N20" s="99">
        <f>'XS-XXL'!N20*2.54</f>
        <v>14.605</v>
      </c>
    </row>
    <row r="21" s="62" customFormat="1" ht="25" customHeight="1" spans="1:14">
      <c r="A21" s="81" t="str">
        <f>'[1]SPEC SHEET'!A22</f>
        <v>BACK STRAP POSITION - SS TO OUTER BACK STRAP JOIN</v>
      </c>
      <c r="B21" s="81"/>
      <c r="C21" s="81"/>
      <c r="D21" s="81"/>
      <c r="E21" s="81"/>
      <c r="F21" s="85" t="s">
        <v>35</v>
      </c>
      <c r="G21" s="83">
        <v>0.25</v>
      </c>
      <c r="H21" s="84">
        <f t="shared" si="2"/>
        <v>10.9875</v>
      </c>
      <c r="I21" s="99">
        <f>'XS-XXL'!I21*2.54</f>
        <v>11.1125</v>
      </c>
      <c r="J21" s="99">
        <f>'XS-XXL'!J21*2.54</f>
        <v>11.43</v>
      </c>
      <c r="K21" s="99">
        <f>'XS-XXL'!K21*2.54</f>
        <v>11.7475</v>
      </c>
      <c r="L21" s="99">
        <f>'XS-XXL'!L21*2.54</f>
        <v>12.065</v>
      </c>
      <c r="M21" s="99">
        <f>'XS-XXL'!M21*2.54</f>
        <v>12.3825</v>
      </c>
      <c r="N21" s="99">
        <f>'XS-XXL'!N21*2.54</f>
        <v>12.7</v>
      </c>
    </row>
    <row r="22" s="62" customFormat="1" ht="25" customHeight="1" spans="1:14">
      <c r="A22" s="81" t="str">
        <f>'[1]SPEC SHEET'!A23</f>
        <v>BACK STRAP POSITION - SS TO INNER  BACK STRAP JOIN</v>
      </c>
      <c r="B22" s="81"/>
      <c r="C22" s="81"/>
      <c r="D22" s="81"/>
      <c r="E22" s="81"/>
      <c r="F22" s="89" t="s">
        <v>36</v>
      </c>
      <c r="G22" s="83">
        <v>0.25</v>
      </c>
      <c r="H22" s="84">
        <f t="shared" si="2"/>
        <v>17.3375</v>
      </c>
      <c r="I22" s="99">
        <f>'XS-XXL'!I22*2.54</f>
        <v>17.4625</v>
      </c>
      <c r="J22" s="99">
        <f>'XS-XXL'!J22*2.54</f>
        <v>17.78</v>
      </c>
      <c r="K22" s="99">
        <f>'XS-XXL'!K22*2.54</f>
        <v>18.0975</v>
      </c>
      <c r="L22" s="99">
        <f>'XS-XXL'!L22*2.54</f>
        <v>18.415</v>
      </c>
      <c r="M22" s="99">
        <f>'XS-XXL'!M22*2.54</f>
        <v>18.7325</v>
      </c>
      <c r="N22" s="99">
        <f>'XS-XXL'!N22*2.54</f>
        <v>19.05</v>
      </c>
    </row>
    <row r="23" s="62" customFormat="1" ht="25" customHeight="1" spans="1:14">
      <c r="A23" s="81" t="str">
        <f>'[1]SPEC SHEET'!A24</f>
        <v>WAIST - 5 1/2" BELOW UA </v>
      </c>
      <c r="B23" s="81"/>
      <c r="C23" s="81"/>
      <c r="D23" s="81"/>
      <c r="E23" s="81"/>
      <c r="F23" s="89" t="s">
        <v>37</v>
      </c>
      <c r="G23" s="83">
        <v>0.25</v>
      </c>
      <c r="H23" s="90">
        <f t="shared" ref="H23:H27" si="3">SUM(I23-2)</f>
        <v>74.2</v>
      </c>
      <c r="I23" s="99">
        <f>'XS-XXL'!I23*2.54</f>
        <v>76.2</v>
      </c>
      <c r="J23" s="99">
        <f>'XS-XXL'!J23*2.54</f>
        <v>81.28</v>
      </c>
      <c r="K23" s="99">
        <f>'XS-XXL'!K23*2.54</f>
        <v>86.36</v>
      </c>
      <c r="L23" s="99">
        <f>'XS-XXL'!L23*2.54</f>
        <v>92.71</v>
      </c>
      <c r="M23" s="99">
        <f>'XS-XXL'!M23*2.54</f>
        <v>97.79</v>
      </c>
      <c r="N23" s="99">
        <f>'XS-XXL'!N23*2.54</f>
        <v>102.87</v>
      </c>
    </row>
    <row r="24" s="62" customFormat="1" ht="25" customHeight="1" spans="1:14">
      <c r="A24" s="81" t="str">
        <f>'[1]SPEC SHEET'!A25</f>
        <v>HIGH HIP - 12" BELOW AH </v>
      </c>
      <c r="B24" s="81"/>
      <c r="C24" s="81"/>
      <c r="D24" s="81"/>
      <c r="E24" s="81"/>
      <c r="F24" s="89" t="s">
        <v>38</v>
      </c>
      <c r="G24" s="83">
        <v>0.25</v>
      </c>
      <c r="H24" s="90">
        <f t="shared" si="3"/>
        <v>86.9</v>
      </c>
      <c r="I24" s="99">
        <f>'XS-XXL'!I24*2.54</f>
        <v>88.9</v>
      </c>
      <c r="J24" s="99">
        <f>'XS-XXL'!J24*2.54</f>
        <v>93.98</v>
      </c>
      <c r="K24" s="99">
        <f>'XS-XXL'!K24*2.54</f>
        <v>99.06</v>
      </c>
      <c r="L24" s="99">
        <f>'XS-XXL'!L24*2.54</f>
        <v>105.41</v>
      </c>
      <c r="M24" s="99">
        <f>'XS-XXL'!M24*2.54</f>
        <v>110.49</v>
      </c>
      <c r="N24" s="99">
        <f>'XS-XXL'!N24*2.54</f>
        <v>115.57</v>
      </c>
    </row>
    <row r="25" s="62" customFormat="1" ht="25" customHeight="1" spans="1:14">
      <c r="A25" s="81" t="str">
        <f>'[1]SPEC SHEET'!A26</f>
        <v>LOW HIP 18”  BELOW AH </v>
      </c>
      <c r="B25" s="81"/>
      <c r="C25" s="81"/>
      <c r="D25" s="81"/>
      <c r="E25" s="81"/>
      <c r="F25" s="89" t="s">
        <v>39</v>
      </c>
      <c r="G25" s="83">
        <v>0.5</v>
      </c>
      <c r="H25" s="90">
        <f t="shared" si="3"/>
        <v>89.44</v>
      </c>
      <c r="I25" s="99">
        <f>'XS-XXL'!I25*2.54</f>
        <v>91.44</v>
      </c>
      <c r="J25" s="99">
        <f>'XS-XXL'!J25*2.54</f>
        <v>96.52</v>
      </c>
      <c r="K25" s="99">
        <f>'XS-XXL'!K25*2.54</f>
        <v>101.6</v>
      </c>
      <c r="L25" s="99">
        <f>'XS-XXL'!L25*2.54</f>
        <v>107.95</v>
      </c>
      <c r="M25" s="99">
        <f>'XS-XXL'!M25*2.54</f>
        <v>113.03</v>
      </c>
      <c r="N25" s="99">
        <f>'XS-XXL'!N25*2.54</f>
        <v>118.11</v>
      </c>
    </row>
    <row r="26" s="62" customFormat="1" ht="25" customHeight="1" spans="1:14">
      <c r="A26" s="81" t="str">
        <f>'[1]SPEC SHEET'!A27</f>
        <v>SWEEP SKIRT STRAIGHT - SLIT EDGES ALIGNED, FOLD TO SLIT EDGE (SELF)</v>
      </c>
      <c r="B26" s="81"/>
      <c r="C26" s="81"/>
      <c r="D26" s="81"/>
      <c r="E26" s="81"/>
      <c r="F26" s="89" t="s">
        <v>40</v>
      </c>
      <c r="G26" s="83">
        <v>0.5</v>
      </c>
      <c r="H26" s="90">
        <f t="shared" si="3"/>
        <v>198.66</v>
      </c>
      <c r="I26" s="99">
        <f>'XS-XXL'!I26*2.54</f>
        <v>200.66</v>
      </c>
      <c r="J26" s="99">
        <f>'XS-XXL'!J26*2.54</f>
        <v>205.74</v>
      </c>
      <c r="K26" s="99">
        <f>'XS-XXL'!K26*2.54</f>
        <v>210.82</v>
      </c>
      <c r="L26" s="99">
        <f>'XS-XXL'!L26*2.54</f>
        <v>217.17</v>
      </c>
      <c r="M26" s="99">
        <f>'XS-XXL'!M26*2.54</f>
        <v>222.25</v>
      </c>
      <c r="N26" s="99">
        <f>'XS-XXL'!N26*2.54</f>
        <v>227.33</v>
      </c>
    </row>
    <row r="27" s="62" customFormat="1" ht="25" customHeight="1" spans="1:14">
      <c r="A27" s="81" t="str">
        <f>'[1]SPEC SHEET'!A28</f>
        <v>SWEEP SKIRT STRAIGHT - SLIT EDGES ALIGNED, FOLD TO SLIT EDGE (LINING)</v>
      </c>
      <c r="B27" s="81"/>
      <c r="C27" s="81"/>
      <c r="D27" s="81"/>
      <c r="E27" s="81"/>
      <c r="F27" s="85" t="s">
        <v>41</v>
      </c>
      <c r="G27" s="83">
        <v>0.25</v>
      </c>
      <c r="H27" s="90">
        <f t="shared" si="3"/>
        <v>185.96</v>
      </c>
      <c r="I27" s="99">
        <f>'XS-XXL'!I27*2.54</f>
        <v>187.96</v>
      </c>
      <c r="J27" s="99">
        <f>'XS-XXL'!J27*2.54</f>
        <v>193.04</v>
      </c>
      <c r="K27" s="99">
        <f>'XS-XXL'!K27*2.54</f>
        <v>198.12</v>
      </c>
      <c r="L27" s="99">
        <f>'XS-XXL'!L27*2.54</f>
        <v>204.47</v>
      </c>
      <c r="M27" s="99">
        <f>'XS-XXL'!M27*2.54</f>
        <v>209.55</v>
      </c>
      <c r="N27" s="99">
        <f>'XS-XXL'!N27*2.54</f>
        <v>214.63</v>
      </c>
    </row>
    <row r="28" s="62" customFormat="1" ht="25" customHeight="1" spans="1:14">
      <c r="A28" s="81" t="str">
        <f>'[1]SPEC SHEET'!A29</f>
        <v> SHOULDER STRAP LENGTH (INNER)</v>
      </c>
      <c r="B28" s="81"/>
      <c r="C28" s="81"/>
      <c r="D28" s="81"/>
      <c r="E28" s="81"/>
      <c r="F28" s="85" t="s">
        <v>42</v>
      </c>
      <c r="G28" s="83">
        <v>0.25</v>
      </c>
      <c r="H28" s="84">
        <f>I28-0.25</f>
        <v>53.09</v>
      </c>
      <c r="I28" s="99">
        <f>'XS-XXL'!I28*2.54</f>
        <v>53.34</v>
      </c>
      <c r="J28" s="99">
        <f>'XS-XXL'!J28*2.54</f>
        <v>53.975</v>
      </c>
      <c r="K28" s="99">
        <f>'XS-XXL'!K28*2.54</f>
        <v>54.61</v>
      </c>
      <c r="L28" s="99">
        <f>'XS-XXL'!L28*2.54</f>
        <v>55.245</v>
      </c>
      <c r="M28" s="99">
        <f>'XS-XXL'!M28*2.54</f>
        <v>55.88</v>
      </c>
      <c r="N28" s="99">
        <f>'XS-XXL'!N28*2.54</f>
        <v>56.515</v>
      </c>
    </row>
    <row r="29" s="62" customFormat="1" ht="25" customHeight="1" spans="1:14">
      <c r="A29" s="81" t="str">
        <f>'[1]SPEC SHEET'!A30</f>
        <v> SHOULDER STRAP LENGTH (OUTER)</v>
      </c>
      <c r="B29" s="81"/>
      <c r="C29" s="81"/>
      <c r="D29" s="81"/>
      <c r="E29" s="81"/>
      <c r="F29" s="91" t="s">
        <v>43</v>
      </c>
      <c r="G29" s="83">
        <v>0.25</v>
      </c>
      <c r="H29" s="84">
        <f>I29-0.25</f>
        <v>53.725</v>
      </c>
      <c r="I29" s="99">
        <f>'XS-XXL'!I29*2.54</f>
        <v>53.975</v>
      </c>
      <c r="J29" s="99">
        <f>'XS-XXL'!J29*2.54</f>
        <v>54.61</v>
      </c>
      <c r="K29" s="99">
        <f>'XS-XXL'!K29*2.54</f>
        <v>55.245</v>
      </c>
      <c r="L29" s="99">
        <f>'XS-XXL'!L29*2.54</f>
        <v>55.88</v>
      </c>
      <c r="M29" s="99">
        <f>'XS-XXL'!M29*2.54</f>
        <v>56.515</v>
      </c>
      <c r="N29" s="99">
        <f>'XS-XXL'!N29*2.54</f>
        <v>57.15</v>
      </c>
    </row>
    <row r="30" s="62" customFormat="1" ht="25" customHeight="1" spans="1:14">
      <c r="A30" s="81" t="str">
        <f>'[1]SPEC SHEET'!A31</f>
        <v>ADJUSTABLE OVERLAP LENGTH</v>
      </c>
      <c r="B30" s="81"/>
      <c r="C30" s="81"/>
      <c r="D30" s="81"/>
      <c r="E30" s="81"/>
      <c r="F30" s="91" t="s">
        <v>44</v>
      </c>
      <c r="G30" s="92">
        <v>0</v>
      </c>
      <c r="H30" s="84">
        <f>I30</f>
        <v>2.54</v>
      </c>
      <c r="I30" s="99">
        <f>'XS-XXL'!I30*2.54</f>
        <v>2.54</v>
      </c>
      <c r="J30" s="99">
        <f>'XS-XXL'!J30*2.54</f>
        <v>2.54</v>
      </c>
      <c r="K30" s="99">
        <f>'XS-XXL'!K30*2.54</f>
        <v>2.54</v>
      </c>
      <c r="L30" s="99">
        <f>'XS-XXL'!L30*2.54</f>
        <v>2.54</v>
      </c>
      <c r="M30" s="99">
        <f>'XS-XXL'!M30*2.54</f>
        <v>2.54</v>
      </c>
      <c r="N30" s="99">
        <f>'XS-XXL'!N30*2.54</f>
        <v>2.54</v>
      </c>
    </row>
    <row r="31" s="62" customFormat="1" ht="25" customHeight="1" spans="1:14">
      <c r="A31" s="81" t="str">
        <f>'[1]SPEC SHEET'!A32</f>
        <v>HEM HEIGHT</v>
      </c>
      <c r="B31" s="81"/>
      <c r="C31" s="81"/>
      <c r="D31" s="81"/>
      <c r="E31" s="81"/>
      <c r="F31" s="91" t="s">
        <v>45</v>
      </c>
      <c r="G31" s="92">
        <v>0</v>
      </c>
      <c r="H31" s="84">
        <f>I31</f>
        <v>0.3175</v>
      </c>
      <c r="I31" s="99">
        <f>'XS-XXL'!I31*2.54</f>
        <v>0.3175</v>
      </c>
      <c r="J31" s="99">
        <f>'XS-XXL'!J31*2.54</f>
        <v>0.3175</v>
      </c>
      <c r="K31" s="99">
        <f>'XS-XXL'!K31*2.54</f>
        <v>0.3175</v>
      </c>
      <c r="L31" s="99">
        <f>'XS-XXL'!L31*2.54</f>
        <v>0.3175</v>
      </c>
      <c r="M31" s="99">
        <f>'XS-XXL'!M31*2.54</f>
        <v>0.3175</v>
      </c>
      <c r="N31" s="99">
        <f>'XS-XXL'!N31*2.54</f>
        <v>0.3175</v>
      </c>
    </row>
    <row r="32" s="62" customFormat="1" customHeight="1" spans="9:14">
      <c r="I32" s="100"/>
      <c r="J32" s="100"/>
      <c r="K32" s="100"/>
      <c r="L32" s="100"/>
      <c r="M32" s="100"/>
      <c r="N32" s="100"/>
    </row>
  </sheetData>
  <mergeCells count="52">
    <mergeCell ref="A1:D1"/>
    <mergeCell ref="G1:H1"/>
    <mergeCell ref="I1:J1"/>
    <mergeCell ref="K1:N1"/>
    <mergeCell ref="A2:B2"/>
    <mergeCell ref="E2:G2"/>
    <mergeCell ref="A3:B3"/>
    <mergeCell ref="E3:G3"/>
    <mergeCell ref="A4:B4"/>
    <mergeCell ref="E4:G4"/>
    <mergeCell ref="A5:B5"/>
    <mergeCell ref="E5:G5"/>
    <mergeCell ref="H5:J5"/>
    <mergeCell ref="K5:N5"/>
    <mergeCell ref="A6:B6"/>
    <mergeCell ref="E6:G6"/>
    <mergeCell ref="H6:J6"/>
    <mergeCell ref="K6:N6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20:E20"/>
    <mergeCell ref="A21:E21"/>
    <mergeCell ref="A22:E22"/>
    <mergeCell ref="A23:E23"/>
    <mergeCell ref="A24:E24"/>
    <mergeCell ref="A25:E25"/>
    <mergeCell ref="A26:E26"/>
    <mergeCell ref="A27:E27"/>
    <mergeCell ref="A28:E28"/>
    <mergeCell ref="A29:E29"/>
    <mergeCell ref="A30:E30"/>
    <mergeCell ref="A31:E31"/>
    <mergeCell ref="G7:G8"/>
    <mergeCell ref="H7:H8"/>
    <mergeCell ref="I7:I8"/>
    <mergeCell ref="J7:J8"/>
    <mergeCell ref="K7:K8"/>
    <mergeCell ref="L7:L8"/>
    <mergeCell ref="M7:M8"/>
    <mergeCell ref="N7:N8"/>
    <mergeCell ref="H2:J4"/>
    <mergeCell ref="K2:N4"/>
    <mergeCell ref="A7:E8"/>
  </mergeCells>
  <conditionalFormatting sqref="K9:O31 W9:W31 S9:S31">
    <cfRule type="notContainsBlanks" dxfId="0" priority="3">
      <formula>LEN(TRIM(K9))&gt;0</formula>
    </cfRule>
  </conditionalFormatting>
  <dataValidations count="2">
    <dataValidation type="list" allowBlank="1" showInputMessage="1" showErrorMessage="1" sqref="K5">
      <formula1>"YES,NO"</formula1>
    </dataValidation>
    <dataValidation type="list" allowBlank="1" showInputMessage="1" showErrorMessage="1" sqref="K2:N4">
      <formula1>"MAINLINE,LONG LEAD"</formula1>
    </dataValidation>
  </dataValidations>
  <pageMargins left="0.7" right="0.7" top="0.75" bottom="0.75" header="0.3" footer="0.3"/>
  <pageSetup paperSize="9" scale="67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1"/>
  <sheetViews>
    <sheetView view="pageBreakPreview" zoomScale="55" zoomScaleNormal="70" topLeftCell="A3" workbookViewId="0">
      <selection activeCell="Q20" sqref="Q20"/>
    </sheetView>
  </sheetViews>
  <sheetFormatPr defaultColWidth="12.6637168141593" defaultRowHeight="15.75" customHeight="1"/>
  <cols>
    <col min="1" max="1" width="16.3362831858407" style="1" customWidth="1"/>
    <col min="2" max="2" width="25.1681415929204" style="1" customWidth="1"/>
    <col min="3" max="3" width="20.3362831858407" style="1" customWidth="1"/>
    <col min="4" max="4" width="19.1681415929204" style="1" customWidth="1"/>
    <col min="5" max="5" width="46.4690265486726" style="1" customWidth="1"/>
    <col min="6" max="6" width="11.1681415929204" style="1" customWidth="1"/>
    <col min="7" max="10" width="15.5398230088496" style="1" customWidth="1"/>
    <col min="11" max="11" width="23.6637168141593" style="1" customWidth="1"/>
    <col min="12" max="12" width="5.66371681415929" style="1" customWidth="1"/>
    <col min="13" max="15" width="8.66371681415929" style="1" customWidth="1"/>
    <col min="16" max="16" width="5.50442477876106" style="1" customWidth="1"/>
    <col min="17" max="17" width="8.66371681415929" style="1" customWidth="1"/>
    <col min="18" max="19" width="8.50442477876106" style="1" customWidth="1"/>
    <col min="20" max="20" width="6.66371681415929" style="1" customWidth="1"/>
    <col min="21" max="21" width="10.1681415929204" style="1" customWidth="1"/>
    <col min="22" max="22" width="28.6637168141593" style="1" customWidth="1"/>
    <col min="23" max="16384" width="12.6637168141593" style="1"/>
  </cols>
  <sheetData>
    <row r="1" s="1" customFormat="1" ht="30" customHeight="1" spans="1:21">
      <c r="A1" s="2" t="s">
        <v>46</v>
      </c>
      <c r="B1" s="2"/>
      <c r="C1" s="2"/>
      <c r="D1" s="3" t="s">
        <v>1</v>
      </c>
      <c r="E1" s="3"/>
      <c r="F1" s="4" t="str">
        <f>'[2]Style Summary Cover Page'!E1</f>
        <v>BG7264</v>
      </c>
      <c r="G1" s="3" t="s">
        <v>47</v>
      </c>
      <c r="H1" s="3"/>
      <c r="I1" s="32"/>
      <c r="J1" s="32"/>
      <c r="K1" s="32"/>
      <c r="L1" s="33"/>
      <c r="M1" s="33"/>
      <c r="N1" s="33"/>
      <c r="O1" s="33"/>
      <c r="P1" s="33"/>
      <c r="Q1" s="33"/>
      <c r="R1" s="33"/>
      <c r="S1" s="33"/>
      <c r="T1" s="33"/>
      <c r="U1" s="33"/>
    </row>
    <row r="2" s="1" customFormat="1" customHeight="1" spans="1:21">
      <c r="A2" s="5" t="s">
        <v>2</v>
      </c>
      <c r="B2" s="6" t="str">
        <f>'[2]Style Summary Cover Page'!B2</f>
        <v>DASHA DRESS</v>
      </c>
      <c r="C2" s="7" t="s">
        <v>3</v>
      </c>
      <c r="D2" s="8" t="str">
        <f>'[2]Style Summary Cover Page'!D2</f>
        <v>SARAH PUNTER</v>
      </c>
      <c r="E2" s="8"/>
      <c r="F2" s="8"/>
      <c r="G2" s="9" t="s">
        <v>48</v>
      </c>
      <c r="H2" s="9"/>
      <c r="I2" s="34" t="s">
        <v>49</v>
      </c>
      <c r="J2" s="34"/>
      <c r="K2" s="34"/>
      <c r="L2" s="35"/>
      <c r="M2" s="35"/>
      <c r="N2" s="35"/>
      <c r="O2" s="35"/>
      <c r="P2" s="35"/>
      <c r="Q2" s="35"/>
      <c r="R2" s="35"/>
      <c r="S2" s="35"/>
      <c r="T2" s="35"/>
      <c r="U2" s="35"/>
    </row>
    <row r="3" s="1" customFormat="1" customHeight="1" spans="1:21">
      <c r="A3" s="5" t="s">
        <v>4</v>
      </c>
      <c r="B3" s="10">
        <f>'[2]Style Summary Cover Page'!B3</f>
        <v>45527</v>
      </c>
      <c r="C3" s="7" t="s">
        <v>5</v>
      </c>
      <c r="D3" s="8" t="str">
        <f>'[2]Style Summary Cover Page'!D3</f>
        <v>SOPHIA S &amp; SARAH P</v>
      </c>
      <c r="E3" s="8"/>
      <c r="F3" s="8"/>
      <c r="G3" s="9"/>
      <c r="H3" s="9"/>
      <c r="I3" s="34"/>
      <c r="J3" s="34"/>
      <c r="K3" s="34"/>
      <c r="L3" s="35"/>
      <c r="M3" s="35"/>
      <c r="N3" s="35"/>
      <c r="O3" s="35"/>
      <c r="P3" s="35"/>
      <c r="Q3" s="35"/>
      <c r="R3" s="35"/>
      <c r="S3" s="35"/>
      <c r="T3" s="35"/>
      <c r="U3" s="35"/>
    </row>
    <row r="4" s="1" customFormat="1" customHeight="1" spans="1:21">
      <c r="A4" s="5" t="s">
        <v>6</v>
      </c>
      <c r="B4" s="6" t="str">
        <f>'[2]Style Summary Cover Page'!B4</f>
        <v>SUMMER 25</v>
      </c>
      <c r="C4" s="7" t="s">
        <v>7</v>
      </c>
      <c r="D4" s="8" t="s">
        <v>50</v>
      </c>
      <c r="E4" s="8"/>
      <c r="F4" s="8"/>
      <c r="G4" s="9"/>
      <c r="H4" s="9"/>
      <c r="I4" s="34"/>
      <c r="J4" s="34"/>
      <c r="K4" s="34"/>
      <c r="L4" s="35"/>
      <c r="M4" s="35"/>
      <c r="N4" s="35"/>
      <c r="O4" s="35"/>
      <c r="P4" s="35"/>
      <c r="Q4" s="35"/>
      <c r="R4" s="35"/>
      <c r="S4" s="35"/>
      <c r="T4" s="35"/>
      <c r="U4" s="35"/>
    </row>
    <row r="5" s="1" customFormat="1" customHeight="1" spans="1:21">
      <c r="A5" s="5" t="s">
        <v>8</v>
      </c>
      <c r="B5" s="6" t="str">
        <f>'[2]Style Summary Cover Page'!B5</f>
        <v>0X-3X</v>
      </c>
      <c r="C5" s="7" t="s">
        <v>9</v>
      </c>
      <c r="D5" s="8" t="str">
        <f>'[2]Style Summary Cover Page'!D5</f>
        <v>ANY AVAILABLE</v>
      </c>
      <c r="E5" s="8"/>
      <c r="F5" s="8"/>
      <c r="G5" s="11" t="s">
        <v>51</v>
      </c>
      <c r="H5" s="12"/>
      <c r="I5" s="36" t="s">
        <v>52</v>
      </c>
      <c r="J5" s="37"/>
      <c r="K5" s="38"/>
      <c r="L5" s="35"/>
      <c r="M5" s="35"/>
      <c r="N5" s="35"/>
      <c r="O5" s="35"/>
      <c r="P5" s="35"/>
      <c r="Q5" s="35"/>
      <c r="R5" s="35"/>
      <c r="S5" s="35"/>
      <c r="T5" s="35"/>
      <c r="U5" s="35"/>
    </row>
    <row r="6" s="1" customFormat="1" customHeight="1" spans="1:21">
      <c r="A6" s="5" t="s">
        <v>10</v>
      </c>
      <c r="B6" s="6" t="str">
        <f>'[2]Style Summary Cover Page'!B6</f>
        <v>1X</v>
      </c>
      <c r="C6" s="7" t="s">
        <v>11</v>
      </c>
      <c r="D6" s="8" t="str">
        <f>'[2]Style Summary Cover Page'!D6</f>
        <v>MATTE SATIN</v>
      </c>
      <c r="E6" s="8"/>
      <c r="F6" s="8"/>
      <c r="G6" s="13"/>
      <c r="H6" s="14"/>
      <c r="I6" s="39"/>
      <c r="J6" s="40"/>
      <c r="K6" s="41"/>
      <c r="L6" s="35"/>
      <c r="M6" s="35"/>
      <c r="N6" s="35"/>
      <c r="O6" s="35"/>
      <c r="P6" s="35"/>
      <c r="Q6" s="35"/>
      <c r="R6" s="35"/>
      <c r="S6" s="35"/>
      <c r="T6" s="35"/>
      <c r="U6" s="51"/>
    </row>
    <row r="7" s="1" customFormat="1" customHeight="1" spans="1:22">
      <c r="A7" s="15" t="s">
        <v>14</v>
      </c>
      <c r="B7" s="16"/>
      <c r="C7" s="16"/>
      <c r="D7" s="16"/>
      <c r="E7" s="16"/>
      <c r="F7" s="17" t="s">
        <v>15</v>
      </c>
      <c r="G7" s="18" t="s">
        <v>53</v>
      </c>
      <c r="H7" s="19" t="s">
        <v>54</v>
      </c>
      <c r="I7" s="42" t="s">
        <v>55</v>
      </c>
      <c r="J7" s="18" t="s">
        <v>56</v>
      </c>
      <c r="K7" s="17" t="s">
        <v>57</v>
      </c>
      <c r="L7" s="43"/>
      <c r="M7" s="43"/>
      <c r="N7" s="44"/>
      <c r="O7" s="43"/>
      <c r="P7" s="43"/>
      <c r="Q7" s="43"/>
      <c r="R7" s="44"/>
      <c r="S7" s="43"/>
      <c r="T7" s="43"/>
      <c r="U7" s="44"/>
      <c r="V7" s="46"/>
    </row>
    <row r="8" s="1" customFormat="1" ht="15" customHeight="1" spans="1:22">
      <c r="A8" s="16"/>
      <c r="B8" s="16"/>
      <c r="C8" s="16"/>
      <c r="D8" s="16"/>
      <c r="E8" s="16"/>
      <c r="F8" s="20"/>
      <c r="G8" s="21"/>
      <c r="H8" s="21"/>
      <c r="I8" s="21"/>
      <c r="J8" s="21"/>
      <c r="K8" s="20"/>
      <c r="L8" s="45"/>
      <c r="M8" s="46"/>
      <c r="N8" s="46"/>
      <c r="O8" s="46"/>
      <c r="P8" s="45"/>
      <c r="Q8" s="46"/>
      <c r="R8" s="46"/>
      <c r="S8" s="46"/>
      <c r="T8" s="45"/>
      <c r="U8" s="46"/>
      <c r="V8" s="46"/>
    </row>
    <row r="9" s="1" customFormat="1" ht="25" customHeight="1" spans="1:22">
      <c r="A9" s="22" t="str">
        <f>'[3]SPEC SHEET CURVE'!A10</f>
        <v>BUST CUP HEIGHT, STRAP JOIN TO UNDERBUST SEAM</v>
      </c>
      <c r="B9" s="22"/>
      <c r="C9" s="22"/>
      <c r="D9" s="22"/>
      <c r="E9" s="23" t="s">
        <v>58</v>
      </c>
      <c r="F9" s="24">
        <v>0.125</v>
      </c>
      <c r="G9" s="53">
        <f t="shared" ref="G9:G11" si="0">H9-0.3125</f>
        <v>10.4375</v>
      </c>
      <c r="H9" s="54">
        <f>'[3]SPEC SHEET CURVE'!T10</f>
        <v>10.75</v>
      </c>
      <c r="I9" s="59">
        <f t="shared" ref="I9:I11" si="1">H9+0.3125</f>
        <v>11.0625</v>
      </c>
      <c r="J9" s="59">
        <f t="shared" ref="J9:J12" si="2">I9+0.3125</f>
        <v>11.375</v>
      </c>
      <c r="K9" s="47"/>
      <c r="L9" s="48"/>
      <c r="M9" s="48"/>
      <c r="N9" s="48"/>
      <c r="O9" s="49"/>
      <c r="P9" s="48"/>
      <c r="Q9" s="48"/>
      <c r="R9" s="48"/>
      <c r="S9" s="49"/>
      <c r="T9" s="48"/>
      <c r="U9" s="48"/>
      <c r="V9" s="52"/>
    </row>
    <row r="10" s="1" customFormat="1" ht="25" customHeight="1" spans="1:22">
      <c r="A10" s="22" t="str">
        <f>'[3]SPEC SHEET CURVE'!A11</f>
        <v>BUST CUP WIDTH, 5" FROM STRAP JOIN</v>
      </c>
      <c r="B10" s="22"/>
      <c r="C10" s="22"/>
      <c r="D10" s="22"/>
      <c r="E10" s="23" t="s">
        <v>59</v>
      </c>
      <c r="F10" s="24">
        <v>0.125</v>
      </c>
      <c r="G10" s="53">
        <f t="shared" si="0"/>
        <v>7.6875</v>
      </c>
      <c r="H10" s="54">
        <f>'[3]SPEC SHEET CURVE'!T11</f>
        <v>8</v>
      </c>
      <c r="I10" s="59">
        <f t="shared" si="1"/>
        <v>8.3125</v>
      </c>
      <c r="J10" s="59">
        <f t="shared" si="2"/>
        <v>8.625</v>
      </c>
      <c r="K10" s="47"/>
      <c r="L10" s="48"/>
      <c r="M10" s="48"/>
      <c r="N10" s="48"/>
      <c r="O10" s="49"/>
      <c r="P10" s="48"/>
      <c r="Q10" s="48"/>
      <c r="R10" s="48"/>
      <c r="S10" s="49"/>
      <c r="T10" s="48"/>
      <c r="U10" s="48"/>
      <c r="V10" s="52"/>
    </row>
    <row r="11" s="1" customFormat="1" ht="25" customHeight="1" spans="1:22">
      <c r="A11" s="22" t="str">
        <f>'[3]SPEC SHEET CURVE'!A12</f>
        <v>BUST CUP TOP EDGE LENGTH FROM CF TO STRAP JOIN</v>
      </c>
      <c r="B11" s="22"/>
      <c r="C11" s="22"/>
      <c r="D11" s="22"/>
      <c r="E11" s="23" t="s">
        <v>60</v>
      </c>
      <c r="F11" s="26">
        <v>0.125</v>
      </c>
      <c r="G11" s="53">
        <f t="shared" si="0"/>
        <v>8.4375</v>
      </c>
      <c r="H11" s="54">
        <f>'[3]SPEC SHEET CURVE'!T12</f>
        <v>8.75</v>
      </c>
      <c r="I11" s="59">
        <f t="shared" si="1"/>
        <v>9.0625</v>
      </c>
      <c r="J11" s="59">
        <f t="shared" si="2"/>
        <v>9.375</v>
      </c>
      <c r="K11" s="47"/>
      <c r="L11" s="48"/>
      <c r="M11" s="48"/>
      <c r="N11" s="48"/>
      <c r="O11" s="49"/>
      <c r="P11" s="48"/>
      <c r="Q11" s="48"/>
      <c r="R11" s="48"/>
      <c r="S11" s="49"/>
      <c r="T11" s="48"/>
      <c r="U11" s="48"/>
      <c r="V11" s="52"/>
    </row>
    <row r="12" s="1" customFormat="1" ht="25" customHeight="1" spans="1:22">
      <c r="A12" s="22" t="str">
        <f>'[3]SPEC SHEET CURVE'!A13</f>
        <v>BODICE SIDE SEAM LENGTH TO WAIST SEAM</v>
      </c>
      <c r="B12" s="22"/>
      <c r="C12" s="22"/>
      <c r="D12" s="22"/>
      <c r="E12" s="23" t="s">
        <v>61</v>
      </c>
      <c r="F12" s="26">
        <v>0.125</v>
      </c>
      <c r="G12" s="53">
        <f>H12-0.125</f>
        <v>6.875</v>
      </c>
      <c r="H12" s="54">
        <f>'[3]SPEC SHEET CURVE'!T13</f>
        <v>7</v>
      </c>
      <c r="I12" s="59">
        <f>H12+0.125</f>
        <v>7.125</v>
      </c>
      <c r="J12" s="59">
        <f>I12+0.125</f>
        <v>7.25</v>
      </c>
      <c r="K12" s="50"/>
      <c r="L12" s="48"/>
      <c r="M12" s="48"/>
      <c r="N12" s="48"/>
      <c r="O12" s="49"/>
      <c r="P12" s="48"/>
      <c r="Q12" s="48"/>
      <c r="R12" s="48"/>
      <c r="S12" s="49"/>
      <c r="T12" s="48"/>
      <c r="U12" s="48"/>
      <c r="V12" s="52"/>
    </row>
    <row r="13" s="1" customFormat="1" ht="25" customHeight="1" spans="1:22">
      <c r="A13" s="22" t="str">
        <f>'[3]SPEC SHEET CURVE'!A14</f>
        <v>UNDERBUST WIDTH ( SS TO CF)</v>
      </c>
      <c r="B13" s="22"/>
      <c r="C13" s="22"/>
      <c r="D13" s="22"/>
      <c r="E13" s="23" t="s">
        <v>62</v>
      </c>
      <c r="F13" s="27">
        <v>0.5</v>
      </c>
      <c r="G13" s="55">
        <f>H13-0.5</f>
        <v>11.375</v>
      </c>
      <c r="H13" s="54">
        <f>'[3]SPEC SHEET CURVE'!T14</f>
        <v>11.875</v>
      </c>
      <c r="I13" s="59">
        <f>H13+0.5</f>
        <v>12.375</v>
      </c>
      <c r="J13" s="59">
        <f>I13+0.5</f>
        <v>12.875</v>
      </c>
      <c r="K13" s="47"/>
      <c r="L13" s="48"/>
      <c r="M13" s="48"/>
      <c r="N13" s="48"/>
      <c r="O13" s="49"/>
      <c r="P13" s="48"/>
      <c r="Q13" s="48"/>
      <c r="R13" s="48"/>
      <c r="S13" s="49"/>
      <c r="T13" s="48"/>
      <c r="U13" s="48"/>
      <c r="V13" s="52"/>
    </row>
    <row r="14" s="1" customFormat="1" ht="25" customHeight="1" spans="1:22">
      <c r="A14" s="22" t="str">
        <f>'[3]SPEC SHEET CURVE'!A15</f>
        <v>BUST SHIRRING LENGTH, ALONG UNDERBUST SEAM</v>
      </c>
      <c r="B14" s="22"/>
      <c r="C14" s="22"/>
      <c r="D14" s="22"/>
      <c r="E14" s="23" t="s">
        <v>63</v>
      </c>
      <c r="F14" s="26">
        <v>0</v>
      </c>
      <c r="G14" s="55">
        <f>H14</f>
        <v>3</v>
      </c>
      <c r="H14" s="54">
        <f>'[3]SPEC SHEET CURVE'!T15</f>
        <v>3</v>
      </c>
      <c r="I14" s="59">
        <f>H14+0.24</f>
        <v>3.24</v>
      </c>
      <c r="J14" s="59">
        <f>I14</f>
        <v>3.24</v>
      </c>
      <c r="K14" s="47"/>
      <c r="L14" s="48"/>
      <c r="M14" s="48"/>
      <c r="N14" s="48"/>
      <c r="O14" s="49"/>
      <c r="P14" s="48"/>
      <c r="Q14" s="48"/>
      <c r="R14" s="48"/>
      <c r="S14" s="49"/>
      <c r="T14" s="48"/>
      <c r="U14" s="48"/>
      <c r="V14" s="52"/>
    </row>
    <row r="15" s="1" customFormat="1" ht="25" customHeight="1" spans="1:22">
      <c r="A15" s="22" t="str">
        <f>'[3]SPEC SHEET CURVE'!A16</f>
        <v>SKIRT FRONT LENGTH FROM CF TOP EDGE  TO HEM </v>
      </c>
      <c r="B15" s="22"/>
      <c r="C15" s="22"/>
      <c r="D15" s="22"/>
      <c r="E15" s="28" t="s">
        <v>64</v>
      </c>
      <c r="F15" s="26">
        <v>0.25</v>
      </c>
      <c r="G15" s="56">
        <f t="shared" ref="G12:G17" si="3">H15-0.25</f>
        <v>48.75</v>
      </c>
      <c r="H15" s="54">
        <f>'[3]SPEC SHEET CURVE'!T16</f>
        <v>49</v>
      </c>
      <c r="I15" s="59">
        <f t="shared" ref="I15:I17" si="4">SUM(H15+0.25)</f>
        <v>49.25</v>
      </c>
      <c r="J15" s="59">
        <f t="shared" ref="J15:J17" si="5">SUM(I15+0.25)</f>
        <v>49.5</v>
      </c>
      <c r="K15" s="47"/>
      <c r="L15" s="48"/>
      <c r="M15" s="48"/>
      <c r="N15" s="48"/>
      <c r="O15" s="49"/>
      <c r="P15" s="48"/>
      <c r="Q15" s="48"/>
      <c r="R15" s="48"/>
      <c r="S15" s="49"/>
      <c r="T15" s="48"/>
      <c r="U15" s="48"/>
      <c r="V15" s="52"/>
    </row>
    <row r="16" s="1" customFormat="1" ht="25" customHeight="1" spans="1:22">
      <c r="A16" s="22" t="str">
        <f>'[3]SPEC SHEET CURVE'!A17</f>
        <v>SKIRT SIDE SEAM  LENGTH - UNDERBUST TO HEM </v>
      </c>
      <c r="B16" s="22"/>
      <c r="C16" s="22"/>
      <c r="D16" s="22"/>
      <c r="E16" s="28" t="s">
        <v>65</v>
      </c>
      <c r="F16" s="29">
        <v>0.25</v>
      </c>
      <c r="G16" s="56">
        <f t="shared" si="3"/>
        <v>44.25</v>
      </c>
      <c r="H16" s="54">
        <f>'[3]SPEC SHEET CURVE'!T17</f>
        <v>44.5</v>
      </c>
      <c r="I16" s="59">
        <f t="shared" si="4"/>
        <v>44.75</v>
      </c>
      <c r="J16" s="59">
        <f t="shared" si="5"/>
        <v>45</v>
      </c>
      <c r="K16" s="47"/>
      <c r="L16" s="48"/>
      <c r="M16" s="48"/>
      <c r="N16" s="48"/>
      <c r="O16" s="49"/>
      <c r="P16" s="48"/>
      <c r="Q16" s="48"/>
      <c r="R16" s="48"/>
      <c r="S16" s="49"/>
      <c r="T16" s="48"/>
      <c r="U16" s="48"/>
      <c r="V16" s="52"/>
    </row>
    <row r="17" s="1" customFormat="1" ht="25" customHeight="1" spans="1:22">
      <c r="A17" s="22" t="str">
        <f>'[3]SPEC SHEET CURVE'!A18</f>
        <v>SKIRT BACK  LENGTH FROM CB TOP EDGE TO HEM</v>
      </c>
      <c r="B17" s="22"/>
      <c r="C17" s="22"/>
      <c r="D17" s="22"/>
      <c r="E17" s="28" t="s">
        <v>66</v>
      </c>
      <c r="F17" s="26">
        <v>0.25</v>
      </c>
      <c r="G17" s="56">
        <f t="shared" si="3"/>
        <v>42.75</v>
      </c>
      <c r="H17" s="54">
        <f>'[3]SPEC SHEET CURVE'!T18</f>
        <v>43</v>
      </c>
      <c r="I17" s="59">
        <f t="shared" si="4"/>
        <v>43.25</v>
      </c>
      <c r="J17" s="59">
        <f t="shared" si="5"/>
        <v>43.5</v>
      </c>
      <c r="K17" s="50"/>
      <c r="L17" s="48"/>
      <c r="M17" s="48"/>
      <c r="N17" s="48"/>
      <c r="O17" s="49"/>
      <c r="P17" s="48"/>
      <c r="Q17" s="48"/>
      <c r="R17" s="48"/>
      <c r="S17" s="49"/>
      <c r="T17" s="48"/>
      <c r="U17" s="48"/>
      <c r="V17" s="52"/>
    </row>
    <row r="18" s="1" customFormat="1" ht="25" customHeight="1" spans="1:22">
      <c r="A18" s="22" t="str">
        <f>'[3]SPEC SHEET CURVE'!A19</f>
        <v>LINING LENGTH DIFFERENCE FROM SELF</v>
      </c>
      <c r="B18" s="22"/>
      <c r="C18" s="22"/>
      <c r="D18" s="22"/>
      <c r="E18" s="28" t="s">
        <v>67</v>
      </c>
      <c r="F18" s="26">
        <v>0</v>
      </c>
      <c r="G18" s="55">
        <f>H18</f>
        <v>0.5</v>
      </c>
      <c r="H18" s="54">
        <f>'[3]SPEC SHEET CURVE'!T19</f>
        <v>0.5</v>
      </c>
      <c r="I18" s="58">
        <f>H18</f>
        <v>0.5</v>
      </c>
      <c r="J18" s="58">
        <f>H18</f>
        <v>0.5</v>
      </c>
      <c r="K18" s="50"/>
      <c r="L18" s="48"/>
      <c r="M18" s="48"/>
      <c r="N18" s="48"/>
      <c r="O18" s="49"/>
      <c r="P18" s="48"/>
      <c r="Q18" s="48"/>
      <c r="R18" s="48"/>
      <c r="S18" s="49"/>
      <c r="T18" s="48"/>
      <c r="U18" s="48"/>
      <c r="V18" s="52"/>
    </row>
    <row r="19" s="1" customFormat="1" ht="25" customHeight="1" spans="1:22">
      <c r="A19" s="22" t="str">
        <f>'[3]SPEC SHEET CURVE'!A20</f>
        <v>FRONT NECK  WIDTH/ DISTANCE BETWEEN  STRAP JOIN SEAMS</v>
      </c>
      <c r="B19" s="22"/>
      <c r="C19" s="22"/>
      <c r="D19" s="22"/>
      <c r="E19" s="28" t="s">
        <v>68</v>
      </c>
      <c r="F19" s="26">
        <v>0.125</v>
      </c>
      <c r="G19" s="55">
        <f>H19-0.75</f>
        <v>10.75</v>
      </c>
      <c r="H19" s="54">
        <f>'[3]SPEC SHEET CURVE'!T20</f>
        <v>11.5</v>
      </c>
      <c r="I19" s="60">
        <f>SUM(H19+0.75)</f>
        <v>12.25</v>
      </c>
      <c r="J19" s="60">
        <f>SUM(I19+0.75)</f>
        <v>13</v>
      </c>
      <c r="K19" s="50"/>
      <c r="L19" s="48"/>
      <c r="M19" s="48"/>
      <c r="N19" s="48"/>
      <c r="O19" s="49"/>
      <c r="P19" s="48"/>
      <c r="Q19" s="48"/>
      <c r="R19" s="48"/>
      <c r="S19" s="49"/>
      <c r="T19" s="48"/>
      <c r="U19" s="48"/>
      <c r="V19" s="52"/>
    </row>
    <row r="20" s="1" customFormat="1" ht="25" customHeight="1" spans="1:22">
      <c r="A20" s="22" t="str">
        <f>'[3]SPEC SHEET CURVE'!A21</f>
        <v>FRONT STRAP POSITION  - ALONG CURVE SS TO STRAP JOIN</v>
      </c>
      <c r="B20" s="22"/>
      <c r="C20" s="22"/>
      <c r="D20" s="22"/>
      <c r="E20" s="28" t="s">
        <v>69</v>
      </c>
      <c r="F20" s="26">
        <v>0.125</v>
      </c>
      <c r="G20" s="57">
        <f>H20-0.25</f>
        <v>4.25</v>
      </c>
      <c r="H20" s="54">
        <f>'[3]SPEC SHEET CURVE'!T21</f>
        <v>4.5</v>
      </c>
      <c r="I20" s="61">
        <f>SUM(H20+0.25)</f>
        <v>4.75</v>
      </c>
      <c r="J20" s="61">
        <f>SUM(I20+0.25)</f>
        <v>5</v>
      </c>
      <c r="K20" s="47"/>
      <c r="L20" s="48"/>
      <c r="M20" s="48"/>
      <c r="N20" s="48"/>
      <c r="O20" s="49"/>
      <c r="P20" s="48"/>
      <c r="Q20" s="48"/>
      <c r="R20" s="48"/>
      <c r="S20" s="49"/>
      <c r="T20" s="48"/>
      <c r="U20" s="48"/>
      <c r="V20" s="52"/>
    </row>
    <row r="21" s="1" customFormat="1" ht="25" customHeight="1" spans="1:22">
      <c r="A21" s="22" t="str">
        <f>'[3]SPEC SHEET CURVE'!A22</f>
        <v>BACK STRAP POSITION - SS TO OUTER BACK STRAP JOIN</v>
      </c>
      <c r="B21" s="22"/>
      <c r="C21" s="22"/>
      <c r="D21" s="22"/>
      <c r="E21" s="30" t="s">
        <v>70</v>
      </c>
      <c r="F21" s="26">
        <v>0.125</v>
      </c>
      <c r="G21" s="57">
        <f t="shared" ref="G20:G22" si="6">H21-0.125</f>
        <v>6.625</v>
      </c>
      <c r="H21" s="54">
        <f>'[3]SPEC SHEET CURVE'!T22</f>
        <v>6.75</v>
      </c>
      <c r="I21" s="61">
        <f t="shared" ref="I20:I22" si="7">SUM(H21+0.125)</f>
        <v>6.875</v>
      </c>
      <c r="J21" s="61">
        <f t="shared" ref="J20:J22" si="8">SUM(I21+0.125)</f>
        <v>7</v>
      </c>
      <c r="K21" s="47"/>
      <c r="L21" s="48"/>
      <c r="M21" s="48"/>
      <c r="N21" s="48"/>
      <c r="O21" s="49"/>
      <c r="P21" s="48"/>
      <c r="Q21" s="48"/>
      <c r="R21" s="48"/>
      <c r="S21" s="49"/>
      <c r="T21" s="48"/>
      <c r="U21" s="48"/>
      <c r="V21" s="52"/>
    </row>
    <row r="22" s="1" customFormat="1" ht="25" customHeight="1" spans="1:22">
      <c r="A22" s="22" t="str">
        <f>'[3]SPEC SHEET CURVE'!A23</f>
        <v>BACK STRAP POSITION - SS TO INNER  BACK STRAP JOIN</v>
      </c>
      <c r="B22" s="22"/>
      <c r="C22" s="22"/>
      <c r="D22" s="22"/>
      <c r="E22" s="30" t="s">
        <v>71</v>
      </c>
      <c r="F22" s="26">
        <v>0.125</v>
      </c>
      <c r="G22" s="57">
        <f t="shared" si="6"/>
        <v>9.375</v>
      </c>
      <c r="H22" s="54">
        <f>'[3]SPEC SHEET CURVE'!T23</f>
        <v>9.5</v>
      </c>
      <c r="I22" s="61">
        <f t="shared" si="7"/>
        <v>9.625</v>
      </c>
      <c r="J22" s="61">
        <f t="shared" si="8"/>
        <v>9.75</v>
      </c>
      <c r="K22" s="47"/>
      <c r="L22" s="48"/>
      <c r="M22" s="49"/>
      <c r="N22" s="48"/>
      <c r="O22" s="49"/>
      <c r="P22" s="48"/>
      <c r="Q22" s="49"/>
      <c r="R22" s="48"/>
      <c r="S22" s="49"/>
      <c r="T22" s="48"/>
      <c r="U22" s="48"/>
      <c r="V22" s="52"/>
    </row>
    <row r="23" s="1" customFormat="1" ht="25" customHeight="1" spans="1:22">
      <c r="A23" s="22" t="str">
        <f>'[3]SPEC SHEET CURVE'!A24</f>
        <v>WAIST - 5 1/2" BELOW UA </v>
      </c>
      <c r="B23" s="22"/>
      <c r="C23" s="22"/>
      <c r="D23" s="22"/>
      <c r="E23" s="30" t="s">
        <v>72</v>
      </c>
      <c r="F23" s="26">
        <v>0.25</v>
      </c>
      <c r="G23" s="53">
        <f t="shared" ref="G23:G27" si="9">H23-2</f>
        <v>40</v>
      </c>
      <c r="H23" s="54">
        <f>'[3]SPEC SHEET CURVE'!T24</f>
        <v>42</v>
      </c>
      <c r="I23" s="60">
        <f t="shared" ref="I23:I27" si="10">H23+2.5</f>
        <v>44.5</v>
      </c>
      <c r="J23" s="60">
        <f t="shared" ref="J23:J27" si="11">I23+2.5</f>
        <v>47</v>
      </c>
      <c r="K23" s="47"/>
      <c r="L23" s="48"/>
      <c r="M23" s="48"/>
      <c r="N23" s="48"/>
      <c r="O23" s="49"/>
      <c r="P23" s="48"/>
      <c r="Q23" s="48"/>
      <c r="R23" s="48"/>
      <c r="S23" s="49"/>
      <c r="T23" s="48"/>
      <c r="U23" s="48"/>
      <c r="V23" s="52"/>
    </row>
    <row r="24" s="1" customFormat="1" ht="25" customHeight="1" spans="1:22">
      <c r="A24" s="22" t="str">
        <f>'[3]SPEC SHEET CURVE'!A25</f>
        <v>HIGH HIP - 12" BELOW AH </v>
      </c>
      <c r="B24" s="22"/>
      <c r="C24" s="22"/>
      <c r="D24" s="22"/>
      <c r="E24" s="30" t="s">
        <v>73</v>
      </c>
      <c r="F24" s="26">
        <v>0.25</v>
      </c>
      <c r="G24" s="53">
        <f t="shared" si="9"/>
        <v>44</v>
      </c>
      <c r="H24" s="54">
        <f>'[3]SPEC SHEET CURVE'!T25</f>
        <v>46</v>
      </c>
      <c r="I24" s="60">
        <f t="shared" si="10"/>
        <v>48.5</v>
      </c>
      <c r="J24" s="60">
        <f t="shared" si="11"/>
        <v>51</v>
      </c>
      <c r="K24" s="47"/>
      <c r="L24" s="48"/>
      <c r="M24" s="48"/>
      <c r="N24" s="48"/>
      <c r="O24" s="49"/>
      <c r="P24" s="48"/>
      <c r="Q24" s="48"/>
      <c r="R24" s="48"/>
      <c r="S24" s="49"/>
      <c r="T24" s="48"/>
      <c r="U24" s="48"/>
      <c r="V24" s="52"/>
    </row>
    <row r="25" s="1" customFormat="1" ht="25" customHeight="1" spans="1:22">
      <c r="A25" s="22" t="str">
        <f>'[3]SPEC SHEET CURVE'!A26</f>
        <v>LOW HIP 18”  BELOW AH </v>
      </c>
      <c r="B25" s="22"/>
      <c r="C25" s="22"/>
      <c r="D25" s="22"/>
      <c r="E25" s="30" t="s">
        <v>74</v>
      </c>
      <c r="F25" s="26">
        <v>0.25</v>
      </c>
      <c r="G25" s="53">
        <f t="shared" si="9"/>
        <v>47</v>
      </c>
      <c r="H25" s="54">
        <f>'[3]SPEC SHEET CURVE'!T26</f>
        <v>49</v>
      </c>
      <c r="I25" s="60">
        <f t="shared" si="10"/>
        <v>51.5</v>
      </c>
      <c r="J25" s="60">
        <f t="shared" si="11"/>
        <v>54</v>
      </c>
      <c r="K25" s="47"/>
      <c r="L25" s="48"/>
      <c r="M25" s="49"/>
      <c r="N25" s="48"/>
      <c r="O25" s="49"/>
      <c r="P25" s="48"/>
      <c r="Q25" s="49"/>
      <c r="R25" s="48"/>
      <c r="S25" s="49"/>
      <c r="T25" s="48"/>
      <c r="U25" s="48"/>
      <c r="V25" s="52"/>
    </row>
    <row r="26" s="1" customFormat="1" ht="25" customHeight="1" spans="1:22">
      <c r="A26" s="22" t="str">
        <f>'[3]SPEC SHEET CURVE'!A27</f>
        <v>SWEEP SKIRT STRAIGHT - (SELF)</v>
      </c>
      <c r="B26" s="22"/>
      <c r="C26" s="22"/>
      <c r="D26" s="22"/>
      <c r="E26" s="28" t="s">
        <v>75</v>
      </c>
      <c r="F26" s="26">
        <v>0.25</v>
      </c>
      <c r="G26" s="53">
        <f t="shared" si="9"/>
        <v>90</v>
      </c>
      <c r="H26" s="54">
        <f>'[3]SPEC SHEET CURVE'!T27</f>
        <v>92</v>
      </c>
      <c r="I26" s="60">
        <f t="shared" si="10"/>
        <v>94.5</v>
      </c>
      <c r="J26" s="60">
        <f t="shared" si="11"/>
        <v>97</v>
      </c>
      <c r="K26" s="47"/>
      <c r="L26" s="48"/>
      <c r="M26" s="48"/>
      <c r="N26" s="48"/>
      <c r="O26" s="49"/>
      <c r="P26" s="48"/>
      <c r="Q26" s="48"/>
      <c r="R26" s="48"/>
      <c r="S26" s="49"/>
      <c r="T26" s="48"/>
      <c r="U26" s="48"/>
      <c r="V26" s="52"/>
    </row>
    <row r="27" s="1" customFormat="1" ht="25" customHeight="1" spans="1:22">
      <c r="A27" s="22" t="str">
        <f>'[3]SPEC SHEET CURVE'!A28</f>
        <v>SWEEP SKIRT STRAIGHT - (LINING)</v>
      </c>
      <c r="B27" s="22"/>
      <c r="C27" s="22"/>
      <c r="D27" s="22"/>
      <c r="E27" s="28" t="s">
        <v>76</v>
      </c>
      <c r="F27" s="26">
        <v>0.25</v>
      </c>
      <c r="G27" s="53">
        <f t="shared" si="9"/>
        <v>82</v>
      </c>
      <c r="H27" s="54">
        <f>'[3]SPEC SHEET CURVE'!T28</f>
        <v>84</v>
      </c>
      <c r="I27" s="60">
        <f t="shared" si="10"/>
        <v>86.5</v>
      </c>
      <c r="J27" s="60">
        <f t="shared" si="11"/>
        <v>89</v>
      </c>
      <c r="K27" s="47"/>
      <c r="L27" s="48"/>
      <c r="M27" s="48"/>
      <c r="N27" s="48"/>
      <c r="O27" s="49"/>
      <c r="P27" s="48"/>
      <c r="Q27" s="48"/>
      <c r="R27" s="48"/>
      <c r="S27" s="49"/>
      <c r="T27" s="48"/>
      <c r="U27" s="48"/>
      <c r="V27" s="52"/>
    </row>
    <row r="28" s="1" customFormat="1" ht="25" customHeight="1" spans="1:22">
      <c r="A28" s="22" t="str">
        <f>'[3]SPEC SHEET CURVE'!A29</f>
        <v>SHOULDER STRAP LENGTH (INNER)</v>
      </c>
      <c r="B28" s="22"/>
      <c r="C28" s="22"/>
      <c r="D28" s="22"/>
      <c r="E28" s="31" t="s">
        <v>77</v>
      </c>
      <c r="F28" s="26">
        <v>0.125</v>
      </c>
      <c r="G28" s="56">
        <f>H28-0.25</f>
        <v>21.75</v>
      </c>
      <c r="H28" s="54">
        <f>'[3]SPEC SHEET CURVE'!T29</f>
        <v>22</v>
      </c>
      <c r="I28" s="60">
        <f>H28+0.25</f>
        <v>22.25</v>
      </c>
      <c r="J28" s="60">
        <f>I28+0.25</f>
        <v>22.5</v>
      </c>
      <c r="K28" s="47"/>
      <c r="L28" s="48"/>
      <c r="M28" s="48"/>
      <c r="N28" s="48"/>
      <c r="O28" s="49"/>
      <c r="P28" s="48"/>
      <c r="Q28" s="48"/>
      <c r="R28" s="48"/>
      <c r="S28" s="49"/>
      <c r="T28" s="48"/>
      <c r="U28" s="48"/>
      <c r="V28" s="52"/>
    </row>
    <row r="29" s="1" customFormat="1" ht="25" customHeight="1" spans="1:22">
      <c r="A29" s="22" t="str">
        <f>'[3]SPEC SHEET CURVE'!A30</f>
        <v>SHOULDER STRAP LENGTH (OUTER)</v>
      </c>
      <c r="B29" s="22"/>
      <c r="C29" s="22"/>
      <c r="D29" s="22"/>
      <c r="E29" s="31" t="s">
        <v>78</v>
      </c>
      <c r="F29" s="26">
        <v>0.125</v>
      </c>
      <c r="G29" s="56">
        <f>H29-0.25</f>
        <v>21.5</v>
      </c>
      <c r="H29" s="54">
        <f>'[3]SPEC SHEET CURVE'!T30</f>
        <v>21.75</v>
      </c>
      <c r="I29" s="60">
        <f>H29+0.25</f>
        <v>22</v>
      </c>
      <c r="J29" s="60">
        <f>I29+0.25</f>
        <v>22.25</v>
      </c>
      <c r="K29" s="47"/>
      <c r="L29" s="48"/>
      <c r="M29" s="48"/>
      <c r="N29" s="48"/>
      <c r="O29" s="49"/>
      <c r="P29" s="48"/>
      <c r="Q29" s="48"/>
      <c r="R29" s="48"/>
      <c r="S29" s="49"/>
      <c r="T29" s="48"/>
      <c r="U29" s="48"/>
      <c r="V29" s="52"/>
    </row>
    <row r="30" s="1" customFormat="1" ht="25" customHeight="1" spans="1:22">
      <c r="A30" s="22" t="str">
        <f>'[3]SPEC SHEET CURVE'!A31</f>
        <v>ADJUSTABLE OVERLAP LENGTH</v>
      </c>
      <c r="B30" s="22"/>
      <c r="C30" s="22"/>
      <c r="D30" s="22"/>
      <c r="E30" s="31" t="s">
        <v>79</v>
      </c>
      <c r="F30" s="26">
        <v>0</v>
      </c>
      <c r="G30" s="58">
        <f>H30</f>
        <v>1.25</v>
      </c>
      <c r="H30" s="54">
        <f>'[3]SPEC SHEET CURVE'!T31</f>
        <v>1.25</v>
      </c>
      <c r="I30" s="58">
        <f>H30</f>
        <v>1.25</v>
      </c>
      <c r="J30" s="58">
        <f>H30</f>
        <v>1.25</v>
      </c>
      <c r="K30" s="47"/>
      <c r="L30" s="48"/>
      <c r="M30" s="48"/>
      <c r="N30" s="48"/>
      <c r="O30" s="49"/>
      <c r="P30" s="48"/>
      <c r="Q30" s="48"/>
      <c r="R30" s="48"/>
      <c r="S30" s="49"/>
      <c r="T30" s="48"/>
      <c r="U30" s="48"/>
      <c r="V30" s="52"/>
    </row>
    <row r="31" s="1" customFormat="1" ht="25" customHeight="1" spans="1:22">
      <c r="A31" s="22" t="str">
        <f>'[3]SPEC SHEET CURVE'!A32</f>
        <v>HEM HEIGHT</v>
      </c>
      <c r="B31" s="22"/>
      <c r="C31" s="22"/>
      <c r="D31" s="22"/>
      <c r="E31" s="28" t="s">
        <v>80</v>
      </c>
      <c r="F31" s="26">
        <v>0</v>
      </c>
      <c r="G31" s="58">
        <f>H31</f>
        <v>0.125</v>
      </c>
      <c r="H31" s="54">
        <f>'[3]SPEC SHEET CURVE'!T32</f>
        <v>0.125</v>
      </c>
      <c r="I31" s="58">
        <f>H31</f>
        <v>0.125</v>
      </c>
      <c r="J31" s="58">
        <f>H31</f>
        <v>0.125</v>
      </c>
      <c r="K31" s="47"/>
      <c r="L31" s="48"/>
      <c r="M31" s="48"/>
      <c r="N31" s="48"/>
      <c r="O31" s="49"/>
      <c r="P31" s="48"/>
      <c r="Q31" s="48"/>
      <c r="R31" s="48"/>
      <c r="S31" s="49"/>
      <c r="T31" s="48"/>
      <c r="U31" s="48"/>
      <c r="V31" s="52"/>
    </row>
  </sheetData>
  <mergeCells count="42">
    <mergeCell ref="A1:C1"/>
    <mergeCell ref="G1:H1"/>
    <mergeCell ref="I1:K1"/>
    <mergeCell ref="D2:F2"/>
    <mergeCell ref="D3:F3"/>
    <mergeCell ref="D4:F4"/>
    <mergeCell ref="D5:F5"/>
    <mergeCell ref="D6:F6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F7:F8"/>
    <mergeCell ref="G7:G8"/>
    <mergeCell ref="H7:H8"/>
    <mergeCell ref="I7:I8"/>
    <mergeCell ref="J7:J8"/>
    <mergeCell ref="K7:K8"/>
    <mergeCell ref="G2:H4"/>
    <mergeCell ref="I2:K4"/>
    <mergeCell ref="G5:H6"/>
    <mergeCell ref="I5:K6"/>
    <mergeCell ref="A7:D8"/>
  </mergeCells>
  <conditionalFormatting sqref="F13:G13">
    <cfRule type="notContainsBlanks" dxfId="0" priority="3">
      <formula>LEN(TRIM(F13))&gt;0</formula>
    </cfRule>
  </conditionalFormatting>
  <conditionalFormatting sqref="G14">
    <cfRule type="notContainsBlanks" dxfId="0" priority="2">
      <formula>LEN(TRIM(G14))&gt;0</formula>
    </cfRule>
  </conditionalFormatting>
  <conditionalFormatting sqref="F9:F10">
    <cfRule type="notContainsBlanks" dxfId="0" priority="4">
      <formula>LEN(TRIM(F9))&gt;0</formula>
    </cfRule>
  </conditionalFormatting>
  <conditionalFormatting sqref="G18:G19">
    <cfRule type="notContainsBlanks" dxfId="0" priority="1">
      <formula>LEN(TRIM(G18))&gt;0</formula>
    </cfRule>
  </conditionalFormatting>
  <conditionalFormatting sqref="L9:L31">
    <cfRule type="notContainsBlanks" dxfId="0" priority="7">
      <formula>LEN(TRIM(L9))&gt;0</formula>
    </cfRule>
  </conditionalFormatting>
  <conditionalFormatting sqref="P9:P31">
    <cfRule type="notContainsBlanks" dxfId="0" priority="6">
      <formula>LEN(TRIM(P9))&gt;0</formula>
    </cfRule>
  </conditionalFormatting>
  <conditionalFormatting sqref="T9:T31">
    <cfRule type="notContainsBlanks" dxfId="0" priority="5">
      <formula>LEN(TRIM(T9))&gt;0</formula>
    </cfRule>
  </conditionalFormatting>
  <conditionalFormatting sqref="I18 I30:I31">
    <cfRule type="notContainsBlanks" dxfId="0" priority="8">
      <formula>LEN(TRIM(I18))&gt;0</formula>
    </cfRule>
  </conditionalFormatting>
  <pageMargins left="0.7" right="0.7" top="0.75" bottom="0.75" header="0.3" footer="0.3"/>
  <pageSetup paperSize="9" scale="5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1"/>
  <sheetViews>
    <sheetView view="pageBreakPreview" zoomScale="55" zoomScaleNormal="70" topLeftCell="A3" workbookViewId="0">
      <selection activeCell="Q17" sqref="Q17"/>
    </sheetView>
  </sheetViews>
  <sheetFormatPr defaultColWidth="12.6637168141593" defaultRowHeight="15.75" customHeight="1"/>
  <cols>
    <col min="1" max="1" width="16.3362831858407" style="1" customWidth="1"/>
    <col min="2" max="2" width="25.1681415929204" style="1" customWidth="1"/>
    <col min="3" max="3" width="20.3362831858407" style="1" customWidth="1"/>
    <col min="4" max="4" width="19.1681415929204" style="1" customWidth="1"/>
    <col min="5" max="5" width="46.4690265486726" style="1" customWidth="1"/>
    <col min="6" max="6" width="11.1681415929204" style="1" customWidth="1"/>
    <col min="7" max="10" width="15.5398230088496" style="1" customWidth="1"/>
    <col min="11" max="11" width="23.6637168141593" style="1" customWidth="1"/>
    <col min="12" max="12" width="5.66371681415929" style="1" customWidth="1"/>
    <col min="13" max="15" width="8.66371681415929" style="1" customWidth="1"/>
    <col min="16" max="16" width="5.50442477876106" style="1" customWidth="1"/>
    <col min="17" max="17" width="8.66371681415929" style="1" customWidth="1"/>
    <col min="18" max="19" width="8.50442477876106" style="1" customWidth="1"/>
    <col min="20" max="20" width="6.66371681415929" style="1" customWidth="1"/>
    <col min="21" max="21" width="10.1681415929204" style="1" customWidth="1"/>
    <col min="22" max="22" width="28.6637168141593" style="1" customWidth="1"/>
    <col min="23" max="16384" width="12.6637168141593" style="1"/>
  </cols>
  <sheetData>
    <row r="1" s="1" customFormat="1" ht="30" customHeight="1" spans="1:21">
      <c r="A1" s="2" t="s">
        <v>46</v>
      </c>
      <c r="B1" s="2"/>
      <c r="C1" s="2"/>
      <c r="D1" s="3" t="s">
        <v>1</v>
      </c>
      <c r="E1" s="3"/>
      <c r="F1" s="4" t="str">
        <f>'[2]Style Summary Cover Page'!E1</f>
        <v>BG7264</v>
      </c>
      <c r="G1" s="3" t="s">
        <v>47</v>
      </c>
      <c r="H1" s="3"/>
      <c r="I1" s="32"/>
      <c r="J1" s="32"/>
      <c r="K1" s="32"/>
      <c r="L1" s="33"/>
      <c r="M1" s="33"/>
      <c r="N1" s="33"/>
      <c r="O1" s="33"/>
      <c r="P1" s="33"/>
      <c r="Q1" s="33"/>
      <c r="R1" s="33"/>
      <c r="S1" s="33"/>
      <c r="T1" s="33"/>
      <c r="U1" s="33"/>
    </row>
    <row r="2" s="1" customFormat="1" customHeight="1" spans="1:21">
      <c r="A2" s="5" t="s">
        <v>2</v>
      </c>
      <c r="B2" s="6" t="str">
        <f>'[2]Style Summary Cover Page'!B2</f>
        <v>DASHA DRESS</v>
      </c>
      <c r="C2" s="7" t="s">
        <v>3</v>
      </c>
      <c r="D2" s="8" t="str">
        <f>'[2]Style Summary Cover Page'!D2</f>
        <v>SARAH PUNTER</v>
      </c>
      <c r="E2" s="8"/>
      <c r="F2" s="8"/>
      <c r="G2" s="9" t="s">
        <v>48</v>
      </c>
      <c r="H2" s="9"/>
      <c r="I2" s="34" t="s">
        <v>49</v>
      </c>
      <c r="J2" s="34"/>
      <c r="K2" s="34"/>
      <c r="L2" s="35"/>
      <c r="M2" s="35"/>
      <c r="N2" s="35"/>
      <c r="O2" s="35"/>
      <c r="P2" s="35"/>
      <c r="Q2" s="35"/>
      <c r="R2" s="35"/>
      <c r="S2" s="35"/>
      <c r="T2" s="35"/>
      <c r="U2" s="35"/>
    </row>
    <row r="3" s="1" customFormat="1" customHeight="1" spans="1:21">
      <c r="A3" s="5" t="s">
        <v>4</v>
      </c>
      <c r="B3" s="10">
        <f>'[2]Style Summary Cover Page'!B3</f>
        <v>45527</v>
      </c>
      <c r="C3" s="7" t="s">
        <v>5</v>
      </c>
      <c r="D3" s="8" t="str">
        <f>'[2]Style Summary Cover Page'!D3</f>
        <v>SOPHIA S &amp; SARAH P</v>
      </c>
      <c r="E3" s="8"/>
      <c r="F3" s="8"/>
      <c r="G3" s="9"/>
      <c r="H3" s="9"/>
      <c r="I3" s="34"/>
      <c r="J3" s="34"/>
      <c r="K3" s="34"/>
      <c r="L3" s="35"/>
      <c r="M3" s="35"/>
      <c r="N3" s="35"/>
      <c r="O3" s="35"/>
      <c r="P3" s="35"/>
      <c r="Q3" s="35"/>
      <c r="R3" s="35"/>
      <c r="S3" s="35"/>
      <c r="T3" s="35"/>
      <c r="U3" s="35"/>
    </row>
    <row r="4" s="1" customFormat="1" customHeight="1" spans="1:21">
      <c r="A4" s="5" t="s">
        <v>6</v>
      </c>
      <c r="B4" s="6" t="str">
        <f>'[2]Style Summary Cover Page'!B4</f>
        <v>SUMMER 25</v>
      </c>
      <c r="C4" s="7" t="s">
        <v>7</v>
      </c>
      <c r="D4" s="8" t="s">
        <v>50</v>
      </c>
      <c r="E4" s="8"/>
      <c r="F4" s="8"/>
      <c r="G4" s="9"/>
      <c r="H4" s="9"/>
      <c r="I4" s="34"/>
      <c r="J4" s="34"/>
      <c r="K4" s="34"/>
      <c r="L4" s="35"/>
      <c r="M4" s="35"/>
      <c r="N4" s="35"/>
      <c r="O4" s="35"/>
      <c r="P4" s="35"/>
      <c r="Q4" s="35"/>
      <c r="R4" s="35"/>
      <c r="S4" s="35"/>
      <c r="T4" s="35"/>
      <c r="U4" s="35"/>
    </row>
    <row r="5" s="1" customFormat="1" customHeight="1" spans="1:21">
      <c r="A5" s="5" t="s">
        <v>8</v>
      </c>
      <c r="B5" s="6" t="str">
        <f>'[2]Style Summary Cover Page'!B5</f>
        <v>0X-3X</v>
      </c>
      <c r="C5" s="7" t="s">
        <v>9</v>
      </c>
      <c r="D5" s="8" t="str">
        <f>'[2]Style Summary Cover Page'!D5</f>
        <v>ANY AVAILABLE</v>
      </c>
      <c r="E5" s="8"/>
      <c r="F5" s="8"/>
      <c r="G5" s="11" t="s">
        <v>51</v>
      </c>
      <c r="H5" s="12"/>
      <c r="I5" s="36" t="s">
        <v>52</v>
      </c>
      <c r="J5" s="37"/>
      <c r="K5" s="38"/>
      <c r="L5" s="35"/>
      <c r="M5" s="35"/>
      <c r="N5" s="35"/>
      <c r="O5" s="35"/>
      <c r="P5" s="35"/>
      <c r="Q5" s="35"/>
      <c r="R5" s="35"/>
      <c r="S5" s="35"/>
      <c r="T5" s="35"/>
      <c r="U5" s="35"/>
    </row>
    <row r="6" s="1" customFormat="1" customHeight="1" spans="1:21">
      <c r="A6" s="5" t="s">
        <v>10</v>
      </c>
      <c r="B6" s="6" t="str">
        <f>'[2]Style Summary Cover Page'!B6</f>
        <v>1X</v>
      </c>
      <c r="C6" s="7" t="s">
        <v>11</v>
      </c>
      <c r="D6" s="8" t="str">
        <f>'[2]Style Summary Cover Page'!D6</f>
        <v>MATTE SATIN</v>
      </c>
      <c r="E6" s="8"/>
      <c r="F6" s="8"/>
      <c r="G6" s="13"/>
      <c r="H6" s="14"/>
      <c r="I6" s="39"/>
      <c r="J6" s="40"/>
      <c r="K6" s="41"/>
      <c r="L6" s="35"/>
      <c r="M6" s="35"/>
      <c r="N6" s="35"/>
      <c r="O6" s="35"/>
      <c r="P6" s="35"/>
      <c r="Q6" s="35"/>
      <c r="R6" s="35"/>
      <c r="S6" s="35"/>
      <c r="T6" s="35"/>
      <c r="U6" s="51"/>
    </row>
    <row r="7" s="1" customFormat="1" customHeight="1" spans="1:22">
      <c r="A7" s="15" t="s">
        <v>14</v>
      </c>
      <c r="B7" s="16"/>
      <c r="C7" s="16"/>
      <c r="D7" s="16"/>
      <c r="E7" s="16"/>
      <c r="F7" s="17" t="s">
        <v>15</v>
      </c>
      <c r="G7" s="18" t="s">
        <v>53</v>
      </c>
      <c r="H7" s="19" t="s">
        <v>54</v>
      </c>
      <c r="I7" s="42" t="s">
        <v>55</v>
      </c>
      <c r="J7" s="18" t="s">
        <v>56</v>
      </c>
      <c r="K7" s="17" t="s">
        <v>57</v>
      </c>
      <c r="L7" s="43"/>
      <c r="M7" s="43"/>
      <c r="N7" s="44"/>
      <c r="O7" s="43"/>
      <c r="P7" s="43"/>
      <c r="Q7" s="43"/>
      <c r="R7" s="44"/>
      <c r="S7" s="43"/>
      <c r="T7" s="43"/>
      <c r="U7" s="44"/>
      <c r="V7" s="46"/>
    </row>
    <row r="8" s="1" customFormat="1" ht="15" customHeight="1" spans="1:22">
      <c r="A8" s="16"/>
      <c r="B8" s="16"/>
      <c r="C8" s="16"/>
      <c r="D8" s="16"/>
      <c r="E8" s="16"/>
      <c r="F8" s="20"/>
      <c r="G8" s="21"/>
      <c r="H8" s="21"/>
      <c r="I8" s="21"/>
      <c r="J8" s="21"/>
      <c r="K8" s="20"/>
      <c r="L8" s="45"/>
      <c r="M8" s="46"/>
      <c r="N8" s="46"/>
      <c r="O8" s="46"/>
      <c r="P8" s="45"/>
      <c r="Q8" s="46"/>
      <c r="R8" s="46"/>
      <c r="S8" s="46"/>
      <c r="T8" s="45"/>
      <c r="U8" s="46"/>
      <c r="V8" s="46"/>
    </row>
    <row r="9" s="1" customFormat="1" ht="25" customHeight="1" spans="1:22">
      <c r="A9" s="22" t="str">
        <f>'[3]SPEC SHEET CURVE'!A10</f>
        <v>BUST CUP HEIGHT, STRAP JOIN TO UNDERBUST SEAM</v>
      </c>
      <c r="B9" s="22"/>
      <c r="C9" s="22"/>
      <c r="D9" s="22"/>
      <c r="E9" s="23" t="s">
        <v>58</v>
      </c>
      <c r="F9" s="24">
        <v>0.125</v>
      </c>
      <c r="G9" s="25">
        <f>'1X-3X'!G9*2.54</f>
        <v>26.51125</v>
      </c>
      <c r="H9" s="25">
        <f>'1X-3X'!H9*2.54</f>
        <v>27.305</v>
      </c>
      <c r="I9" s="25">
        <f>'1X-3X'!I9*2.54</f>
        <v>28.09875</v>
      </c>
      <c r="J9" s="25">
        <f>'1X-3X'!J9*2.54</f>
        <v>28.8925</v>
      </c>
      <c r="K9" s="47"/>
      <c r="L9" s="48"/>
      <c r="M9" s="48"/>
      <c r="N9" s="48"/>
      <c r="O9" s="49"/>
      <c r="P9" s="48"/>
      <c r="Q9" s="48"/>
      <c r="R9" s="48"/>
      <c r="S9" s="49"/>
      <c r="T9" s="48"/>
      <c r="U9" s="48"/>
      <c r="V9" s="52"/>
    </row>
    <row r="10" s="1" customFormat="1" ht="25" customHeight="1" spans="1:22">
      <c r="A10" s="22" t="str">
        <f>'[3]SPEC SHEET CURVE'!A11</f>
        <v>BUST CUP WIDTH, 5" FROM STRAP JOIN</v>
      </c>
      <c r="B10" s="22"/>
      <c r="C10" s="22"/>
      <c r="D10" s="22"/>
      <c r="E10" s="23" t="s">
        <v>59</v>
      </c>
      <c r="F10" s="24">
        <v>0.125</v>
      </c>
      <c r="G10" s="25">
        <f>'1X-3X'!G10*2.54</f>
        <v>19.52625</v>
      </c>
      <c r="H10" s="25">
        <f>'1X-3X'!H10*2.54</f>
        <v>20.32</v>
      </c>
      <c r="I10" s="25">
        <f>'1X-3X'!I10*2.54</f>
        <v>21.11375</v>
      </c>
      <c r="J10" s="25">
        <f>'1X-3X'!J10*2.54</f>
        <v>21.9075</v>
      </c>
      <c r="K10" s="47"/>
      <c r="L10" s="48"/>
      <c r="M10" s="48"/>
      <c r="N10" s="48"/>
      <c r="O10" s="49"/>
      <c r="P10" s="48"/>
      <c r="Q10" s="48"/>
      <c r="R10" s="48"/>
      <c r="S10" s="49"/>
      <c r="T10" s="48"/>
      <c r="U10" s="48"/>
      <c r="V10" s="52"/>
    </row>
    <row r="11" s="1" customFormat="1" ht="25" customHeight="1" spans="1:22">
      <c r="A11" s="22" t="str">
        <f>'[3]SPEC SHEET CURVE'!A12</f>
        <v>BUST CUP TOP EDGE LENGTH FROM CF TO STRAP JOIN</v>
      </c>
      <c r="B11" s="22"/>
      <c r="C11" s="22"/>
      <c r="D11" s="22"/>
      <c r="E11" s="23" t="s">
        <v>60</v>
      </c>
      <c r="F11" s="26">
        <v>0.125</v>
      </c>
      <c r="G11" s="25">
        <f>'1X-3X'!G11*2.54</f>
        <v>21.43125</v>
      </c>
      <c r="H11" s="25">
        <f>'1X-3X'!H11*2.54</f>
        <v>22.225</v>
      </c>
      <c r="I11" s="25">
        <f>'1X-3X'!I11*2.54</f>
        <v>23.01875</v>
      </c>
      <c r="J11" s="25">
        <f>'1X-3X'!J11*2.54</f>
        <v>23.8125</v>
      </c>
      <c r="K11" s="47"/>
      <c r="L11" s="48"/>
      <c r="M11" s="48"/>
      <c r="N11" s="48"/>
      <c r="O11" s="49"/>
      <c r="P11" s="48"/>
      <c r="Q11" s="48"/>
      <c r="R11" s="48"/>
      <c r="S11" s="49"/>
      <c r="T11" s="48"/>
      <c r="U11" s="48"/>
      <c r="V11" s="52"/>
    </row>
    <row r="12" s="1" customFormat="1" ht="25" customHeight="1" spans="1:22">
      <c r="A12" s="22" t="str">
        <f>'[3]SPEC SHEET CURVE'!A13</f>
        <v>BODICE SIDE SEAM LENGTH TO WAIST SEAM</v>
      </c>
      <c r="B12" s="22"/>
      <c r="C12" s="22"/>
      <c r="D12" s="22"/>
      <c r="E12" s="23" t="s">
        <v>61</v>
      </c>
      <c r="F12" s="26">
        <v>0.125</v>
      </c>
      <c r="G12" s="25">
        <f>'1X-3X'!G12*2.54</f>
        <v>17.4625</v>
      </c>
      <c r="H12" s="25">
        <f>'1X-3X'!H12*2.54</f>
        <v>17.78</v>
      </c>
      <c r="I12" s="25">
        <f>'1X-3X'!I12*2.54</f>
        <v>18.0975</v>
      </c>
      <c r="J12" s="25">
        <f>'1X-3X'!J12*2.54</f>
        <v>18.415</v>
      </c>
      <c r="K12" s="50"/>
      <c r="L12" s="48"/>
      <c r="M12" s="48"/>
      <c r="N12" s="48"/>
      <c r="O12" s="49"/>
      <c r="P12" s="48"/>
      <c r="Q12" s="48"/>
      <c r="R12" s="48"/>
      <c r="S12" s="49"/>
      <c r="T12" s="48"/>
      <c r="U12" s="48"/>
      <c r="V12" s="52"/>
    </row>
    <row r="13" s="1" customFormat="1" ht="25" customHeight="1" spans="1:22">
      <c r="A13" s="22" t="str">
        <f>'[3]SPEC SHEET CURVE'!A14</f>
        <v>UNDERBUST WIDTH ( SS TO CF)</v>
      </c>
      <c r="B13" s="22"/>
      <c r="C13" s="22"/>
      <c r="D13" s="22"/>
      <c r="E13" s="23" t="s">
        <v>62</v>
      </c>
      <c r="F13" s="27">
        <v>0.5</v>
      </c>
      <c r="G13" s="25">
        <f>'1X-3X'!G13*2.54</f>
        <v>28.8925</v>
      </c>
      <c r="H13" s="25">
        <f>'1X-3X'!H13*2.54</f>
        <v>30.1625</v>
      </c>
      <c r="I13" s="25">
        <f>'1X-3X'!I13*2.54</f>
        <v>31.4325</v>
      </c>
      <c r="J13" s="25">
        <f>'1X-3X'!J13*2.54</f>
        <v>32.7025</v>
      </c>
      <c r="K13" s="47"/>
      <c r="L13" s="48"/>
      <c r="M13" s="48"/>
      <c r="N13" s="48"/>
      <c r="O13" s="49"/>
      <c r="P13" s="48"/>
      <c r="Q13" s="48"/>
      <c r="R13" s="48"/>
      <c r="S13" s="49"/>
      <c r="T13" s="48"/>
      <c r="U13" s="48"/>
      <c r="V13" s="52"/>
    </row>
    <row r="14" s="1" customFormat="1" ht="25" customHeight="1" spans="1:22">
      <c r="A14" s="22" t="str">
        <f>'[3]SPEC SHEET CURVE'!A15</f>
        <v>BUST SHIRRING LENGTH, ALONG UNDERBUST SEAM</v>
      </c>
      <c r="B14" s="22"/>
      <c r="C14" s="22"/>
      <c r="D14" s="22"/>
      <c r="E14" s="23" t="s">
        <v>63</v>
      </c>
      <c r="F14" s="26">
        <v>0</v>
      </c>
      <c r="G14" s="25">
        <f>'1X-3X'!G14*2.54</f>
        <v>7.62</v>
      </c>
      <c r="H14" s="25">
        <f>'1X-3X'!H14*2.54</f>
        <v>7.62</v>
      </c>
      <c r="I14" s="25">
        <f>'1X-3X'!I14*2.54</f>
        <v>8.2296</v>
      </c>
      <c r="J14" s="25">
        <f>'1X-3X'!J14*2.54</f>
        <v>8.2296</v>
      </c>
      <c r="K14" s="47"/>
      <c r="L14" s="48"/>
      <c r="M14" s="48"/>
      <c r="N14" s="48"/>
      <c r="O14" s="49"/>
      <c r="P14" s="48"/>
      <c r="Q14" s="48"/>
      <c r="R14" s="48"/>
      <c r="S14" s="49"/>
      <c r="T14" s="48"/>
      <c r="U14" s="48"/>
      <c r="V14" s="52"/>
    </row>
    <row r="15" s="1" customFormat="1" ht="25" customHeight="1" spans="1:22">
      <c r="A15" s="22" t="str">
        <f>'[3]SPEC SHEET CURVE'!A16</f>
        <v>SKIRT FRONT LENGTH FROM CF TOP EDGE  TO HEM </v>
      </c>
      <c r="B15" s="22"/>
      <c r="C15" s="22"/>
      <c r="D15" s="22"/>
      <c r="E15" s="28" t="s">
        <v>64</v>
      </c>
      <c r="F15" s="26">
        <v>0.25</v>
      </c>
      <c r="G15" s="25">
        <f>'1X-3X'!G15*2.54</f>
        <v>123.825</v>
      </c>
      <c r="H15" s="25">
        <f>'1X-3X'!H15*2.54</f>
        <v>124.46</v>
      </c>
      <c r="I15" s="25">
        <f>'1X-3X'!I15*2.54</f>
        <v>125.095</v>
      </c>
      <c r="J15" s="25">
        <f>'1X-3X'!J15*2.54</f>
        <v>125.73</v>
      </c>
      <c r="K15" s="47"/>
      <c r="L15" s="48"/>
      <c r="M15" s="48"/>
      <c r="N15" s="48"/>
      <c r="O15" s="49"/>
      <c r="P15" s="48"/>
      <c r="Q15" s="48"/>
      <c r="R15" s="48"/>
      <c r="S15" s="49"/>
      <c r="T15" s="48"/>
      <c r="U15" s="48"/>
      <c r="V15" s="52"/>
    </row>
    <row r="16" s="1" customFormat="1" ht="25" customHeight="1" spans="1:22">
      <c r="A16" s="22" t="str">
        <f>'[3]SPEC SHEET CURVE'!A17</f>
        <v>SKIRT SIDE SEAM  LENGTH - UNDERBUST TO HEM </v>
      </c>
      <c r="B16" s="22"/>
      <c r="C16" s="22"/>
      <c r="D16" s="22"/>
      <c r="E16" s="28" t="s">
        <v>65</v>
      </c>
      <c r="F16" s="29">
        <v>0.25</v>
      </c>
      <c r="G16" s="25">
        <f>'1X-3X'!G16*2.54</f>
        <v>112.395</v>
      </c>
      <c r="H16" s="25">
        <f>'1X-3X'!H16*2.54</f>
        <v>113.03</v>
      </c>
      <c r="I16" s="25">
        <f>'1X-3X'!I16*2.54</f>
        <v>113.665</v>
      </c>
      <c r="J16" s="25">
        <f>'1X-3X'!J16*2.54</f>
        <v>114.3</v>
      </c>
      <c r="K16" s="47"/>
      <c r="L16" s="48"/>
      <c r="M16" s="48"/>
      <c r="N16" s="48"/>
      <c r="O16" s="49"/>
      <c r="P16" s="48"/>
      <c r="Q16" s="48"/>
      <c r="R16" s="48"/>
      <c r="S16" s="49"/>
      <c r="T16" s="48"/>
      <c r="U16" s="48"/>
      <c r="V16" s="52"/>
    </row>
    <row r="17" s="1" customFormat="1" ht="25" customHeight="1" spans="1:22">
      <c r="A17" s="22" t="str">
        <f>'[3]SPEC SHEET CURVE'!A18</f>
        <v>SKIRT BACK  LENGTH FROM CB TOP EDGE TO HEM</v>
      </c>
      <c r="B17" s="22"/>
      <c r="C17" s="22"/>
      <c r="D17" s="22"/>
      <c r="E17" s="28" t="s">
        <v>66</v>
      </c>
      <c r="F17" s="26">
        <v>0.25</v>
      </c>
      <c r="G17" s="25">
        <f>'1X-3X'!G17*2.54</f>
        <v>108.585</v>
      </c>
      <c r="H17" s="25">
        <f>'1X-3X'!H17*2.54</f>
        <v>109.22</v>
      </c>
      <c r="I17" s="25">
        <f>'1X-3X'!I17*2.54</f>
        <v>109.855</v>
      </c>
      <c r="J17" s="25">
        <f>'1X-3X'!J17*2.54</f>
        <v>110.49</v>
      </c>
      <c r="K17" s="50"/>
      <c r="L17" s="48"/>
      <c r="M17" s="48"/>
      <c r="N17" s="48"/>
      <c r="O17" s="49"/>
      <c r="P17" s="48"/>
      <c r="Q17" s="48"/>
      <c r="R17" s="48"/>
      <c r="S17" s="49"/>
      <c r="T17" s="48"/>
      <c r="U17" s="48"/>
      <c r="V17" s="52"/>
    </row>
    <row r="18" s="1" customFormat="1" ht="25" customHeight="1" spans="1:22">
      <c r="A18" s="22" t="str">
        <f>'[3]SPEC SHEET CURVE'!A19</f>
        <v>LINING LENGTH DIFFERENCE FROM SELF</v>
      </c>
      <c r="B18" s="22"/>
      <c r="C18" s="22"/>
      <c r="D18" s="22"/>
      <c r="E18" s="28" t="s">
        <v>67</v>
      </c>
      <c r="F18" s="26">
        <v>0</v>
      </c>
      <c r="G18" s="25">
        <f>'1X-3X'!G18*2.54</f>
        <v>1.27</v>
      </c>
      <c r="H18" s="25">
        <f>'1X-3X'!H18*2.54</f>
        <v>1.27</v>
      </c>
      <c r="I18" s="25">
        <f>'1X-3X'!I18*2.54</f>
        <v>1.27</v>
      </c>
      <c r="J18" s="25">
        <f>'1X-3X'!J18*2.54</f>
        <v>1.27</v>
      </c>
      <c r="K18" s="50"/>
      <c r="L18" s="48"/>
      <c r="M18" s="48"/>
      <c r="N18" s="48"/>
      <c r="O18" s="49"/>
      <c r="P18" s="48"/>
      <c r="Q18" s="48"/>
      <c r="R18" s="48"/>
      <c r="S18" s="49"/>
      <c r="T18" s="48"/>
      <c r="U18" s="48"/>
      <c r="V18" s="52"/>
    </row>
    <row r="19" s="1" customFormat="1" ht="25" customHeight="1" spans="1:22">
      <c r="A19" s="22" t="str">
        <f>'[3]SPEC SHEET CURVE'!A20</f>
        <v>FRONT NECK  WIDTH/ DISTANCE BETWEEN  STRAP JOIN SEAMS</v>
      </c>
      <c r="B19" s="22"/>
      <c r="C19" s="22"/>
      <c r="D19" s="22"/>
      <c r="E19" s="28" t="s">
        <v>68</v>
      </c>
      <c r="F19" s="26">
        <v>0.125</v>
      </c>
      <c r="G19" s="25">
        <f>'1X-3X'!G19*2.54</f>
        <v>27.305</v>
      </c>
      <c r="H19" s="25">
        <f>'1X-3X'!H19*2.54</f>
        <v>29.21</v>
      </c>
      <c r="I19" s="25">
        <f>'1X-3X'!I19*2.54</f>
        <v>31.115</v>
      </c>
      <c r="J19" s="25">
        <f>'1X-3X'!J19*2.54</f>
        <v>33.02</v>
      </c>
      <c r="K19" s="50"/>
      <c r="L19" s="48"/>
      <c r="M19" s="48"/>
      <c r="N19" s="48"/>
      <c r="O19" s="49"/>
      <c r="P19" s="48"/>
      <c r="Q19" s="48"/>
      <c r="R19" s="48"/>
      <c r="S19" s="49"/>
      <c r="T19" s="48"/>
      <c r="U19" s="48"/>
      <c r="V19" s="52"/>
    </row>
    <row r="20" s="1" customFormat="1" ht="25" customHeight="1" spans="1:22">
      <c r="A20" s="22" t="str">
        <f>'[3]SPEC SHEET CURVE'!A21</f>
        <v>FRONT STRAP POSITION  - ALONG CURVE SS TO STRAP JOIN</v>
      </c>
      <c r="B20" s="22"/>
      <c r="C20" s="22"/>
      <c r="D20" s="22"/>
      <c r="E20" s="28" t="s">
        <v>69</v>
      </c>
      <c r="F20" s="26">
        <v>0.125</v>
      </c>
      <c r="G20" s="25">
        <f>'1X-3X'!G20*2.54</f>
        <v>10.795</v>
      </c>
      <c r="H20" s="25">
        <f>'1X-3X'!H20*2.54</f>
        <v>11.43</v>
      </c>
      <c r="I20" s="25">
        <f>'1X-3X'!I20*2.54</f>
        <v>12.065</v>
      </c>
      <c r="J20" s="25">
        <f>'1X-3X'!J20*2.54</f>
        <v>12.7</v>
      </c>
      <c r="K20" s="47"/>
      <c r="L20" s="48"/>
      <c r="M20" s="48"/>
      <c r="N20" s="48"/>
      <c r="O20" s="49"/>
      <c r="P20" s="48"/>
      <c r="Q20" s="48"/>
      <c r="R20" s="48"/>
      <c r="S20" s="49"/>
      <c r="T20" s="48"/>
      <c r="U20" s="48"/>
      <c r="V20" s="52"/>
    </row>
    <row r="21" s="1" customFormat="1" ht="25" customHeight="1" spans="1:22">
      <c r="A21" s="22" t="str">
        <f>'[3]SPEC SHEET CURVE'!A22</f>
        <v>BACK STRAP POSITION - SS TO OUTER BACK STRAP JOIN</v>
      </c>
      <c r="B21" s="22"/>
      <c r="C21" s="22"/>
      <c r="D21" s="22"/>
      <c r="E21" s="30" t="s">
        <v>70</v>
      </c>
      <c r="F21" s="26">
        <v>0.125</v>
      </c>
      <c r="G21" s="25">
        <f>'1X-3X'!G21*2.54</f>
        <v>16.8275</v>
      </c>
      <c r="H21" s="25">
        <f>'1X-3X'!H21*2.54</f>
        <v>17.145</v>
      </c>
      <c r="I21" s="25">
        <f>'1X-3X'!I21*2.54</f>
        <v>17.4625</v>
      </c>
      <c r="J21" s="25">
        <f>'1X-3X'!J21*2.54</f>
        <v>17.78</v>
      </c>
      <c r="K21" s="47"/>
      <c r="L21" s="48"/>
      <c r="M21" s="48"/>
      <c r="N21" s="48"/>
      <c r="O21" s="49"/>
      <c r="P21" s="48"/>
      <c r="Q21" s="48"/>
      <c r="R21" s="48"/>
      <c r="S21" s="49"/>
      <c r="T21" s="48"/>
      <c r="U21" s="48"/>
      <c r="V21" s="52"/>
    </row>
    <row r="22" s="1" customFormat="1" ht="25" customHeight="1" spans="1:22">
      <c r="A22" s="22" t="str">
        <f>'[3]SPEC SHEET CURVE'!A23</f>
        <v>BACK STRAP POSITION - SS TO INNER  BACK STRAP JOIN</v>
      </c>
      <c r="B22" s="22"/>
      <c r="C22" s="22"/>
      <c r="D22" s="22"/>
      <c r="E22" s="30" t="s">
        <v>71</v>
      </c>
      <c r="F22" s="26">
        <v>0.125</v>
      </c>
      <c r="G22" s="25">
        <f>'1X-3X'!G22*2.54</f>
        <v>23.8125</v>
      </c>
      <c r="H22" s="25">
        <f>'1X-3X'!H22*2.54</f>
        <v>24.13</v>
      </c>
      <c r="I22" s="25">
        <f>'1X-3X'!I22*2.54</f>
        <v>24.4475</v>
      </c>
      <c r="J22" s="25">
        <f>'1X-3X'!J22*2.54</f>
        <v>24.765</v>
      </c>
      <c r="K22" s="47"/>
      <c r="L22" s="48"/>
      <c r="M22" s="49"/>
      <c r="N22" s="48"/>
      <c r="O22" s="49"/>
      <c r="P22" s="48"/>
      <c r="Q22" s="49"/>
      <c r="R22" s="48"/>
      <c r="S22" s="49"/>
      <c r="T22" s="48"/>
      <c r="U22" s="48"/>
      <c r="V22" s="52"/>
    </row>
    <row r="23" s="1" customFormat="1" ht="25" customHeight="1" spans="1:22">
      <c r="A23" s="22" t="str">
        <f>'[3]SPEC SHEET CURVE'!A24</f>
        <v>WAIST - 5 1/2" BELOW UA </v>
      </c>
      <c r="B23" s="22"/>
      <c r="C23" s="22"/>
      <c r="D23" s="22"/>
      <c r="E23" s="30" t="s">
        <v>72</v>
      </c>
      <c r="F23" s="26">
        <v>0.25</v>
      </c>
      <c r="G23" s="25">
        <f>'1X-3X'!G23*2.54</f>
        <v>101.6</v>
      </c>
      <c r="H23" s="25">
        <f>'1X-3X'!H23*2.54</f>
        <v>106.68</v>
      </c>
      <c r="I23" s="25">
        <f>'1X-3X'!I23*2.54</f>
        <v>113.03</v>
      </c>
      <c r="J23" s="25">
        <f>'1X-3X'!J23*2.54</f>
        <v>119.38</v>
      </c>
      <c r="K23" s="47"/>
      <c r="L23" s="48"/>
      <c r="M23" s="48"/>
      <c r="N23" s="48"/>
      <c r="O23" s="49"/>
      <c r="P23" s="48"/>
      <c r="Q23" s="48"/>
      <c r="R23" s="48"/>
      <c r="S23" s="49"/>
      <c r="T23" s="48"/>
      <c r="U23" s="48"/>
      <c r="V23" s="52"/>
    </row>
    <row r="24" s="1" customFormat="1" ht="25" customHeight="1" spans="1:22">
      <c r="A24" s="22" t="str">
        <f>'[3]SPEC SHEET CURVE'!A25</f>
        <v>HIGH HIP - 12" BELOW AH </v>
      </c>
      <c r="B24" s="22"/>
      <c r="C24" s="22"/>
      <c r="D24" s="22"/>
      <c r="E24" s="30" t="s">
        <v>73</v>
      </c>
      <c r="F24" s="26">
        <v>0.25</v>
      </c>
      <c r="G24" s="25">
        <f>'1X-3X'!G24*2.54</f>
        <v>111.76</v>
      </c>
      <c r="H24" s="25">
        <f>'1X-3X'!H24*2.54</f>
        <v>116.84</v>
      </c>
      <c r="I24" s="25">
        <f>'1X-3X'!I24*2.54</f>
        <v>123.19</v>
      </c>
      <c r="J24" s="25">
        <f>'1X-3X'!J24*2.54</f>
        <v>129.54</v>
      </c>
      <c r="K24" s="47"/>
      <c r="L24" s="48"/>
      <c r="M24" s="48"/>
      <c r="N24" s="48"/>
      <c r="O24" s="49"/>
      <c r="P24" s="48"/>
      <c r="Q24" s="48"/>
      <c r="R24" s="48"/>
      <c r="S24" s="49"/>
      <c r="T24" s="48"/>
      <c r="U24" s="48"/>
      <c r="V24" s="52"/>
    </row>
    <row r="25" s="1" customFormat="1" ht="25" customHeight="1" spans="1:22">
      <c r="A25" s="22" t="str">
        <f>'[3]SPEC SHEET CURVE'!A26</f>
        <v>LOW HIP 18”  BELOW AH </v>
      </c>
      <c r="B25" s="22"/>
      <c r="C25" s="22"/>
      <c r="D25" s="22"/>
      <c r="E25" s="30" t="s">
        <v>74</v>
      </c>
      <c r="F25" s="26">
        <v>0.25</v>
      </c>
      <c r="G25" s="25">
        <f>'1X-3X'!G25*2.54</f>
        <v>119.38</v>
      </c>
      <c r="H25" s="25">
        <f>'1X-3X'!H25*2.54</f>
        <v>124.46</v>
      </c>
      <c r="I25" s="25">
        <f>'1X-3X'!I25*2.54</f>
        <v>130.81</v>
      </c>
      <c r="J25" s="25">
        <f>'1X-3X'!J25*2.54</f>
        <v>137.16</v>
      </c>
      <c r="K25" s="47"/>
      <c r="L25" s="48"/>
      <c r="M25" s="49"/>
      <c r="N25" s="48"/>
      <c r="O25" s="49"/>
      <c r="P25" s="48"/>
      <c r="Q25" s="49"/>
      <c r="R25" s="48"/>
      <c r="S25" s="49"/>
      <c r="T25" s="48"/>
      <c r="U25" s="48"/>
      <c r="V25" s="52"/>
    </row>
    <row r="26" s="1" customFormat="1" ht="25" customHeight="1" spans="1:22">
      <c r="A26" s="22" t="str">
        <f>'[3]SPEC SHEET CURVE'!A27</f>
        <v>SWEEP SKIRT STRAIGHT - (SELF)</v>
      </c>
      <c r="B26" s="22"/>
      <c r="C26" s="22"/>
      <c r="D26" s="22"/>
      <c r="E26" s="28" t="s">
        <v>75</v>
      </c>
      <c r="F26" s="26">
        <v>0.25</v>
      </c>
      <c r="G26" s="25">
        <f>'1X-3X'!G26*2.54</f>
        <v>228.6</v>
      </c>
      <c r="H26" s="25">
        <f>'1X-3X'!H26*2.54</f>
        <v>233.68</v>
      </c>
      <c r="I26" s="25">
        <f>'1X-3X'!I26*2.54</f>
        <v>240.03</v>
      </c>
      <c r="J26" s="25">
        <f>'1X-3X'!J26*2.54</f>
        <v>246.38</v>
      </c>
      <c r="K26" s="47"/>
      <c r="L26" s="48"/>
      <c r="M26" s="48"/>
      <c r="N26" s="48"/>
      <c r="O26" s="49"/>
      <c r="P26" s="48"/>
      <c r="Q26" s="48"/>
      <c r="R26" s="48"/>
      <c r="S26" s="49"/>
      <c r="T26" s="48"/>
      <c r="U26" s="48"/>
      <c r="V26" s="52"/>
    </row>
    <row r="27" s="1" customFormat="1" ht="25" customHeight="1" spans="1:22">
      <c r="A27" s="22" t="str">
        <f>'[3]SPEC SHEET CURVE'!A28</f>
        <v>SWEEP SKIRT STRAIGHT - (LINING)</v>
      </c>
      <c r="B27" s="22"/>
      <c r="C27" s="22"/>
      <c r="D27" s="22"/>
      <c r="E27" s="28" t="s">
        <v>76</v>
      </c>
      <c r="F27" s="26">
        <v>0.25</v>
      </c>
      <c r="G27" s="25">
        <f>'1X-3X'!G27*2.54</f>
        <v>208.28</v>
      </c>
      <c r="H27" s="25">
        <f>'1X-3X'!H27*2.54</f>
        <v>213.36</v>
      </c>
      <c r="I27" s="25">
        <f>'1X-3X'!I27*2.54</f>
        <v>219.71</v>
      </c>
      <c r="J27" s="25">
        <f>'1X-3X'!J27*2.54</f>
        <v>226.06</v>
      </c>
      <c r="K27" s="47"/>
      <c r="L27" s="48"/>
      <c r="M27" s="48"/>
      <c r="N27" s="48"/>
      <c r="O27" s="49"/>
      <c r="P27" s="48"/>
      <c r="Q27" s="48"/>
      <c r="R27" s="48"/>
      <c r="S27" s="49"/>
      <c r="T27" s="48"/>
      <c r="U27" s="48"/>
      <c r="V27" s="52"/>
    </row>
    <row r="28" s="1" customFormat="1" ht="25" customHeight="1" spans="1:22">
      <c r="A28" s="22" t="str">
        <f>'[3]SPEC SHEET CURVE'!A29</f>
        <v>SHOULDER STRAP LENGTH (INNER)</v>
      </c>
      <c r="B28" s="22"/>
      <c r="C28" s="22"/>
      <c r="D28" s="22"/>
      <c r="E28" s="31" t="s">
        <v>77</v>
      </c>
      <c r="F28" s="26">
        <v>0.125</v>
      </c>
      <c r="G28" s="25">
        <f>'1X-3X'!G28*2.54</f>
        <v>55.245</v>
      </c>
      <c r="H28" s="25">
        <f>'1X-3X'!H28*2.54</f>
        <v>55.88</v>
      </c>
      <c r="I28" s="25">
        <f>'1X-3X'!I28*2.54</f>
        <v>56.515</v>
      </c>
      <c r="J28" s="25">
        <f>'1X-3X'!J28*2.54</f>
        <v>57.15</v>
      </c>
      <c r="K28" s="47"/>
      <c r="L28" s="48"/>
      <c r="M28" s="48"/>
      <c r="N28" s="48"/>
      <c r="O28" s="49"/>
      <c r="P28" s="48"/>
      <c r="Q28" s="48"/>
      <c r="R28" s="48"/>
      <c r="S28" s="49"/>
      <c r="T28" s="48"/>
      <c r="U28" s="48"/>
      <c r="V28" s="52"/>
    </row>
    <row r="29" s="1" customFormat="1" ht="25" customHeight="1" spans="1:22">
      <c r="A29" s="22" t="str">
        <f>'[3]SPEC SHEET CURVE'!A30</f>
        <v>SHOULDER STRAP LENGTH (OUTER)</v>
      </c>
      <c r="B29" s="22"/>
      <c r="C29" s="22"/>
      <c r="D29" s="22"/>
      <c r="E29" s="31" t="s">
        <v>78</v>
      </c>
      <c r="F29" s="26">
        <v>0.125</v>
      </c>
      <c r="G29" s="25">
        <f>'1X-3X'!G29*2.54</f>
        <v>54.61</v>
      </c>
      <c r="H29" s="25">
        <f>'1X-3X'!H29*2.54</f>
        <v>55.245</v>
      </c>
      <c r="I29" s="25">
        <f>'1X-3X'!I29*2.54</f>
        <v>55.88</v>
      </c>
      <c r="J29" s="25">
        <f>'1X-3X'!J29*2.54</f>
        <v>56.515</v>
      </c>
      <c r="K29" s="47"/>
      <c r="L29" s="48"/>
      <c r="M29" s="48"/>
      <c r="N29" s="48"/>
      <c r="O29" s="49"/>
      <c r="P29" s="48"/>
      <c r="Q29" s="48"/>
      <c r="R29" s="48"/>
      <c r="S29" s="49"/>
      <c r="T29" s="48"/>
      <c r="U29" s="48"/>
      <c r="V29" s="52"/>
    </row>
    <row r="30" s="1" customFormat="1" ht="25" customHeight="1" spans="1:22">
      <c r="A30" s="22" t="str">
        <f>'[3]SPEC SHEET CURVE'!A31</f>
        <v>ADJUSTABLE OVERLAP LENGTH</v>
      </c>
      <c r="B30" s="22"/>
      <c r="C30" s="22"/>
      <c r="D30" s="22"/>
      <c r="E30" s="31" t="s">
        <v>79</v>
      </c>
      <c r="F30" s="26">
        <v>0</v>
      </c>
      <c r="G30" s="25">
        <f>'1X-3X'!G30*2.54</f>
        <v>3.175</v>
      </c>
      <c r="H30" s="25">
        <f>'1X-3X'!H30*2.54</f>
        <v>3.175</v>
      </c>
      <c r="I30" s="25">
        <f>'1X-3X'!I30*2.54</f>
        <v>3.175</v>
      </c>
      <c r="J30" s="25">
        <f>'1X-3X'!J30*2.54</f>
        <v>3.175</v>
      </c>
      <c r="K30" s="47"/>
      <c r="L30" s="48"/>
      <c r="M30" s="48"/>
      <c r="N30" s="48"/>
      <c r="O30" s="49"/>
      <c r="P30" s="48"/>
      <c r="Q30" s="48"/>
      <c r="R30" s="48"/>
      <c r="S30" s="49"/>
      <c r="T30" s="48"/>
      <c r="U30" s="48"/>
      <c r="V30" s="52"/>
    </row>
    <row r="31" s="1" customFormat="1" ht="25" customHeight="1" spans="1:22">
      <c r="A31" s="22" t="str">
        <f>'[3]SPEC SHEET CURVE'!A32</f>
        <v>HEM HEIGHT</v>
      </c>
      <c r="B31" s="22"/>
      <c r="C31" s="22"/>
      <c r="D31" s="22"/>
      <c r="E31" s="28" t="s">
        <v>80</v>
      </c>
      <c r="F31" s="26">
        <v>0</v>
      </c>
      <c r="G31" s="25">
        <f>'1X-3X'!G31*2.54</f>
        <v>0.3175</v>
      </c>
      <c r="H31" s="25">
        <f>'1X-3X'!H31*2.54</f>
        <v>0.3175</v>
      </c>
      <c r="I31" s="25">
        <f>'1X-3X'!I31*2.54</f>
        <v>0.3175</v>
      </c>
      <c r="J31" s="25">
        <f>'1X-3X'!J31*2.54</f>
        <v>0.3175</v>
      </c>
      <c r="K31" s="47"/>
      <c r="L31" s="48"/>
      <c r="M31" s="48"/>
      <c r="N31" s="48"/>
      <c r="O31" s="49"/>
      <c r="P31" s="48"/>
      <c r="Q31" s="48"/>
      <c r="R31" s="48"/>
      <c r="S31" s="49"/>
      <c r="T31" s="48"/>
      <c r="U31" s="48"/>
      <c r="V31" s="52"/>
    </row>
  </sheetData>
  <mergeCells count="42">
    <mergeCell ref="A1:C1"/>
    <mergeCell ref="G1:H1"/>
    <mergeCell ref="I1:K1"/>
    <mergeCell ref="D2:F2"/>
    <mergeCell ref="D3:F3"/>
    <mergeCell ref="D4:F4"/>
    <mergeCell ref="D5:F5"/>
    <mergeCell ref="D6:F6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F7:F8"/>
    <mergeCell ref="G7:G8"/>
    <mergeCell ref="H7:H8"/>
    <mergeCell ref="I7:I8"/>
    <mergeCell ref="J7:J8"/>
    <mergeCell ref="K7:K8"/>
    <mergeCell ref="G2:H4"/>
    <mergeCell ref="I2:K4"/>
    <mergeCell ref="G5:H6"/>
    <mergeCell ref="I5:K6"/>
    <mergeCell ref="A7:D8"/>
  </mergeCells>
  <conditionalFormatting sqref="F13:G13">
    <cfRule type="notContainsBlanks" dxfId="0" priority="3">
      <formula>LEN(TRIM(F13))&gt;0</formula>
    </cfRule>
  </conditionalFormatting>
  <conditionalFormatting sqref="G14">
    <cfRule type="notContainsBlanks" dxfId="0" priority="2">
      <formula>LEN(TRIM(G14))&gt;0</formula>
    </cfRule>
  </conditionalFormatting>
  <conditionalFormatting sqref="F9:F10">
    <cfRule type="notContainsBlanks" dxfId="0" priority="4">
      <formula>LEN(TRIM(F9))&gt;0</formula>
    </cfRule>
  </conditionalFormatting>
  <conditionalFormatting sqref="G18:G19">
    <cfRule type="notContainsBlanks" dxfId="0" priority="1">
      <formula>LEN(TRIM(G18))&gt;0</formula>
    </cfRule>
  </conditionalFormatting>
  <conditionalFormatting sqref="L9:L31">
    <cfRule type="notContainsBlanks" dxfId="0" priority="7">
      <formula>LEN(TRIM(L9))&gt;0</formula>
    </cfRule>
  </conditionalFormatting>
  <conditionalFormatting sqref="P9:P31">
    <cfRule type="notContainsBlanks" dxfId="0" priority="6">
      <formula>LEN(TRIM(P9))&gt;0</formula>
    </cfRule>
  </conditionalFormatting>
  <conditionalFormatting sqref="T9:T31">
    <cfRule type="notContainsBlanks" dxfId="0" priority="5">
      <formula>LEN(TRIM(T9))&gt;0</formula>
    </cfRule>
  </conditionalFormatting>
  <conditionalFormatting sqref="I18 I30:I31">
    <cfRule type="notContainsBlanks" dxfId="0" priority="8">
      <formula>LEN(TRIM(I18))&gt;0</formula>
    </cfRule>
  </conditionalFormatting>
  <pageMargins left="0.7" right="0.7" top="0.75" bottom="0.75" header="0.3" footer="0.3"/>
  <pageSetup paperSize="9" scale="5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XS-XXL</vt:lpstr>
      <vt:lpstr>XS-XXL (CM)</vt:lpstr>
      <vt:lpstr>1X-3X</vt:lpstr>
      <vt:lpstr>1X-3X (cm)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sales</dc:creator>
  <cp:lastModifiedBy>天边的一条鱼</cp:lastModifiedBy>
  <dcterms:created xsi:type="dcterms:W3CDTF">2023-05-12T11:15:00Z</dcterms:created>
  <dcterms:modified xsi:type="dcterms:W3CDTF">2025-05-26T05:58:23Z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8F73CF6FFAFB4EAFBD55439CC8B1AB5C_12</vt:lpwstr>
  </property>
</Properties>
</file>