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 activeTab="1"/>
  </bookViews>
  <sheets>
    <sheet name="GRADED SPEC" sheetId="16" r:id="rId1"/>
    <sheet name="GRADED SPEC (cm)" sheetId="19" r:id="rId2"/>
  </sheets>
  <definedNames>
    <definedName name="Contract_No">#REF!</definedName>
    <definedName name="PROBLEM">#REF!</definedName>
    <definedName name="_xlnm.Print_Area" localSheetId="0">'GRADED SPEC'!$A$1:$K$36</definedName>
    <definedName name="_xlnm.Print_Area" localSheetId="1">'GRADED SPEC (cm)'!$A$1:$K$36</definedName>
  </definedNames>
  <calcPr calcId="144525"/>
</workbook>
</file>

<file path=xl/sharedStrings.xml><?xml version="1.0" encoding="utf-8"?>
<sst xmlns="http://schemas.openxmlformats.org/spreadsheetml/2006/main" count="138" uniqueCount="63">
  <si>
    <t>GRADED SPEC PAGE</t>
  </si>
  <si>
    <t>STYLE #:</t>
  </si>
  <si>
    <t>BGJ2000</t>
  </si>
  <si>
    <t>BRAND:</t>
  </si>
  <si>
    <t>STYLE NAME:</t>
  </si>
  <si>
    <t>JANIE CONVERTIBLE</t>
  </si>
  <si>
    <t>LEAD DESIGNER:</t>
  </si>
  <si>
    <t>SARAH P</t>
  </si>
  <si>
    <t>CALENDAR:</t>
  </si>
  <si>
    <t>STYLE NUMBER:</t>
  </si>
  <si>
    <t>TP COMPLETED BY:</t>
  </si>
  <si>
    <t>SEASON:</t>
  </si>
  <si>
    <t>TECH DESIGNER/PM:</t>
  </si>
  <si>
    <t>SOFIA / HAYLEE / ESTHER</t>
  </si>
  <si>
    <t>DELIVERY:</t>
  </si>
  <si>
    <t>VENDOR:</t>
  </si>
  <si>
    <t>MILLY</t>
  </si>
  <si>
    <t>REF PATTERN SENT:</t>
  </si>
  <si>
    <t>SIZE RANGE:</t>
  </si>
  <si>
    <t>COLORWAY:</t>
  </si>
  <si>
    <t>PO #:</t>
  </si>
  <si>
    <t>POINT OF MEASURE
(ALL BODY WIDTH POMS ARE TOTAL CIRCUMFERENCE)</t>
  </si>
  <si>
    <t>TOL +/-</t>
  </si>
  <si>
    <t>S</t>
  </si>
  <si>
    <t>M</t>
  </si>
  <si>
    <t>L</t>
  </si>
  <si>
    <t>XL</t>
  </si>
  <si>
    <t>CF SKIRT LENGTH (FROM WAIST JOINT SEAM TO HEM)</t>
  </si>
  <si>
    <t>前中面裙长</t>
  </si>
  <si>
    <t>后中面裙长</t>
  </si>
  <si>
    <t>前中里裙长</t>
  </si>
  <si>
    <t>后中里裙长</t>
  </si>
  <si>
    <t>BUST WIDTH (1" BELOW AH)</t>
  </si>
  <si>
    <r>
      <rPr>
        <sz val="10"/>
        <color theme="1"/>
        <rFont val="宋体"/>
        <charset val="134"/>
      </rPr>
      <t>胸围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腋下</t>
    </r>
    <r>
      <rPr>
        <sz val="10"/>
        <color theme="1"/>
        <rFont val="Calibri"/>
        <charset val="134"/>
      </rPr>
      <t>1‘’</t>
    </r>
  </si>
  <si>
    <t>WAIST SEAM WIDTH</t>
  </si>
  <si>
    <t>腰围</t>
  </si>
  <si>
    <t>HIP WIDTH (6 1/4" BELOW WAIST JOIN SEAM) - 3PT MEASUREMENT</t>
  </si>
  <si>
    <t>HIP WIDTH (8.5" BELOW WAIST JOIN SEAM) - 3PT MEASUREMENT</t>
  </si>
  <si>
    <r>
      <rPr>
        <sz val="10"/>
        <color theme="1"/>
        <rFont val="宋体"/>
        <charset val="134"/>
      </rPr>
      <t>臀围三点量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腰下6 1/4</t>
    </r>
    <r>
      <rPr>
        <sz val="10"/>
        <color theme="1"/>
        <rFont val="Calibri"/>
        <charset val="134"/>
      </rPr>
      <t>‘’</t>
    </r>
  </si>
  <si>
    <t>SWEEP WIDTH</t>
  </si>
  <si>
    <t>面摆围</t>
  </si>
  <si>
    <t>里摆尾</t>
  </si>
  <si>
    <t>ZIPPER LENGTH</t>
  </si>
  <si>
    <t>拉链长</t>
  </si>
  <si>
    <t>肩带长</t>
  </si>
  <si>
    <t>调节量</t>
  </si>
  <si>
    <t>口袋位置（腰下）</t>
  </si>
  <si>
    <t>口袋开口</t>
  </si>
  <si>
    <t>前上身肩带连接点到腰缝</t>
  </si>
  <si>
    <t>后上身肩带连接点到腰缝</t>
  </si>
  <si>
    <t>上身前中长</t>
  </si>
  <si>
    <t>上身侧缝</t>
  </si>
  <si>
    <t>上身后中</t>
  </si>
  <si>
    <t>飘片前中长</t>
  </si>
  <si>
    <t>飘片后中长</t>
  </si>
  <si>
    <t>飘片肩缝长</t>
  </si>
  <si>
    <t>飘片袖笼弧长</t>
  </si>
  <si>
    <t>前领长</t>
  </si>
  <si>
    <t>后领长</t>
  </si>
  <si>
    <t>前袖笼弧长</t>
  </si>
  <si>
    <t>省长</t>
  </si>
  <si>
    <t>ADJUSTABLE RANGE LENGTH</t>
  </si>
  <si>
    <t>后袖笼弧长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</si>
</sst>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#\ ??/??"/>
    <numFmt numFmtId="179" formatCode="0.00_ "/>
  </numFmts>
  <fonts count="41">
    <font>
      <sz val="12"/>
      <color theme="1"/>
      <name val="Arial"/>
      <charset val="134"/>
      <scheme val="minor"/>
    </font>
    <font>
      <sz val="10"/>
      <color rgb="FF000000"/>
      <name val="Arial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10"/>
      <color rgb="FFFF0000"/>
      <name val="Calibri"/>
      <charset val="134"/>
    </font>
    <font>
      <sz val="10"/>
      <color rgb="FF000000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0"/>
      <color rgb="FFFF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2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32" applyNumberFormat="0" applyAlignment="0" applyProtection="0">
      <alignment vertical="center"/>
    </xf>
    <xf numFmtId="0" fontId="35" fillId="16" borderId="28" applyNumberFormat="0" applyAlignment="0" applyProtection="0">
      <alignment vertical="center"/>
    </xf>
    <xf numFmtId="0" fontId="0" fillId="0" borderId="0"/>
    <xf numFmtId="0" fontId="36" fillId="17" borderId="33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/>
  </cellStyleXfs>
  <cellXfs count="80">
    <xf numFmtId="0" fontId="0" fillId="0" borderId="0" xfId="0"/>
    <xf numFmtId="0" fontId="1" fillId="0" borderId="0" xfId="43"/>
    <xf numFmtId="0" fontId="2" fillId="0" borderId="1" xfId="43" applyFont="1" applyBorder="1" applyAlignment="1">
      <alignment horizontal="center" vertical="center"/>
    </xf>
    <xf numFmtId="0" fontId="3" fillId="0" borderId="2" xfId="43" applyFont="1" applyBorder="1"/>
    <xf numFmtId="0" fontId="4" fillId="0" borderId="3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0" fontId="3" fillId="0" borderId="3" xfId="43" applyFont="1" applyBorder="1"/>
    <xf numFmtId="0" fontId="5" fillId="2" borderId="4" xfId="43" applyFont="1" applyFill="1" applyBorder="1" applyAlignment="1">
      <alignment horizontal="center" vertical="center"/>
    </xf>
    <xf numFmtId="0" fontId="3" fillId="0" borderId="5" xfId="43" applyFont="1" applyBorder="1"/>
    <xf numFmtId="0" fontId="6" fillId="0" borderId="6" xfId="43" applyFont="1" applyBorder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6" fillId="0" borderId="7" xfId="43" applyFont="1" applyBorder="1" applyAlignment="1">
      <alignment horizontal="left" vertical="center"/>
    </xf>
    <xf numFmtId="0" fontId="3" fillId="0" borderId="8" xfId="43" applyFont="1" applyBorder="1"/>
    <xf numFmtId="0" fontId="5" fillId="0" borderId="9" xfId="43" applyFont="1" applyBorder="1" applyAlignment="1">
      <alignment horizontal="center" vertical="center"/>
    </xf>
    <xf numFmtId="0" fontId="5" fillId="2" borderId="10" xfId="43" applyFont="1" applyFill="1" applyBorder="1" applyAlignment="1">
      <alignment horizontal="center" vertical="center"/>
    </xf>
    <xf numFmtId="0" fontId="3" fillId="0" borderId="11" xfId="43" applyFont="1" applyBorder="1"/>
    <xf numFmtId="0" fontId="6" fillId="0" borderId="12" xfId="43" applyFont="1" applyBorder="1" applyAlignment="1">
      <alignment horizontal="left" vertical="center"/>
    </xf>
    <xf numFmtId="0" fontId="5" fillId="2" borderId="12" xfId="43" applyFont="1" applyFill="1" applyBorder="1" applyAlignment="1">
      <alignment horizontal="left" vertical="center"/>
    </xf>
    <xf numFmtId="176" fontId="6" fillId="0" borderId="13" xfId="43" applyNumberFormat="1" applyFont="1" applyBorder="1" applyAlignment="1">
      <alignment horizontal="left" vertical="center"/>
    </xf>
    <xf numFmtId="0" fontId="3" fillId="0" borderId="9" xfId="43" applyFont="1" applyBorder="1"/>
    <xf numFmtId="0" fontId="7" fillId="0" borderId="14" xfId="43" applyFont="1" applyBorder="1" applyAlignment="1">
      <alignment horizontal="center" vertical="center" wrapText="1"/>
    </xf>
    <xf numFmtId="0" fontId="5" fillId="2" borderId="15" xfId="43" applyFont="1" applyFill="1" applyBorder="1" applyAlignment="1">
      <alignment horizontal="center" vertical="center"/>
    </xf>
    <xf numFmtId="0" fontId="3" fillId="0" borderId="16" xfId="43" applyFont="1" applyBorder="1"/>
    <xf numFmtId="0" fontId="6" fillId="0" borderId="17" xfId="43" applyFont="1" applyBorder="1" applyAlignment="1">
      <alignment horizontal="left" vertical="center"/>
    </xf>
    <xf numFmtId="0" fontId="5" fillId="2" borderId="17" xfId="43" applyFont="1" applyFill="1" applyBorder="1" applyAlignment="1">
      <alignment horizontal="left" vertical="center"/>
    </xf>
    <xf numFmtId="176" fontId="6" fillId="0" borderId="18" xfId="43" applyNumberFormat="1" applyFont="1" applyBorder="1" applyAlignment="1">
      <alignment horizontal="left" vertical="center"/>
    </xf>
    <xf numFmtId="0" fontId="7" fillId="0" borderId="19" xfId="43" applyFont="1" applyBorder="1" applyAlignment="1">
      <alignment horizontal="center" vertical="center" wrapText="1"/>
    </xf>
    <xf numFmtId="0" fontId="4" fillId="0" borderId="0" xfId="43" applyFont="1" applyAlignment="1">
      <alignment vertical="center"/>
    </xf>
    <xf numFmtId="0" fontId="8" fillId="3" borderId="9" xfId="43" applyFont="1" applyFill="1" applyBorder="1" applyAlignment="1">
      <alignment horizontal="center" vertical="center" wrapText="1"/>
    </xf>
    <xf numFmtId="0" fontId="3" fillId="0" borderId="0" xfId="43" applyFont="1"/>
    <xf numFmtId="0" fontId="3" fillId="0" borderId="20" xfId="43" applyFont="1" applyBorder="1"/>
    <xf numFmtId="0" fontId="9" fillId="3" borderId="21" xfId="43" applyFont="1" applyFill="1" applyBorder="1" applyAlignment="1">
      <alignment horizontal="center" vertical="center" wrapText="1"/>
    </xf>
    <xf numFmtId="0" fontId="4" fillId="0" borderId="22" xfId="43" applyFont="1" applyBorder="1" applyAlignment="1">
      <alignment vertical="center"/>
    </xf>
    <xf numFmtId="0" fontId="3" fillId="0" borderId="23" xfId="43" applyFont="1" applyBorder="1"/>
    <xf numFmtId="0" fontId="3" fillId="0" borderId="22" xfId="43" applyFont="1" applyBorder="1"/>
    <xf numFmtId="0" fontId="3" fillId="0" borderId="6" xfId="43" applyFont="1" applyBorder="1"/>
    <xf numFmtId="0" fontId="10" fillId="0" borderId="12" xfId="43" applyFont="1" applyBorder="1" applyAlignment="1">
      <alignment horizontal="center"/>
    </xf>
    <xf numFmtId="0" fontId="11" fillId="4" borderId="14" xfId="43" applyFont="1" applyFill="1" applyBorder="1"/>
    <xf numFmtId="0" fontId="11" fillId="4" borderId="13" xfId="43" applyFont="1" applyFill="1" applyBorder="1"/>
    <xf numFmtId="0" fontId="11" fillId="4" borderId="11" xfId="43" applyFont="1" applyFill="1" applyBorder="1"/>
    <xf numFmtId="0" fontId="12" fillId="4" borderId="5" xfId="43" applyFont="1" applyFill="1" applyBorder="1"/>
    <xf numFmtId="177" fontId="13" fillId="4" borderId="5" xfId="46" applyNumberFormat="1" applyFont="1" applyFill="1" applyBorder="1" applyAlignment="1">
      <alignment horizontal="center" wrapText="1"/>
    </xf>
    <xf numFmtId="179" fontId="14" fillId="4" borderId="12" xfId="46" applyNumberFormat="1" applyFont="1" applyFill="1" applyBorder="1" applyAlignment="1">
      <alignment horizontal="center" wrapText="1"/>
    </xf>
    <xf numFmtId="177" fontId="13" fillId="4" borderId="5" xfId="0" applyNumberFormat="1" applyFont="1" applyFill="1" applyBorder="1" applyAlignment="1">
      <alignment horizontal="center" wrapText="1"/>
    </xf>
    <xf numFmtId="177" fontId="13" fillId="4" borderId="5" xfId="43" applyNumberFormat="1" applyFont="1" applyFill="1" applyBorder="1" applyAlignment="1">
      <alignment horizontal="center" wrapText="1"/>
    </xf>
    <xf numFmtId="0" fontId="15" fillId="0" borderId="1" xfId="43" applyFont="1" applyFill="1" applyBorder="1" applyAlignment="1">
      <alignment horizontal="center" vertical="center"/>
    </xf>
    <xf numFmtId="0" fontId="3" fillId="0" borderId="2" xfId="43" applyFont="1" applyFill="1" applyBorder="1"/>
    <xf numFmtId="0" fontId="3" fillId="0" borderId="3" xfId="43" applyFont="1" applyFill="1" applyBorder="1"/>
    <xf numFmtId="0" fontId="16" fillId="0" borderId="0" xfId="43" applyFont="1"/>
    <xf numFmtId="0" fontId="17" fillId="0" borderId="9" xfId="43" applyFont="1" applyBorder="1" applyAlignment="1">
      <alignment vertical="center"/>
    </xf>
    <xf numFmtId="0" fontId="3" fillId="0" borderId="24" xfId="43" applyFont="1" applyBorder="1"/>
    <xf numFmtId="0" fontId="11" fillId="4" borderId="0" xfId="43" applyFont="1" applyFill="1"/>
    <xf numFmtId="0" fontId="3" fillId="0" borderId="25" xfId="43" applyFont="1" applyBorder="1"/>
    <xf numFmtId="0" fontId="3" fillId="0" borderId="13" xfId="43" applyFont="1" applyBorder="1"/>
    <xf numFmtId="0" fontId="11" fillId="0" borderId="14" xfId="43" applyFont="1" applyBorder="1" applyAlignment="1">
      <alignment horizontal="center" vertical="center"/>
    </xf>
    <xf numFmtId="0" fontId="3" fillId="0" borderId="26" xfId="43" applyFont="1" applyBorder="1"/>
    <xf numFmtId="0" fontId="7" fillId="0" borderId="18" xfId="43" applyFont="1" applyBorder="1" applyAlignment="1">
      <alignment horizontal="center" vertical="center" wrapText="1"/>
    </xf>
    <xf numFmtId="0" fontId="3" fillId="0" borderId="27" xfId="43" applyFont="1" applyBorder="1"/>
    <xf numFmtId="0" fontId="18" fillId="3" borderId="21" xfId="43" applyFont="1" applyFill="1" applyBorder="1" applyAlignment="1">
      <alignment horizontal="center" vertical="center" wrapText="1"/>
    </xf>
    <xf numFmtId="0" fontId="19" fillId="3" borderId="21" xfId="43" applyFont="1" applyFill="1" applyBorder="1" applyAlignment="1">
      <alignment horizontal="center" vertical="center" wrapText="1"/>
    </xf>
    <xf numFmtId="0" fontId="11" fillId="0" borderId="0" xfId="43" applyFont="1" applyAlignment="1">
      <alignment vertical="center"/>
    </xf>
    <xf numFmtId="0" fontId="7" fillId="0" borderId="0" xfId="43" applyFont="1" applyAlignment="1">
      <alignment horizontal="center" vertical="center"/>
    </xf>
    <xf numFmtId="0" fontId="9" fillId="0" borderId="0" xfId="43" applyFont="1" applyAlignment="1">
      <alignment horizontal="center" vertical="center" wrapText="1"/>
    </xf>
    <xf numFmtId="0" fontId="20" fillId="0" borderId="0" xfId="43" applyFont="1" applyAlignment="1">
      <alignment horizontal="center" vertical="center"/>
    </xf>
    <xf numFmtId="177" fontId="11" fillId="0" borderId="0" xfId="43" applyNumberFormat="1" applyFont="1" applyAlignment="1">
      <alignment horizontal="center" vertical="center" wrapText="1"/>
    </xf>
    <xf numFmtId="177" fontId="6" fillId="0" borderId="0" xfId="43" applyNumberFormat="1" applyFont="1" applyAlignment="1">
      <alignment horizontal="center" vertical="center" wrapText="1"/>
    </xf>
    <xf numFmtId="0" fontId="14" fillId="0" borderId="0" xfId="43" applyFont="1"/>
    <xf numFmtId="0" fontId="11" fillId="5" borderId="0" xfId="43" applyFont="1" applyFill="1"/>
    <xf numFmtId="0" fontId="11" fillId="0" borderId="0" xfId="43" applyFont="1" applyAlignment="1">
      <alignment horizontal="center" vertical="center"/>
    </xf>
    <xf numFmtId="178" fontId="14" fillId="4" borderId="12" xfId="46" applyNumberFormat="1" applyFont="1" applyFill="1" applyBorder="1" applyAlignment="1">
      <alignment horizontal="center" wrapText="1"/>
    </xf>
    <xf numFmtId="178" fontId="11" fillId="0" borderId="12" xfId="0" applyNumberFormat="1" applyFont="1" applyBorder="1" applyAlignment="1">
      <alignment horizontal="center" wrapText="1"/>
    </xf>
    <xf numFmtId="178" fontId="14" fillId="4" borderId="12" xfId="0" applyNumberFormat="1" applyFont="1" applyFill="1" applyBorder="1" applyAlignment="1">
      <alignment horizontal="center" wrapText="1"/>
    </xf>
    <xf numFmtId="177" fontId="14" fillId="4" borderId="12" xfId="43" applyNumberFormat="1" applyFont="1" applyFill="1" applyBorder="1" applyAlignment="1">
      <alignment horizontal="center" wrapText="1"/>
    </xf>
    <xf numFmtId="178" fontId="14" fillId="6" borderId="12" xfId="46" applyNumberFormat="1" applyFont="1" applyFill="1" applyBorder="1" applyAlignment="1">
      <alignment horizontal="center" wrapText="1"/>
    </xf>
    <xf numFmtId="178" fontId="14" fillId="0" borderId="12" xfId="46" applyNumberFormat="1" applyFont="1" applyBorder="1" applyAlignment="1">
      <alignment horizontal="center" wrapText="1"/>
    </xf>
    <xf numFmtId="178" fontId="11" fillId="4" borderId="11" xfId="0" applyNumberFormat="1" applyFont="1" applyFill="1" applyBorder="1" applyAlignment="1">
      <alignment horizontal="center" wrapText="1"/>
    </xf>
    <xf numFmtId="178" fontId="11" fillId="0" borderId="11" xfId="0" applyNumberFormat="1" applyFont="1" applyBorder="1" applyAlignment="1">
      <alignment horizontal="center" wrapText="1"/>
    </xf>
    <xf numFmtId="178" fontId="14" fillId="0" borderId="12" xfId="0" applyNumberFormat="1" applyFont="1" applyBorder="1" applyAlignment="1">
      <alignment horizontal="center" wrapText="1"/>
    </xf>
    <xf numFmtId="177" fontId="14" fillId="0" borderId="12" xfId="43" applyNumberFormat="1" applyFont="1" applyBorder="1" applyAlignment="1">
      <alignment horizont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Normal 4" xfId="50"/>
    <cellStyle name="40% - 强调文字颜色 6" xfId="51" builtinId="51"/>
    <cellStyle name="60% - 强调文字颜色 6" xfId="52" builtinId="52"/>
    <cellStyle name="Normal 2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36"/>
  <sheetViews>
    <sheetView showGridLines="0" view="pageBreakPreview" zoomScale="70" zoomScaleNormal="100" workbookViewId="0">
      <selection activeCell="R15" sqref="R15"/>
    </sheetView>
  </sheetViews>
  <sheetFormatPr defaultColWidth="10.2878787878788" defaultRowHeight="15" customHeight="1"/>
  <cols>
    <col min="1" max="1" width="3.56818181818182" style="1" customWidth="1"/>
    <col min="2" max="2" width="14" style="1" customWidth="1"/>
    <col min="3" max="3" width="15.4242424242424" style="1" customWidth="1"/>
    <col min="4" max="4" width="11.0909090909091" style="1" customWidth="1"/>
    <col min="5" max="5" width="8.54545454545454" style="1" customWidth="1"/>
    <col min="6" max="6" width="18.8181818181818" style="1" customWidth="1"/>
    <col min="7" max="7" width="7.71212121212121" style="1" customWidth="1"/>
    <col min="8" max="8" width="7.56818181818182" style="1" customWidth="1"/>
    <col min="9" max="10" width="7.71212121212121" style="1" customWidth="1"/>
    <col min="11" max="11" width="7.56818181818182" style="1" customWidth="1"/>
    <col min="12" max="14" width="7.42424242424242" style="1" customWidth="1"/>
    <col min="15" max="15" width="4.71212121212121" style="1" customWidth="1"/>
    <col min="16" max="16" width="7.42424242424242" style="1" customWidth="1"/>
    <col min="17" max="18" width="7.28787878787879" style="1" customWidth="1"/>
    <col min="19" max="19" width="5.71212121212121" style="1" customWidth="1"/>
    <col min="20" max="20" width="8.71212121212121" style="1" customWidth="1"/>
    <col min="21" max="21" width="24.5681818181818" style="1" customWidth="1"/>
    <col min="22" max="23" width="10.8560606060606" style="1" customWidth="1"/>
    <col min="24" max="16384" width="10.2878787878788" style="1"/>
  </cols>
  <sheetData>
    <row r="1" ht="24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46"/>
      <c r="J1" s="47"/>
      <c r="K1" s="48"/>
      <c r="L1" s="49"/>
      <c r="M1" s="49"/>
      <c r="N1" s="49"/>
      <c r="O1" s="49"/>
      <c r="P1" s="49"/>
      <c r="Q1" s="49"/>
      <c r="R1" s="49"/>
      <c r="S1" s="49"/>
      <c r="T1" s="49"/>
      <c r="U1" s="67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J2" s="50"/>
      <c r="K2" s="51"/>
      <c r="L2" s="52"/>
      <c r="M2" s="52"/>
      <c r="N2" s="52"/>
      <c r="O2" s="52"/>
      <c r="P2" s="52"/>
      <c r="Q2" s="52"/>
      <c r="R2" s="52"/>
      <c r="S2" s="52"/>
      <c r="T2" s="52"/>
      <c r="U2" s="67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J3" s="20"/>
      <c r="K3" s="51"/>
      <c r="L3" s="52"/>
      <c r="M3" s="52"/>
      <c r="N3" s="52"/>
      <c r="O3" s="52"/>
      <c r="P3" s="52"/>
      <c r="Q3" s="52"/>
      <c r="R3" s="52"/>
      <c r="S3" s="52"/>
      <c r="T3" s="52"/>
      <c r="U3" s="67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J4" s="34"/>
      <c r="K4" s="53"/>
      <c r="L4" s="52"/>
      <c r="M4" s="52"/>
      <c r="N4" s="52"/>
      <c r="O4" s="52"/>
      <c r="P4" s="52"/>
      <c r="Q4" s="52"/>
      <c r="R4" s="52"/>
      <c r="S4" s="52"/>
      <c r="T4" s="52"/>
      <c r="U4" s="67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54"/>
      <c r="J5" s="55"/>
      <c r="K5" s="56"/>
      <c r="L5" s="52"/>
      <c r="M5" s="52"/>
      <c r="N5" s="52"/>
      <c r="O5" s="52"/>
      <c r="P5" s="52"/>
      <c r="Q5" s="52"/>
      <c r="R5" s="52"/>
      <c r="S5" s="52"/>
      <c r="T5" s="52"/>
      <c r="U5" s="67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57"/>
      <c r="K6" s="58"/>
      <c r="L6" s="52"/>
      <c r="M6" s="52"/>
      <c r="N6" s="52"/>
      <c r="O6" s="52"/>
      <c r="P6" s="52"/>
      <c r="Q6" s="52"/>
      <c r="R6" s="52"/>
      <c r="S6" s="52"/>
      <c r="T6" s="68"/>
      <c r="U6" s="67"/>
    </row>
    <row r="7" ht="15.75" customHeight="1" spans="1:21">
      <c r="A7" s="28"/>
      <c r="B7" s="29" t="s">
        <v>21</v>
      </c>
      <c r="C7" s="30"/>
      <c r="D7" s="30"/>
      <c r="E7" s="31"/>
      <c r="F7" s="31"/>
      <c r="G7" s="32" t="s">
        <v>22</v>
      </c>
      <c r="H7" s="32" t="s">
        <v>23</v>
      </c>
      <c r="I7" s="32" t="s">
        <v>24</v>
      </c>
      <c r="J7" s="59" t="s">
        <v>25</v>
      </c>
      <c r="K7" s="60" t="s">
        <v>26</v>
      </c>
      <c r="L7" s="61"/>
      <c r="M7" s="62"/>
      <c r="N7" s="61"/>
      <c r="O7" s="61"/>
      <c r="P7" s="61"/>
      <c r="Q7" s="62"/>
      <c r="R7" s="61"/>
      <c r="S7" s="61"/>
      <c r="T7" s="62"/>
      <c r="U7" s="63"/>
    </row>
    <row r="8" customHeight="1" spans="1:21">
      <c r="A8" s="33"/>
      <c r="B8" s="34"/>
      <c r="C8" s="35"/>
      <c r="D8" s="35"/>
      <c r="E8" s="9"/>
      <c r="F8" s="9"/>
      <c r="G8" s="36"/>
      <c r="H8" s="36"/>
      <c r="I8" s="36"/>
      <c r="J8" s="36"/>
      <c r="K8" s="36"/>
      <c r="L8" s="63"/>
      <c r="M8" s="63"/>
      <c r="N8" s="63"/>
      <c r="O8" s="64"/>
      <c r="P8" s="63"/>
      <c r="Q8" s="63"/>
      <c r="R8" s="63"/>
      <c r="S8" s="64"/>
      <c r="T8" s="63"/>
      <c r="U8" s="63"/>
    </row>
    <row r="9" ht="16" customHeight="1" spans="1:21">
      <c r="A9" s="37">
        <v>2</v>
      </c>
      <c r="B9" s="38" t="s">
        <v>27</v>
      </c>
      <c r="C9" s="39"/>
      <c r="D9" s="39" t="s">
        <v>27</v>
      </c>
      <c r="E9" s="40"/>
      <c r="F9" s="41" t="s">
        <v>28</v>
      </c>
      <c r="G9" s="42">
        <v>0.25</v>
      </c>
      <c r="H9" s="70">
        <f>SUM(J9-2.5)</f>
        <v>34.5</v>
      </c>
      <c r="I9" s="70">
        <f t="shared" ref="I9:I12" si="0">SUM(J9-1.75)</f>
        <v>35.25</v>
      </c>
      <c r="J9" s="74">
        <v>37</v>
      </c>
      <c r="K9" s="75">
        <f t="shared" ref="K9:K12" si="1">SUM(J9+1.75)</f>
        <v>38.75</v>
      </c>
      <c r="L9" s="65"/>
      <c r="M9" s="65"/>
      <c r="N9" s="66"/>
      <c r="O9" s="65"/>
      <c r="P9" s="65"/>
      <c r="Q9" s="65"/>
      <c r="R9" s="66"/>
      <c r="S9" s="65"/>
      <c r="T9" s="65"/>
      <c r="U9" s="69"/>
    </row>
    <row r="10" ht="16" customHeight="1" spans="1:11">
      <c r="A10" s="37"/>
      <c r="B10" s="38"/>
      <c r="C10" s="39"/>
      <c r="D10" s="39"/>
      <c r="E10" s="40"/>
      <c r="F10" s="41" t="s">
        <v>29</v>
      </c>
      <c r="G10" s="44"/>
      <c r="H10" s="70">
        <f>SUM(J10-2.5)</f>
        <v>34.5</v>
      </c>
      <c r="I10" s="70">
        <f t="shared" si="0"/>
        <v>35.25</v>
      </c>
      <c r="J10" s="74">
        <v>37</v>
      </c>
      <c r="K10" s="75">
        <f t="shared" si="1"/>
        <v>38.75</v>
      </c>
    </row>
    <row r="11" ht="16" customHeight="1" spans="1:11">
      <c r="A11" s="37"/>
      <c r="B11" s="38"/>
      <c r="C11" s="39"/>
      <c r="D11" s="39"/>
      <c r="E11" s="40"/>
      <c r="F11" s="41" t="s">
        <v>30</v>
      </c>
      <c r="G11" s="44"/>
      <c r="H11" s="70">
        <f>SUM(J11-2.5)</f>
        <v>33.5</v>
      </c>
      <c r="I11" s="70">
        <f t="shared" si="0"/>
        <v>34.25</v>
      </c>
      <c r="J11" s="74">
        <v>36</v>
      </c>
      <c r="K11" s="75">
        <f t="shared" si="1"/>
        <v>37.75</v>
      </c>
    </row>
    <row r="12" ht="16" customHeight="1" spans="1:11">
      <c r="A12" s="37"/>
      <c r="B12" s="38"/>
      <c r="C12" s="39"/>
      <c r="D12" s="39"/>
      <c r="E12" s="40"/>
      <c r="F12" s="41" t="s">
        <v>31</v>
      </c>
      <c r="G12" s="44"/>
      <c r="H12" s="70">
        <f>SUM(J12-2.5)</f>
        <v>33.5</v>
      </c>
      <c r="I12" s="70">
        <f t="shared" si="0"/>
        <v>34.25</v>
      </c>
      <c r="J12" s="74">
        <v>36</v>
      </c>
      <c r="K12" s="75">
        <f t="shared" si="1"/>
        <v>37.75</v>
      </c>
    </row>
    <row r="13" ht="16" customHeight="1" spans="1:11">
      <c r="A13" s="37">
        <v>3</v>
      </c>
      <c r="B13" s="38" t="s">
        <v>32</v>
      </c>
      <c r="C13" s="39"/>
      <c r="D13" s="39" t="s">
        <v>32</v>
      </c>
      <c r="E13" s="40"/>
      <c r="F13" s="41" t="s">
        <v>33</v>
      </c>
      <c r="G13" s="44">
        <v>0.25</v>
      </c>
      <c r="H13" s="71">
        <f t="shared" ref="H13" si="2">SUM(I13-1)</f>
        <v>25.5</v>
      </c>
      <c r="I13" s="76">
        <f t="shared" ref="I13" si="3">SUM(J13-1.5)</f>
        <v>26.5</v>
      </c>
      <c r="J13" s="74">
        <v>28</v>
      </c>
      <c r="K13" s="77">
        <f t="shared" ref="K13" si="4">SUM(J13+2)</f>
        <v>30</v>
      </c>
    </row>
    <row r="14" ht="16" customHeight="1" spans="1:11">
      <c r="A14" s="37">
        <v>4</v>
      </c>
      <c r="B14" s="38" t="s">
        <v>34</v>
      </c>
      <c r="C14" s="39"/>
      <c r="D14" s="39" t="s">
        <v>34</v>
      </c>
      <c r="E14" s="40"/>
      <c r="F14" s="41" t="s">
        <v>35</v>
      </c>
      <c r="G14" s="44">
        <v>0.25</v>
      </c>
      <c r="H14" s="71">
        <f t="shared" ref="H14:H17" si="5">SUM(I14-1)</f>
        <v>22</v>
      </c>
      <c r="I14" s="76">
        <f t="shared" ref="I14:I17" si="6">SUM(J14-1.5)</f>
        <v>23</v>
      </c>
      <c r="J14" s="74">
        <v>24.5</v>
      </c>
      <c r="K14" s="77">
        <f t="shared" ref="K14:K17" si="7">SUM(J14+2)</f>
        <v>26.5</v>
      </c>
    </row>
    <row r="15" ht="16" customHeight="1" spans="1:11">
      <c r="A15" s="37">
        <v>5</v>
      </c>
      <c r="B15" s="38" t="s">
        <v>36</v>
      </c>
      <c r="C15" s="39"/>
      <c r="D15" s="39" t="s">
        <v>37</v>
      </c>
      <c r="E15" s="40"/>
      <c r="F15" s="41" t="s">
        <v>38</v>
      </c>
      <c r="G15" s="44">
        <v>0.25</v>
      </c>
      <c r="H15" s="71">
        <f t="shared" si="5"/>
        <v>34.5</v>
      </c>
      <c r="I15" s="76">
        <f t="shared" si="6"/>
        <v>35.5</v>
      </c>
      <c r="J15" s="74">
        <v>37</v>
      </c>
      <c r="K15" s="77">
        <f t="shared" si="7"/>
        <v>39</v>
      </c>
    </row>
    <row r="16" ht="16" customHeight="1" spans="1:11">
      <c r="A16" s="37">
        <v>6</v>
      </c>
      <c r="B16" s="38" t="s">
        <v>39</v>
      </c>
      <c r="C16" s="39"/>
      <c r="D16" s="39" t="s">
        <v>39</v>
      </c>
      <c r="E16" s="40"/>
      <c r="F16" s="41" t="s">
        <v>40</v>
      </c>
      <c r="G16" s="44">
        <v>0.25</v>
      </c>
      <c r="H16" s="71">
        <f t="shared" si="5"/>
        <v>83.5</v>
      </c>
      <c r="I16" s="76">
        <f t="shared" si="6"/>
        <v>84.5</v>
      </c>
      <c r="J16" s="74">
        <v>86</v>
      </c>
      <c r="K16" s="77">
        <f t="shared" si="7"/>
        <v>88</v>
      </c>
    </row>
    <row r="17" ht="16" customHeight="1" spans="1:11">
      <c r="A17" s="37"/>
      <c r="B17" s="38"/>
      <c r="C17" s="39"/>
      <c r="D17" s="39"/>
      <c r="E17" s="40"/>
      <c r="F17" s="41" t="s">
        <v>41</v>
      </c>
      <c r="G17" s="44"/>
      <c r="H17" s="71">
        <f t="shared" si="5"/>
        <v>69.5</v>
      </c>
      <c r="I17" s="76">
        <f t="shared" si="6"/>
        <v>70.5</v>
      </c>
      <c r="J17" s="74">
        <v>72</v>
      </c>
      <c r="K17" s="77">
        <f t="shared" si="7"/>
        <v>74</v>
      </c>
    </row>
    <row r="18" ht="16" customHeight="1" spans="1:11">
      <c r="A18" s="37">
        <v>8</v>
      </c>
      <c r="B18" s="38" t="s">
        <v>42</v>
      </c>
      <c r="C18" s="39"/>
      <c r="D18" s="39" t="s">
        <v>42</v>
      </c>
      <c r="E18" s="40"/>
      <c r="F18" s="41" t="s">
        <v>43</v>
      </c>
      <c r="G18" s="44">
        <v>0.25</v>
      </c>
      <c r="H18" s="72">
        <f t="shared" ref="H18:H22" si="8">SUM(I18+0)</f>
        <v>10</v>
      </c>
      <c r="I18" s="72">
        <f t="shared" ref="I18:I22" si="9">SUM(J18+0)</f>
        <v>10</v>
      </c>
      <c r="J18" s="74">
        <v>10</v>
      </c>
      <c r="K18" s="78">
        <f t="shared" ref="K18:K22" si="10">SUM(J18+0)</f>
        <v>10</v>
      </c>
    </row>
    <row r="19" ht="16" customHeight="1" spans="1:11">
      <c r="A19" s="37"/>
      <c r="B19" s="38"/>
      <c r="C19" s="39"/>
      <c r="D19" s="39"/>
      <c r="E19" s="40"/>
      <c r="F19" s="41" t="s">
        <v>44</v>
      </c>
      <c r="G19" s="45"/>
      <c r="H19" s="73">
        <f>SUM(I19-0.25)</f>
        <v>6.74</v>
      </c>
      <c r="I19" s="73">
        <f>SUM(J19-0.25)</f>
        <v>6.99</v>
      </c>
      <c r="J19" s="74">
        <v>7.24</v>
      </c>
      <c r="K19" s="79">
        <f>SUM(J19+0.25)</f>
        <v>7.49</v>
      </c>
    </row>
    <row r="20" ht="16" customHeight="1" spans="1:11">
      <c r="A20" s="37"/>
      <c r="B20" s="38"/>
      <c r="C20" s="39"/>
      <c r="D20" s="39"/>
      <c r="E20" s="40"/>
      <c r="F20" s="41" t="s">
        <v>45</v>
      </c>
      <c r="G20" s="45"/>
      <c r="H20" s="72">
        <f t="shared" si="8"/>
        <v>1.5</v>
      </c>
      <c r="I20" s="72">
        <f t="shared" si="9"/>
        <v>1.5</v>
      </c>
      <c r="J20" s="74">
        <v>1.5</v>
      </c>
      <c r="K20" s="78">
        <f t="shared" si="10"/>
        <v>1.5</v>
      </c>
    </row>
    <row r="21" ht="16" customHeight="1" spans="1:11">
      <c r="A21" s="37"/>
      <c r="B21" s="38"/>
      <c r="C21" s="39"/>
      <c r="D21" s="39"/>
      <c r="E21" s="40"/>
      <c r="F21" s="41" t="s">
        <v>46</v>
      </c>
      <c r="G21" s="45"/>
      <c r="H21" s="72">
        <f t="shared" si="8"/>
        <v>2</v>
      </c>
      <c r="I21" s="72">
        <f t="shared" si="9"/>
        <v>2</v>
      </c>
      <c r="J21" s="74">
        <v>2</v>
      </c>
      <c r="K21" s="78">
        <f t="shared" si="10"/>
        <v>2</v>
      </c>
    </row>
    <row r="22" ht="16" customHeight="1" spans="1:11">
      <c r="A22" s="37"/>
      <c r="B22" s="38"/>
      <c r="C22" s="39"/>
      <c r="D22" s="39"/>
      <c r="E22" s="40"/>
      <c r="F22" s="41" t="s">
        <v>47</v>
      </c>
      <c r="G22" s="45"/>
      <c r="H22" s="72">
        <f t="shared" si="8"/>
        <v>5.5</v>
      </c>
      <c r="I22" s="72">
        <f t="shared" si="9"/>
        <v>5.5</v>
      </c>
      <c r="J22" s="74">
        <v>5.5</v>
      </c>
      <c r="K22" s="78">
        <f t="shared" si="10"/>
        <v>5.5</v>
      </c>
    </row>
    <row r="23" ht="16" customHeight="1" spans="1:11">
      <c r="A23" s="37"/>
      <c r="B23" s="38"/>
      <c r="C23" s="39"/>
      <c r="D23" s="39"/>
      <c r="E23" s="40"/>
      <c r="F23" s="41" t="s">
        <v>48</v>
      </c>
      <c r="G23" s="45"/>
      <c r="H23" s="73">
        <f t="shared" ref="H23:H25" si="11">SUM(I23-0.125)</f>
        <v>8.75</v>
      </c>
      <c r="I23" s="73">
        <f t="shared" ref="I23:I25" si="12">SUM(J23-0.125)</f>
        <v>8.875</v>
      </c>
      <c r="J23" s="74">
        <v>9</v>
      </c>
      <c r="K23" s="79">
        <f t="shared" ref="K23:K25" si="13">SUM(J23+0.125)</f>
        <v>9.125</v>
      </c>
    </row>
    <row r="24" ht="16" customHeight="1" spans="1:11">
      <c r="A24" s="37"/>
      <c r="B24" s="38"/>
      <c r="C24" s="39"/>
      <c r="D24" s="39"/>
      <c r="E24" s="40"/>
      <c r="F24" s="41" t="s">
        <v>49</v>
      </c>
      <c r="G24" s="45"/>
      <c r="H24" s="73">
        <f t="shared" si="11"/>
        <v>8.625</v>
      </c>
      <c r="I24" s="73">
        <f t="shared" si="12"/>
        <v>8.75</v>
      </c>
      <c r="J24" s="74">
        <v>8.875</v>
      </c>
      <c r="K24" s="79">
        <f t="shared" si="13"/>
        <v>9</v>
      </c>
    </row>
    <row r="25" ht="16" customHeight="1" spans="1:11">
      <c r="A25" s="37"/>
      <c r="B25" s="38"/>
      <c r="C25" s="39"/>
      <c r="D25" s="39"/>
      <c r="E25" s="40"/>
      <c r="F25" s="41" t="s">
        <v>50</v>
      </c>
      <c r="G25" s="45"/>
      <c r="H25" s="72">
        <f t="shared" ref="H25:H31" si="14">SUM(I25+0)</f>
        <v>7.25</v>
      </c>
      <c r="I25" s="72">
        <f t="shared" ref="I25:I31" si="15">SUM(J25+0)</f>
        <v>7.25</v>
      </c>
      <c r="J25" s="74">
        <v>7.25</v>
      </c>
      <c r="K25" s="78">
        <f t="shared" ref="K25:K31" si="16">SUM(J25+0)</f>
        <v>7.25</v>
      </c>
    </row>
    <row r="26" ht="16" customHeight="1" spans="1:11">
      <c r="A26" s="37"/>
      <c r="B26" s="38"/>
      <c r="C26" s="39"/>
      <c r="D26" s="39"/>
      <c r="E26" s="40"/>
      <c r="F26" s="41" t="s">
        <v>51</v>
      </c>
      <c r="G26" s="45"/>
      <c r="H26" s="72">
        <f t="shared" si="14"/>
        <v>5.875</v>
      </c>
      <c r="I26" s="72">
        <f t="shared" si="15"/>
        <v>5.875</v>
      </c>
      <c r="J26" s="74">
        <v>5.875</v>
      </c>
      <c r="K26" s="78">
        <f t="shared" si="16"/>
        <v>5.875</v>
      </c>
    </row>
    <row r="27" ht="16" customHeight="1" spans="1:11">
      <c r="A27" s="37"/>
      <c r="B27" s="38"/>
      <c r="C27" s="39"/>
      <c r="D27" s="39"/>
      <c r="E27" s="40"/>
      <c r="F27" s="41" t="s">
        <v>52</v>
      </c>
      <c r="G27" s="45"/>
      <c r="H27" s="72">
        <f t="shared" si="14"/>
        <v>5.875</v>
      </c>
      <c r="I27" s="72">
        <f t="shared" si="15"/>
        <v>5.875</v>
      </c>
      <c r="J27" s="74">
        <v>5.875</v>
      </c>
      <c r="K27" s="78">
        <f t="shared" si="16"/>
        <v>5.875</v>
      </c>
    </row>
    <row r="28" ht="16" customHeight="1" spans="1:11">
      <c r="A28" s="37"/>
      <c r="B28" s="38"/>
      <c r="C28" s="39"/>
      <c r="D28" s="39"/>
      <c r="E28" s="40"/>
      <c r="F28" s="41" t="s">
        <v>53</v>
      </c>
      <c r="G28" s="45"/>
      <c r="H28" s="72">
        <f t="shared" si="14"/>
        <v>6.875</v>
      </c>
      <c r="I28" s="72">
        <f t="shared" si="15"/>
        <v>6.875</v>
      </c>
      <c r="J28" s="74">
        <v>6.875</v>
      </c>
      <c r="K28" s="78">
        <f t="shared" si="16"/>
        <v>6.875</v>
      </c>
    </row>
    <row r="29" ht="16" customHeight="1" spans="1:11">
      <c r="A29" s="37"/>
      <c r="B29" s="38"/>
      <c r="C29" s="39"/>
      <c r="D29" s="39"/>
      <c r="E29" s="40"/>
      <c r="F29" s="41" t="s">
        <v>54</v>
      </c>
      <c r="G29" s="45"/>
      <c r="H29" s="72">
        <f t="shared" si="14"/>
        <v>5.25</v>
      </c>
      <c r="I29" s="72">
        <f t="shared" si="15"/>
        <v>5.25</v>
      </c>
      <c r="J29" s="74">
        <v>5.25</v>
      </c>
      <c r="K29" s="78">
        <f t="shared" si="16"/>
        <v>5.25</v>
      </c>
    </row>
    <row r="30" ht="16" customHeight="1" spans="1:11">
      <c r="A30" s="37"/>
      <c r="B30" s="38"/>
      <c r="C30" s="39"/>
      <c r="D30" s="39"/>
      <c r="E30" s="40"/>
      <c r="F30" s="41" t="s">
        <v>55</v>
      </c>
      <c r="G30" s="45"/>
      <c r="H30" s="72">
        <f t="shared" si="14"/>
        <v>4.875</v>
      </c>
      <c r="I30" s="72">
        <f t="shared" si="15"/>
        <v>4.875</v>
      </c>
      <c r="J30" s="74">
        <v>4.875</v>
      </c>
      <c r="K30" s="78">
        <f t="shared" si="16"/>
        <v>4.875</v>
      </c>
    </row>
    <row r="31" ht="16" customHeight="1" spans="1:11">
      <c r="A31" s="37"/>
      <c r="B31" s="38"/>
      <c r="C31" s="39"/>
      <c r="D31" s="39"/>
      <c r="E31" s="40"/>
      <c r="F31" s="41" t="s">
        <v>56</v>
      </c>
      <c r="G31" s="45"/>
      <c r="H31" s="72">
        <v>9.375</v>
      </c>
      <c r="I31" s="72">
        <v>9.625</v>
      </c>
      <c r="J31" s="74">
        <v>10</v>
      </c>
      <c r="K31" s="78">
        <v>10.375</v>
      </c>
    </row>
    <row r="32" ht="16" customHeight="1" spans="1:11">
      <c r="A32" s="37"/>
      <c r="B32" s="38"/>
      <c r="C32" s="39"/>
      <c r="D32" s="39"/>
      <c r="E32" s="40"/>
      <c r="F32" s="41" t="s">
        <v>57</v>
      </c>
      <c r="G32" s="45"/>
      <c r="H32" s="72">
        <v>4.125</v>
      </c>
      <c r="I32" s="72">
        <v>4.375</v>
      </c>
      <c r="J32" s="74">
        <v>4.5</v>
      </c>
      <c r="K32" s="78">
        <v>4.75</v>
      </c>
    </row>
    <row r="33" ht="16" customHeight="1" spans="1:11">
      <c r="A33" s="37"/>
      <c r="B33" s="38"/>
      <c r="C33" s="39"/>
      <c r="D33" s="39"/>
      <c r="E33" s="40"/>
      <c r="F33" s="41" t="s">
        <v>58</v>
      </c>
      <c r="G33" s="45"/>
      <c r="H33" s="72">
        <v>4.125</v>
      </c>
      <c r="I33" s="72">
        <v>4.375</v>
      </c>
      <c r="J33" s="74">
        <v>4.5</v>
      </c>
      <c r="K33" s="78">
        <v>4.75</v>
      </c>
    </row>
    <row r="34" ht="16" customHeight="1" spans="1:11">
      <c r="A34" s="37"/>
      <c r="B34" s="38"/>
      <c r="C34" s="39"/>
      <c r="D34" s="39"/>
      <c r="E34" s="40"/>
      <c r="F34" s="41" t="s">
        <v>59</v>
      </c>
      <c r="G34" s="45"/>
      <c r="H34" s="72">
        <v>3.875</v>
      </c>
      <c r="I34" s="72">
        <v>4.125</v>
      </c>
      <c r="J34" s="74">
        <v>4.25</v>
      </c>
      <c r="K34" s="78">
        <v>4.5</v>
      </c>
    </row>
    <row r="35" ht="16" customHeight="1" spans="1:11">
      <c r="A35" s="37"/>
      <c r="B35" s="38"/>
      <c r="C35" s="39"/>
      <c r="D35" s="39"/>
      <c r="E35" s="40"/>
      <c r="F35" s="41" t="s">
        <v>60</v>
      </c>
      <c r="G35" s="45"/>
      <c r="H35" s="72">
        <v>3.125</v>
      </c>
      <c r="I35" s="72">
        <v>3.25</v>
      </c>
      <c r="J35" s="74">
        <v>3.375</v>
      </c>
      <c r="K35" s="78">
        <v>3.625</v>
      </c>
    </row>
    <row r="36" ht="16" customHeight="1" spans="1:11">
      <c r="A36" s="37">
        <v>9</v>
      </c>
      <c r="B36" s="38"/>
      <c r="C36" s="39"/>
      <c r="D36" s="39" t="s">
        <v>61</v>
      </c>
      <c r="E36" s="40"/>
      <c r="F36" s="41" t="s">
        <v>62</v>
      </c>
      <c r="G36" s="45"/>
      <c r="H36" s="72">
        <v>4.625</v>
      </c>
      <c r="I36" s="72">
        <v>4.875</v>
      </c>
      <c r="J36" s="74">
        <v>5.125</v>
      </c>
      <c r="K36" s="78">
        <v>5.375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mergeCells count="32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3:E13"/>
    <mergeCell ref="B14:E14"/>
    <mergeCell ref="B15:E15"/>
    <mergeCell ref="B16:E16"/>
    <mergeCell ref="B18:E18"/>
    <mergeCell ref="B36:E36"/>
    <mergeCell ref="G7:G8"/>
    <mergeCell ref="H7:H8"/>
    <mergeCell ref="I7:I8"/>
    <mergeCell ref="J7:J8"/>
    <mergeCell ref="K7:K8"/>
    <mergeCell ref="B7:E8"/>
    <mergeCell ref="H2:I4"/>
    <mergeCell ref="J2:K4"/>
  </mergeCells>
  <conditionalFormatting sqref="K10">
    <cfRule type="notContainsBlanks" dxfId="0" priority="19">
      <formula>LEN(TRIM(K10))&gt;0</formula>
    </cfRule>
  </conditionalFormatting>
  <conditionalFormatting sqref="K11">
    <cfRule type="notContainsBlanks" dxfId="0" priority="18">
      <formula>LEN(TRIM(K11))&gt;0</formula>
    </cfRule>
  </conditionalFormatting>
  <conditionalFormatting sqref="K12">
    <cfRule type="notContainsBlanks" dxfId="0" priority="17">
      <formula>LEN(TRIM(K12))&gt;0</formula>
    </cfRule>
  </conditionalFormatting>
  <conditionalFormatting sqref="K17">
    <cfRule type="notContainsBlanks" dxfId="0" priority="16">
      <formula>LEN(TRIM(K17))&gt;0</formula>
    </cfRule>
  </conditionalFormatting>
  <conditionalFormatting sqref="K18">
    <cfRule type="notContainsBlanks" dxfId="0" priority="15">
      <formula>LEN(TRIM(K18))&gt;0</formula>
    </cfRule>
  </conditionalFormatting>
  <conditionalFormatting sqref="K19">
    <cfRule type="notContainsBlanks" dxfId="0" priority="14">
      <formula>LEN(TRIM(K19))&gt;0</formula>
    </cfRule>
  </conditionalFormatting>
  <conditionalFormatting sqref="K20">
    <cfRule type="notContainsBlanks" dxfId="0" priority="13">
      <formula>LEN(TRIM(K20))&gt;0</formula>
    </cfRule>
  </conditionalFormatting>
  <conditionalFormatting sqref="K21">
    <cfRule type="notContainsBlanks" dxfId="0" priority="12">
      <formula>LEN(TRIM(K21))&gt;0</formula>
    </cfRule>
  </conditionalFormatting>
  <conditionalFormatting sqref="K22">
    <cfRule type="notContainsBlanks" dxfId="0" priority="11">
      <formula>LEN(TRIM(K22))&gt;0</formula>
    </cfRule>
  </conditionalFormatting>
  <conditionalFormatting sqref="K23">
    <cfRule type="notContainsBlanks" dxfId="0" priority="21">
      <formula>LEN(TRIM(K23))&gt;0</formula>
    </cfRule>
  </conditionalFormatting>
  <conditionalFormatting sqref="K24">
    <cfRule type="notContainsBlanks" dxfId="0" priority="20">
      <formula>LEN(TRIM(K24))&gt;0</formula>
    </cfRule>
  </conditionalFormatting>
  <conditionalFormatting sqref="K25">
    <cfRule type="notContainsBlanks" dxfId="0" priority="6">
      <formula>LEN(TRIM(K25))&gt;0</formula>
    </cfRule>
  </conditionalFormatting>
  <conditionalFormatting sqref="K26">
    <cfRule type="notContainsBlanks" dxfId="0" priority="9">
      <formula>LEN(TRIM(K26))&gt;0</formula>
    </cfRule>
  </conditionalFormatting>
  <conditionalFormatting sqref="K27">
    <cfRule type="notContainsBlanks" dxfId="0" priority="8">
      <formula>LEN(TRIM(K27))&gt;0</formula>
    </cfRule>
  </conditionalFormatting>
  <conditionalFormatting sqref="K28">
    <cfRule type="notContainsBlanks" dxfId="0" priority="5">
      <formula>LEN(TRIM(K28))&gt;0</formula>
    </cfRule>
  </conditionalFormatting>
  <conditionalFormatting sqref="K29">
    <cfRule type="notContainsBlanks" dxfId="0" priority="4">
      <formula>LEN(TRIM(K29))&gt;0</formula>
    </cfRule>
  </conditionalFormatting>
  <conditionalFormatting sqref="K31">
    <cfRule type="notContainsBlanks" dxfId="0" priority="2">
      <formula>LEN(TRIM(K31))&gt;0</formula>
    </cfRule>
  </conditionalFormatting>
  <conditionalFormatting sqref="K33">
    <cfRule type="notContainsBlanks" dxfId="0" priority="1">
      <formula>LEN(TRIM(K33))&gt;0</formula>
    </cfRule>
  </conditionalFormatting>
  <conditionalFormatting sqref="K13:K16 K9 K36:K49">
    <cfRule type="notContainsBlanks" dxfId="0" priority="22">
      <formula>LEN(TRIM(K9))&gt;0</formula>
    </cfRule>
  </conditionalFormatting>
  <conditionalFormatting sqref="S9:S12 O9:O12">
    <cfRule type="notContainsBlanks" dxfId="0" priority="39">
      <formula>LEN(TRIM(O9))&gt;0</formula>
    </cfRule>
  </conditionalFormatting>
  <conditionalFormatting sqref="K30 K32 K34:K35">
    <cfRule type="notContainsBlanks" dxfId="0" priority="3">
      <formula>LEN(TRIM(K30))&gt;0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75" bottom="0.75" header="0" footer="0"/>
  <pageSetup paperSize="9" scale="85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36"/>
  <sheetViews>
    <sheetView showGridLines="0" tabSelected="1" view="pageBreakPreview" zoomScale="70" zoomScaleNormal="100" workbookViewId="0">
      <selection activeCell="U22" sqref="U22"/>
    </sheetView>
  </sheetViews>
  <sheetFormatPr defaultColWidth="10.2878787878788" defaultRowHeight="15" customHeight="1"/>
  <cols>
    <col min="1" max="1" width="3.56818181818182" style="1" customWidth="1"/>
    <col min="2" max="2" width="14" style="1" customWidth="1"/>
    <col min="3" max="3" width="15.4242424242424" style="1" customWidth="1"/>
    <col min="4" max="4" width="11.0909090909091" style="1" customWidth="1"/>
    <col min="5" max="5" width="8.54545454545454" style="1" customWidth="1"/>
    <col min="6" max="6" width="15.4242424242424" style="1" customWidth="1"/>
    <col min="7" max="7" width="7.71212121212121" style="1" customWidth="1"/>
    <col min="8" max="8" width="7.56818181818182" style="1" customWidth="1"/>
    <col min="9" max="10" width="7.71212121212121" style="1" customWidth="1"/>
    <col min="11" max="11" width="7.56818181818182" style="1" customWidth="1"/>
    <col min="12" max="14" width="7.42424242424242" style="1" customWidth="1"/>
    <col min="15" max="15" width="4.71212121212121" style="1" customWidth="1"/>
    <col min="16" max="16" width="7.42424242424242" style="1" customWidth="1"/>
    <col min="17" max="18" width="7.28787878787879" style="1" customWidth="1"/>
    <col min="19" max="19" width="5.71212121212121" style="1" customWidth="1"/>
    <col min="20" max="20" width="8.71212121212121" style="1" customWidth="1"/>
    <col min="21" max="21" width="24.5681818181818" style="1" customWidth="1"/>
    <col min="22" max="23" width="10.8560606060606" style="1" customWidth="1"/>
    <col min="24" max="16384" width="10.2878787878788" style="1"/>
  </cols>
  <sheetData>
    <row r="1" ht="30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46"/>
      <c r="J1" s="47"/>
      <c r="K1" s="48"/>
      <c r="L1" s="49"/>
      <c r="M1" s="49"/>
      <c r="N1" s="49"/>
      <c r="O1" s="49"/>
      <c r="P1" s="49"/>
      <c r="Q1" s="49"/>
      <c r="R1" s="49"/>
      <c r="S1" s="49"/>
      <c r="T1" s="49"/>
      <c r="U1" s="67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I2" s="14"/>
      <c r="J2" s="50"/>
      <c r="K2" s="51"/>
      <c r="L2" s="52"/>
      <c r="M2" s="52"/>
      <c r="N2" s="52"/>
      <c r="O2" s="52"/>
      <c r="P2" s="52"/>
      <c r="Q2" s="52"/>
      <c r="R2" s="52"/>
      <c r="S2" s="52"/>
      <c r="T2" s="52"/>
      <c r="U2" s="67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I3" s="14"/>
      <c r="J3" s="20"/>
      <c r="K3" s="51"/>
      <c r="L3" s="52"/>
      <c r="M3" s="52"/>
      <c r="N3" s="52"/>
      <c r="O3" s="52"/>
      <c r="P3" s="52"/>
      <c r="Q3" s="52"/>
      <c r="R3" s="52"/>
      <c r="S3" s="52"/>
      <c r="T3" s="52"/>
      <c r="U3" s="67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I4" s="14"/>
      <c r="J4" s="34"/>
      <c r="K4" s="53"/>
      <c r="L4" s="52"/>
      <c r="M4" s="52"/>
      <c r="N4" s="52"/>
      <c r="O4" s="52"/>
      <c r="P4" s="52"/>
      <c r="Q4" s="52"/>
      <c r="R4" s="52"/>
      <c r="S4" s="52"/>
      <c r="T4" s="52"/>
      <c r="U4" s="67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54"/>
      <c r="J5" s="55"/>
      <c r="K5" s="56"/>
      <c r="L5" s="52"/>
      <c r="M5" s="52"/>
      <c r="N5" s="52"/>
      <c r="O5" s="52"/>
      <c r="P5" s="52"/>
      <c r="Q5" s="52"/>
      <c r="R5" s="52"/>
      <c r="S5" s="52"/>
      <c r="T5" s="52"/>
      <c r="U5" s="67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57"/>
      <c r="K6" s="58"/>
      <c r="L6" s="52"/>
      <c r="M6" s="52"/>
      <c r="N6" s="52"/>
      <c r="O6" s="52"/>
      <c r="P6" s="52"/>
      <c r="Q6" s="52"/>
      <c r="R6" s="52"/>
      <c r="S6" s="52"/>
      <c r="T6" s="68"/>
      <c r="U6" s="67"/>
    </row>
    <row r="7" ht="15.75" customHeight="1" spans="1:21">
      <c r="A7" s="28"/>
      <c r="B7" s="29" t="s">
        <v>21</v>
      </c>
      <c r="C7" s="30"/>
      <c r="D7" s="30"/>
      <c r="E7" s="31"/>
      <c r="F7" s="31"/>
      <c r="G7" s="32" t="s">
        <v>22</v>
      </c>
      <c r="H7" s="32" t="s">
        <v>23</v>
      </c>
      <c r="I7" s="32" t="s">
        <v>24</v>
      </c>
      <c r="J7" s="59" t="s">
        <v>25</v>
      </c>
      <c r="K7" s="60" t="s">
        <v>26</v>
      </c>
      <c r="L7" s="61"/>
      <c r="M7" s="62"/>
      <c r="N7" s="61"/>
      <c r="O7" s="61"/>
      <c r="P7" s="61"/>
      <c r="Q7" s="62"/>
      <c r="R7" s="61"/>
      <c r="S7" s="61"/>
      <c r="T7" s="62"/>
      <c r="U7" s="63"/>
    </row>
    <row r="8" customHeight="1" spans="1:21">
      <c r="A8" s="33"/>
      <c r="B8" s="34"/>
      <c r="C8" s="35"/>
      <c r="D8" s="35"/>
      <c r="E8" s="9"/>
      <c r="F8" s="9"/>
      <c r="G8" s="36"/>
      <c r="H8" s="36"/>
      <c r="I8" s="36"/>
      <c r="J8" s="36"/>
      <c r="K8" s="36"/>
      <c r="L8" s="63"/>
      <c r="M8" s="63"/>
      <c r="N8" s="63"/>
      <c r="O8" s="64"/>
      <c r="P8" s="63"/>
      <c r="Q8" s="63"/>
      <c r="R8" s="63"/>
      <c r="S8" s="64"/>
      <c r="T8" s="63"/>
      <c r="U8" s="63"/>
    </row>
    <row r="9" ht="15.75" customHeight="1" spans="1:21">
      <c r="A9" s="37">
        <v>2</v>
      </c>
      <c r="B9" s="38" t="s">
        <v>27</v>
      </c>
      <c r="C9" s="39"/>
      <c r="D9" s="39" t="s">
        <v>27</v>
      </c>
      <c r="E9" s="40"/>
      <c r="F9" s="41" t="s">
        <v>28</v>
      </c>
      <c r="G9" s="42">
        <v>0.25</v>
      </c>
      <c r="H9" s="43">
        <f>'GRADED SPEC'!H9*2.54</f>
        <v>87.63</v>
      </c>
      <c r="I9" s="43">
        <f>'GRADED SPEC'!I9*2.54</f>
        <v>89.535</v>
      </c>
      <c r="J9" s="43">
        <f>'GRADED SPEC'!J9*2.54</f>
        <v>93.98</v>
      </c>
      <c r="K9" s="43">
        <f>'GRADED SPEC'!K9*2.54</f>
        <v>98.425</v>
      </c>
      <c r="L9" s="65"/>
      <c r="M9" s="65"/>
      <c r="N9" s="66"/>
      <c r="O9" s="65"/>
      <c r="P9" s="65"/>
      <c r="Q9" s="65"/>
      <c r="R9" s="66"/>
      <c r="S9" s="65"/>
      <c r="T9" s="65"/>
      <c r="U9" s="69"/>
    </row>
    <row r="10" ht="15.75" customHeight="1" spans="1:11">
      <c r="A10" s="37"/>
      <c r="B10" s="38"/>
      <c r="C10" s="39"/>
      <c r="D10" s="39"/>
      <c r="E10" s="40"/>
      <c r="F10" s="41" t="s">
        <v>29</v>
      </c>
      <c r="G10" s="44"/>
      <c r="H10" s="43">
        <f>'GRADED SPEC'!H10*2.54</f>
        <v>87.63</v>
      </c>
      <c r="I10" s="43">
        <f>'GRADED SPEC'!I10*2.54</f>
        <v>89.535</v>
      </c>
      <c r="J10" s="43">
        <f>'GRADED SPEC'!J10*2.54</f>
        <v>93.98</v>
      </c>
      <c r="K10" s="43">
        <f>'GRADED SPEC'!K10*2.54</f>
        <v>98.425</v>
      </c>
    </row>
    <row r="11" ht="15.75" customHeight="1" spans="1:11">
      <c r="A11" s="37"/>
      <c r="B11" s="38"/>
      <c r="C11" s="39"/>
      <c r="D11" s="39"/>
      <c r="E11" s="40"/>
      <c r="F11" s="41" t="s">
        <v>30</v>
      </c>
      <c r="G11" s="44"/>
      <c r="H11" s="43">
        <f>'GRADED SPEC'!H11*2.54</f>
        <v>85.09</v>
      </c>
      <c r="I11" s="43">
        <f>'GRADED SPEC'!I11*2.54</f>
        <v>86.995</v>
      </c>
      <c r="J11" s="43">
        <f>'GRADED SPEC'!J11*2.54</f>
        <v>91.44</v>
      </c>
      <c r="K11" s="43">
        <f>'GRADED SPEC'!K11*2.54</f>
        <v>95.885</v>
      </c>
    </row>
    <row r="12" ht="15.75" customHeight="1" spans="1:11">
      <c r="A12" s="37"/>
      <c r="B12" s="38"/>
      <c r="C12" s="39"/>
      <c r="D12" s="39"/>
      <c r="E12" s="40"/>
      <c r="F12" s="41" t="s">
        <v>31</v>
      </c>
      <c r="G12" s="44"/>
      <c r="H12" s="43">
        <f>'GRADED SPEC'!H12*2.54</f>
        <v>85.09</v>
      </c>
      <c r="I12" s="43">
        <f>'GRADED SPEC'!I12*2.54</f>
        <v>86.995</v>
      </c>
      <c r="J12" s="43">
        <f>'GRADED SPEC'!J12*2.54</f>
        <v>91.44</v>
      </c>
      <c r="K12" s="43">
        <f>'GRADED SPEC'!K12*2.54</f>
        <v>95.885</v>
      </c>
    </row>
    <row r="13" ht="15.75" customHeight="1" spans="1:11">
      <c r="A13" s="37">
        <v>3</v>
      </c>
      <c r="B13" s="38" t="s">
        <v>32</v>
      </c>
      <c r="C13" s="39"/>
      <c r="D13" s="39" t="s">
        <v>32</v>
      </c>
      <c r="E13" s="40"/>
      <c r="F13" s="41" t="s">
        <v>33</v>
      </c>
      <c r="G13" s="44">
        <v>0.25</v>
      </c>
      <c r="H13" s="43">
        <f>'GRADED SPEC'!H13*2.54</f>
        <v>64.77</v>
      </c>
      <c r="I13" s="43">
        <f>'GRADED SPEC'!I13*2.54</f>
        <v>67.31</v>
      </c>
      <c r="J13" s="43">
        <f>'GRADED SPEC'!J13*2.54</f>
        <v>71.12</v>
      </c>
      <c r="K13" s="43">
        <f>'GRADED SPEC'!K13*2.54</f>
        <v>76.2</v>
      </c>
    </row>
    <row r="14" ht="15.75" customHeight="1" spans="1:11">
      <c r="A14" s="37">
        <v>4</v>
      </c>
      <c r="B14" s="38" t="s">
        <v>34</v>
      </c>
      <c r="C14" s="39"/>
      <c r="D14" s="39" t="s">
        <v>34</v>
      </c>
      <c r="E14" s="40"/>
      <c r="F14" s="41" t="s">
        <v>35</v>
      </c>
      <c r="G14" s="44">
        <v>0.25</v>
      </c>
      <c r="H14" s="43">
        <f>'GRADED SPEC'!H14*2.54</f>
        <v>55.88</v>
      </c>
      <c r="I14" s="43">
        <f>'GRADED SPEC'!I14*2.54</f>
        <v>58.42</v>
      </c>
      <c r="J14" s="43">
        <f>'GRADED SPEC'!J14*2.54</f>
        <v>62.23</v>
      </c>
      <c r="K14" s="43">
        <f>'GRADED SPEC'!K14*2.54</f>
        <v>67.31</v>
      </c>
    </row>
    <row r="15" ht="15.75" customHeight="1" spans="1:11">
      <c r="A15" s="37">
        <v>5</v>
      </c>
      <c r="B15" s="38" t="s">
        <v>36</v>
      </c>
      <c r="C15" s="39"/>
      <c r="D15" s="39" t="s">
        <v>37</v>
      </c>
      <c r="E15" s="40"/>
      <c r="F15" s="41" t="s">
        <v>38</v>
      </c>
      <c r="G15" s="44">
        <v>0.25</v>
      </c>
      <c r="H15" s="43">
        <f>'GRADED SPEC'!H15*2.54</f>
        <v>87.63</v>
      </c>
      <c r="I15" s="43">
        <f>'GRADED SPEC'!I15*2.54</f>
        <v>90.17</v>
      </c>
      <c r="J15" s="43">
        <f>'GRADED SPEC'!J15*2.54</f>
        <v>93.98</v>
      </c>
      <c r="K15" s="43">
        <f>'GRADED SPEC'!K15*2.54</f>
        <v>99.06</v>
      </c>
    </row>
    <row r="16" ht="15.75" customHeight="1" spans="1:11">
      <c r="A16" s="37">
        <v>6</v>
      </c>
      <c r="B16" s="38" t="s">
        <v>39</v>
      </c>
      <c r="C16" s="39"/>
      <c r="D16" s="39" t="s">
        <v>39</v>
      </c>
      <c r="E16" s="40"/>
      <c r="F16" s="41" t="s">
        <v>40</v>
      </c>
      <c r="G16" s="44">
        <v>0.25</v>
      </c>
      <c r="H16" s="43">
        <f>'GRADED SPEC'!H16*2.54</f>
        <v>212.09</v>
      </c>
      <c r="I16" s="43">
        <f>'GRADED SPEC'!I16*2.54</f>
        <v>214.63</v>
      </c>
      <c r="J16" s="43">
        <f>'GRADED SPEC'!J16*2.54</f>
        <v>218.44</v>
      </c>
      <c r="K16" s="43">
        <f>'GRADED SPEC'!K16*2.54</f>
        <v>223.52</v>
      </c>
    </row>
    <row r="17" ht="15.75" customHeight="1" spans="1:11">
      <c r="A17" s="37"/>
      <c r="B17" s="38"/>
      <c r="C17" s="39"/>
      <c r="D17" s="39"/>
      <c r="E17" s="40"/>
      <c r="F17" s="41" t="s">
        <v>41</v>
      </c>
      <c r="G17" s="44"/>
      <c r="H17" s="43">
        <f>'GRADED SPEC'!H17*2.54</f>
        <v>176.53</v>
      </c>
      <c r="I17" s="43">
        <f>'GRADED SPEC'!I17*2.54</f>
        <v>179.07</v>
      </c>
      <c r="J17" s="43">
        <f>'GRADED SPEC'!J17*2.54</f>
        <v>182.88</v>
      </c>
      <c r="K17" s="43">
        <f>'GRADED SPEC'!K17*2.54</f>
        <v>187.96</v>
      </c>
    </row>
    <row r="18" ht="15.75" customHeight="1" spans="1:11">
      <c r="A18" s="37">
        <v>8</v>
      </c>
      <c r="B18" s="38" t="s">
        <v>42</v>
      </c>
      <c r="C18" s="39"/>
      <c r="D18" s="39" t="s">
        <v>42</v>
      </c>
      <c r="E18" s="40"/>
      <c r="F18" s="41" t="s">
        <v>43</v>
      </c>
      <c r="G18" s="44">
        <v>0.25</v>
      </c>
      <c r="H18" s="43">
        <f>'GRADED SPEC'!H18*2.54</f>
        <v>25.4</v>
      </c>
      <c r="I18" s="43">
        <f>'GRADED SPEC'!I18*2.54</f>
        <v>25.4</v>
      </c>
      <c r="J18" s="43">
        <f>'GRADED SPEC'!J18*2.54</f>
        <v>25.4</v>
      </c>
      <c r="K18" s="43">
        <f>'GRADED SPEC'!K18*2.54</f>
        <v>25.4</v>
      </c>
    </row>
    <row r="19" ht="15.75" customHeight="1" spans="1:11">
      <c r="A19" s="37"/>
      <c r="B19" s="38"/>
      <c r="C19" s="39"/>
      <c r="D19" s="39"/>
      <c r="E19" s="40"/>
      <c r="F19" s="41" t="s">
        <v>44</v>
      </c>
      <c r="G19" s="45"/>
      <c r="H19" s="43">
        <f>'GRADED SPEC'!H19*2.54</f>
        <v>17.1196</v>
      </c>
      <c r="I19" s="43">
        <f>'GRADED SPEC'!I19*2.54</f>
        <v>17.7546</v>
      </c>
      <c r="J19" s="43">
        <f>'GRADED SPEC'!J19*2.54</f>
        <v>18.3896</v>
      </c>
      <c r="K19" s="43">
        <f>'GRADED SPEC'!K19*2.54</f>
        <v>19.0246</v>
      </c>
    </row>
    <row r="20" ht="15.75" customHeight="1" spans="1:11">
      <c r="A20" s="37"/>
      <c r="B20" s="38"/>
      <c r="C20" s="39"/>
      <c r="D20" s="39"/>
      <c r="E20" s="40"/>
      <c r="F20" s="41" t="s">
        <v>45</v>
      </c>
      <c r="G20" s="45"/>
      <c r="H20" s="43">
        <f>'GRADED SPEC'!H20*2.54</f>
        <v>3.81</v>
      </c>
      <c r="I20" s="43">
        <f>'GRADED SPEC'!I20*2.54</f>
        <v>3.81</v>
      </c>
      <c r="J20" s="43">
        <f>'GRADED SPEC'!J20*2.54</f>
        <v>3.81</v>
      </c>
      <c r="K20" s="43">
        <f>'GRADED SPEC'!K20*2.54</f>
        <v>3.81</v>
      </c>
    </row>
    <row r="21" ht="15.75" customHeight="1" spans="1:11">
      <c r="A21" s="37"/>
      <c r="B21" s="38"/>
      <c r="C21" s="39"/>
      <c r="D21" s="39"/>
      <c r="E21" s="40"/>
      <c r="F21" s="41" t="s">
        <v>46</v>
      </c>
      <c r="G21" s="45"/>
      <c r="H21" s="43">
        <f>'GRADED SPEC'!H21*2.54</f>
        <v>5.08</v>
      </c>
      <c r="I21" s="43">
        <f>'GRADED SPEC'!I21*2.54</f>
        <v>5.08</v>
      </c>
      <c r="J21" s="43">
        <f>'GRADED SPEC'!J21*2.54</f>
        <v>5.08</v>
      </c>
      <c r="K21" s="43">
        <f>'GRADED SPEC'!K21*2.54</f>
        <v>5.08</v>
      </c>
    </row>
    <row r="22" ht="15.75" customHeight="1" spans="1:11">
      <c r="A22" s="37"/>
      <c r="B22" s="38"/>
      <c r="C22" s="39"/>
      <c r="D22" s="39"/>
      <c r="E22" s="40"/>
      <c r="F22" s="41" t="s">
        <v>47</v>
      </c>
      <c r="G22" s="45"/>
      <c r="H22" s="43">
        <f>'GRADED SPEC'!H22*2.54</f>
        <v>13.97</v>
      </c>
      <c r="I22" s="43">
        <f>'GRADED SPEC'!I22*2.54</f>
        <v>13.97</v>
      </c>
      <c r="J22" s="43">
        <f>'GRADED SPEC'!J22*2.54</f>
        <v>13.97</v>
      </c>
      <c r="K22" s="43">
        <f>'GRADED SPEC'!K22*2.54</f>
        <v>13.97</v>
      </c>
    </row>
    <row r="23" ht="15.75" customHeight="1" spans="1:11">
      <c r="A23" s="37"/>
      <c r="B23" s="38"/>
      <c r="C23" s="39"/>
      <c r="D23" s="39"/>
      <c r="E23" s="40"/>
      <c r="F23" s="41" t="s">
        <v>48</v>
      </c>
      <c r="G23" s="45"/>
      <c r="H23" s="43">
        <f>'GRADED SPEC'!H23*2.54</f>
        <v>22.225</v>
      </c>
      <c r="I23" s="43">
        <f>'GRADED SPEC'!I23*2.54</f>
        <v>22.5425</v>
      </c>
      <c r="J23" s="43">
        <f>'GRADED SPEC'!J23*2.54</f>
        <v>22.86</v>
      </c>
      <c r="K23" s="43">
        <f>'GRADED SPEC'!K23*2.54</f>
        <v>23.1775</v>
      </c>
    </row>
    <row r="24" ht="15.75" customHeight="1" spans="1:11">
      <c r="A24" s="37"/>
      <c r="B24" s="38"/>
      <c r="C24" s="39"/>
      <c r="D24" s="39"/>
      <c r="E24" s="40"/>
      <c r="F24" s="41" t="s">
        <v>49</v>
      </c>
      <c r="G24" s="45"/>
      <c r="H24" s="43">
        <f>'GRADED SPEC'!H24*2.54</f>
        <v>21.9075</v>
      </c>
      <c r="I24" s="43">
        <f>'GRADED SPEC'!I24*2.54</f>
        <v>22.225</v>
      </c>
      <c r="J24" s="43">
        <f>'GRADED SPEC'!J24*2.54</f>
        <v>22.5425</v>
      </c>
      <c r="K24" s="43">
        <f>'GRADED SPEC'!K24*2.54</f>
        <v>22.86</v>
      </c>
    </row>
    <row r="25" ht="15.75" customHeight="1" spans="1:11">
      <c r="A25" s="37"/>
      <c r="B25" s="38"/>
      <c r="C25" s="39"/>
      <c r="D25" s="39"/>
      <c r="E25" s="40"/>
      <c r="F25" s="41" t="s">
        <v>50</v>
      </c>
      <c r="G25" s="45"/>
      <c r="H25" s="43">
        <f>'GRADED SPEC'!H25*2.54</f>
        <v>18.415</v>
      </c>
      <c r="I25" s="43">
        <f>'GRADED SPEC'!I25*2.54</f>
        <v>18.415</v>
      </c>
      <c r="J25" s="43">
        <f>'GRADED SPEC'!J25*2.54</f>
        <v>18.415</v>
      </c>
      <c r="K25" s="43">
        <f>'GRADED SPEC'!K25*2.54</f>
        <v>18.415</v>
      </c>
    </row>
    <row r="26" ht="15.75" customHeight="1" spans="1:11">
      <c r="A26" s="37"/>
      <c r="B26" s="38"/>
      <c r="C26" s="39"/>
      <c r="D26" s="39"/>
      <c r="E26" s="40"/>
      <c r="F26" s="41" t="s">
        <v>51</v>
      </c>
      <c r="G26" s="45"/>
      <c r="H26" s="43">
        <f>'GRADED SPEC'!H26*2.54</f>
        <v>14.9225</v>
      </c>
      <c r="I26" s="43">
        <f>'GRADED SPEC'!I26*2.54</f>
        <v>14.9225</v>
      </c>
      <c r="J26" s="43">
        <f>'GRADED SPEC'!J26*2.54</f>
        <v>14.9225</v>
      </c>
      <c r="K26" s="43">
        <f>'GRADED SPEC'!K26*2.54</f>
        <v>14.9225</v>
      </c>
    </row>
    <row r="27" ht="15.75" customHeight="1" spans="1:11">
      <c r="A27" s="37"/>
      <c r="B27" s="38"/>
      <c r="C27" s="39"/>
      <c r="D27" s="39"/>
      <c r="E27" s="40"/>
      <c r="F27" s="41" t="s">
        <v>52</v>
      </c>
      <c r="G27" s="45"/>
      <c r="H27" s="43">
        <f>'GRADED SPEC'!H27*2.54</f>
        <v>14.9225</v>
      </c>
      <c r="I27" s="43">
        <f>'GRADED SPEC'!I27*2.54</f>
        <v>14.9225</v>
      </c>
      <c r="J27" s="43">
        <f>'GRADED SPEC'!J27*2.54</f>
        <v>14.9225</v>
      </c>
      <c r="K27" s="43">
        <f>'GRADED SPEC'!K27*2.54</f>
        <v>14.9225</v>
      </c>
    </row>
    <row r="28" ht="15.75" customHeight="1" spans="1:11">
      <c r="A28" s="37"/>
      <c r="B28" s="38"/>
      <c r="C28" s="39"/>
      <c r="D28" s="39"/>
      <c r="E28" s="40"/>
      <c r="F28" s="41" t="s">
        <v>53</v>
      </c>
      <c r="G28" s="45"/>
      <c r="H28" s="43">
        <f>'GRADED SPEC'!H28*2.54</f>
        <v>17.4625</v>
      </c>
      <c r="I28" s="43">
        <f>'GRADED SPEC'!I28*2.54</f>
        <v>17.4625</v>
      </c>
      <c r="J28" s="43">
        <f>'GRADED SPEC'!J28*2.54</f>
        <v>17.4625</v>
      </c>
      <c r="K28" s="43">
        <f>'GRADED SPEC'!K28*2.54</f>
        <v>17.4625</v>
      </c>
    </row>
    <row r="29" ht="15.75" customHeight="1" spans="1:11">
      <c r="A29" s="37"/>
      <c r="B29" s="38"/>
      <c r="C29" s="39"/>
      <c r="D29" s="39"/>
      <c r="E29" s="40"/>
      <c r="F29" s="41" t="s">
        <v>54</v>
      </c>
      <c r="G29" s="45"/>
      <c r="H29" s="43">
        <f>'GRADED SPEC'!H29*2.54</f>
        <v>13.335</v>
      </c>
      <c r="I29" s="43">
        <f>'GRADED SPEC'!I29*2.54</f>
        <v>13.335</v>
      </c>
      <c r="J29" s="43">
        <f>'GRADED SPEC'!J29*2.54</f>
        <v>13.335</v>
      </c>
      <c r="K29" s="43">
        <f>'GRADED SPEC'!K29*2.54</f>
        <v>13.335</v>
      </c>
    </row>
    <row r="30" ht="15.75" customHeight="1" spans="1:11">
      <c r="A30" s="37"/>
      <c r="B30" s="38"/>
      <c r="C30" s="39"/>
      <c r="D30" s="39"/>
      <c r="E30" s="40"/>
      <c r="F30" s="41" t="s">
        <v>55</v>
      </c>
      <c r="G30" s="45"/>
      <c r="H30" s="43">
        <f>'GRADED SPEC'!H30*2.54</f>
        <v>12.3825</v>
      </c>
      <c r="I30" s="43">
        <f>'GRADED SPEC'!I30*2.54</f>
        <v>12.3825</v>
      </c>
      <c r="J30" s="43">
        <f>'GRADED SPEC'!J30*2.54</f>
        <v>12.3825</v>
      </c>
      <c r="K30" s="43">
        <f>'GRADED SPEC'!K30*2.54</f>
        <v>12.3825</v>
      </c>
    </row>
    <row r="31" ht="15.75" customHeight="1" spans="1:11">
      <c r="A31" s="37"/>
      <c r="B31" s="38"/>
      <c r="C31" s="39"/>
      <c r="D31" s="39"/>
      <c r="E31" s="40"/>
      <c r="F31" s="41" t="s">
        <v>56</v>
      </c>
      <c r="G31" s="45"/>
      <c r="H31" s="43">
        <f>'GRADED SPEC'!H31*2.54</f>
        <v>23.8125</v>
      </c>
      <c r="I31" s="43">
        <f>'GRADED SPEC'!I31*2.54</f>
        <v>24.4475</v>
      </c>
      <c r="J31" s="43">
        <f>'GRADED SPEC'!J31*2.54</f>
        <v>25.4</v>
      </c>
      <c r="K31" s="43">
        <f>'GRADED SPEC'!K31*2.54</f>
        <v>26.3525</v>
      </c>
    </row>
    <row r="32" ht="15.75" customHeight="1" spans="1:11">
      <c r="A32" s="37"/>
      <c r="B32" s="38"/>
      <c r="C32" s="39"/>
      <c r="D32" s="39"/>
      <c r="E32" s="40"/>
      <c r="F32" s="41" t="s">
        <v>57</v>
      </c>
      <c r="G32" s="45"/>
      <c r="H32" s="43">
        <f>'GRADED SPEC'!H32*2.54</f>
        <v>10.4775</v>
      </c>
      <c r="I32" s="43">
        <f>'GRADED SPEC'!I32*2.54</f>
        <v>11.1125</v>
      </c>
      <c r="J32" s="43">
        <f>'GRADED SPEC'!J32*2.54</f>
        <v>11.43</v>
      </c>
      <c r="K32" s="43">
        <f>'GRADED SPEC'!K32*2.54</f>
        <v>12.065</v>
      </c>
    </row>
    <row r="33" ht="15.75" customHeight="1" spans="1:11">
      <c r="A33" s="37"/>
      <c r="B33" s="38"/>
      <c r="C33" s="39"/>
      <c r="D33" s="39"/>
      <c r="E33" s="40"/>
      <c r="F33" s="41" t="s">
        <v>58</v>
      </c>
      <c r="G33" s="45"/>
      <c r="H33" s="43">
        <f>'GRADED SPEC'!H33*2.54</f>
        <v>10.4775</v>
      </c>
      <c r="I33" s="43">
        <f>'GRADED SPEC'!I33*2.54</f>
        <v>11.1125</v>
      </c>
      <c r="J33" s="43">
        <f>'GRADED SPEC'!J33*2.54</f>
        <v>11.43</v>
      </c>
      <c r="K33" s="43">
        <f>'GRADED SPEC'!K33*2.54</f>
        <v>12.065</v>
      </c>
    </row>
    <row r="34" ht="15.75" customHeight="1" spans="1:11">
      <c r="A34" s="37"/>
      <c r="B34" s="38"/>
      <c r="C34" s="39"/>
      <c r="D34" s="39"/>
      <c r="E34" s="40"/>
      <c r="F34" s="41" t="s">
        <v>59</v>
      </c>
      <c r="G34" s="45"/>
      <c r="H34" s="43">
        <f>'GRADED SPEC'!H34*2.54</f>
        <v>9.8425</v>
      </c>
      <c r="I34" s="43">
        <f>'GRADED SPEC'!I34*2.54</f>
        <v>10.4775</v>
      </c>
      <c r="J34" s="43">
        <f>'GRADED SPEC'!J34*2.54</f>
        <v>10.795</v>
      </c>
      <c r="K34" s="43">
        <f>'GRADED SPEC'!K34*2.54</f>
        <v>11.43</v>
      </c>
    </row>
    <row r="35" ht="15.75" customHeight="1" spans="1:11">
      <c r="A35" s="37"/>
      <c r="B35" s="38"/>
      <c r="C35" s="39"/>
      <c r="D35" s="39"/>
      <c r="E35" s="40"/>
      <c r="F35" s="41" t="s">
        <v>60</v>
      </c>
      <c r="G35" s="45"/>
      <c r="H35" s="43">
        <f>'GRADED SPEC'!H35*2.54</f>
        <v>7.9375</v>
      </c>
      <c r="I35" s="43">
        <f>'GRADED SPEC'!I35*2.54</f>
        <v>8.255</v>
      </c>
      <c r="J35" s="43">
        <f>'GRADED SPEC'!J35*2.54</f>
        <v>8.5725</v>
      </c>
      <c r="K35" s="43">
        <f>'GRADED SPEC'!K35*2.54</f>
        <v>9.2075</v>
      </c>
    </row>
    <row r="36" ht="15.75" customHeight="1" spans="1:11">
      <c r="A36" s="37">
        <v>9</v>
      </c>
      <c r="B36" s="38"/>
      <c r="C36" s="39"/>
      <c r="D36" s="39" t="s">
        <v>61</v>
      </c>
      <c r="E36" s="40"/>
      <c r="F36" s="41" t="s">
        <v>62</v>
      </c>
      <c r="G36" s="45"/>
      <c r="H36" s="43">
        <f>'GRADED SPEC'!H36*2.54</f>
        <v>11.7475</v>
      </c>
      <c r="I36" s="43">
        <f>'GRADED SPEC'!I36*2.54</f>
        <v>12.3825</v>
      </c>
      <c r="J36" s="43">
        <f>'GRADED SPEC'!J36*2.54</f>
        <v>13.0175</v>
      </c>
      <c r="K36" s="43">
        <f>'GRADED SPEC'!K36*2.54</f>
        <v>13.6525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mergeCells count="32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3:E13"/>
    <mergeCell ref="B14:E14"/>
    <mergeCell ref="B15:E15"/>
    <mergeCell ref="B16:E16"/>
    <mergeCell ref="B18:E18"/>
    <mergeCell ref="B36:E36"/>
    <mergeCell ref="G7:G8"/>
    <mergeCell ref="H7:H8"/>
    <mergeCell ref="I7:I8"/>
    <mergeCell ref="J7:J8"/>
    <mergeCell ref="K7:K8"/>
    <mergeCell ref="H2:I4"/>
    <mergeCell ref="J2:K4"/>
    <mergeCell ref="B7:E8"/>
  </mergeCells>
  <conditionalFormatting sqref="K37:K49">
    <cfRule type="notContainsBlanks" dxfId="0" priority="20">
      <formula>LEN(TRIM(K37))&gt;0</formula>
    </cfRule>
  </conditionalFormatting>
  <conditionalFormatting sqref="S9:S12 O9:O12">
    <cfRule type="notContainsBlanks" dxfId="0" priority="21">
      <formula>LEN(TRIM(O9))&gt;0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75" bottom="0.75" header="0" footer="0"/>
  <pageSetup paperSize="9" scale="83" fitToHeight="0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</vt:lpstr>
      <vt:lpstr>GRADED SPEC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2023-08-03T03:31:00Z</dcterms:created>
  <dcterms:modified xsi:type="dcterms:W3CDTF">2023-08-19T05:03:50Z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51B47F1A3734414DAF9CEC205485C102_13</vt:lpwstr>
  </property>
</Properties>
</file>