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GRADED SPEC" sheetId="17" r:id="rId1"/>
    <sheet name="GRADED SPEC (cm)" sheetId="18" r:id="rId2"/>
  </sheets>
  <definedNames>
    <definedName name="Contract_No">#REF!</definedName>
    <definedName name="PROBLEM">#REF!</definedName>
    <definedName name="_xlnm.Print_Area" localSheetId="1">'GRADED SPEC (cm)'!$A$1:$K$32</definedName>
    <definedName name="_xlnm.Print_Area" localSheetId="0">'GRADED SPEC'!$A$1:$K$32</definedName>
  </definedNames>
  <calcPr calcId="144525"/>
</workbook>
</file>

<file path=xl/sharedStrings.xml><?xml version="1.0" encoding="utf-8"?>
<sst xmlns="http://schemas.openxmlformats.org/spreadsheetml/2006/main" count="124" uniqueCount="61">
  <si>
    <t>GRADED SPEC PAGE</t>
  </si>
  <si>
    <t>STYLE #:</t>
  </si>
  <si>
    <t>BGJ2001</t>
  </si>
  <si>
    <t>BRAND:</t>
  </si>
  <si>
    <t>STYLE NAME:</t>
  </si>
  <si>
    <t>LEAD DESIGNER:</t>
  </si>
  <si>
    <t>SARAH P</t>
  </si>
  <si>
    <t>CALENDAR:</t>
  </si>
  <si>
    <t>STYLE NUMBER:</t>
  </si>
  <si>
    <t>CELINE RUFFLE DRESS</t>
  </si>
  <si>
    <t>TP COMPLETED BY:</t>
  </si>
  <si>
    <t>SEASON:</t>
  </si>
  <si>
    <t>TECH DESIGNER/PM:</t>
  </si>
  <si>
    <t>SOFIA / HAYLEE / ESTHER</t>
  </si>
  <si>
    <t>DELIVERY:</t>
  </si>
  <si>
    <t>VENDOR:</t>
  </si>
  <si>
    <t>MILLY</t>
  </si>
  <si>
    <t>REF PATTERN SENT:</t>
  </si>
  <si>
    <t>SIZE RANGE:</t>
  </si>
  <si>
    <t>COLORWAY:</t>
  </si>
  <si>
    <t>PO #:</t>
  </si>
  <si>
    <t>POINT OF MEASURE
(ALL BODY WIDTH POMS ARE TOTAL CIRCUMFERENCE)</t>
  </si>
  <si>
    <t>TOL +/-</t>
  </si>
  <si>
    <t>S</t>
  </si>
  <si>
    <t>M</t>
  </si>
  <si>
    <t>L</t>
  </si>
  <si>
    <t>XL</t>
  </si>
  <si>
    <t>CF SKIRT LENGTH (FROM BOTTOM WAISTBAND TO HEM)</t>
  </si>
  <si>
    <t>前中面裙长</t>
  </si>
  <si>
    <t>后中面裙长</t>
  </si>
  <si>
    <t>前中里裙长</t>
  </si>
  <si>
    <t>后中里裙长</t>
  </si>
  <si>
    <t>NECK WIDTH</t>
  </si>
  <si>
    <t>领宽</t>
  </si>
  <si>
    <t>SHOULDER WIDTH</t>
  </si>
  <si>
    <t>肩宽</t>
  </si>
  <si>
    <t>前胸宽，肩高下4英寸</t>
  </si>
  <si>
    <t>后背宽，肩高下4英寸</t>
  </si>
  <si>
    <t>BUST WIDTH (1/2" BELOW AH)</t>
  </si>
  <si>
    <r>
      <rPr>
        <sz val="12"/>
        <rFont val="宋体"/>
        <charset val="134"/>
      </rPr>
      <t>胸围</t>
    </r>
    <r>
      <rPr>
        <sz val="12"/>
        <rFont val="Arial"/>
        <charset val="134"/>
      </rPr>
      <t>-</t>
    </r>
    <r>
      <rPr>
        <sz val="12"/>
        <rFont val="宋体"/>
        <charset val="134"/>
      </rPr>
      <t>腋下</t>
    </r>
    <r>
      <rPr>
        <sz val="12"/>
        <rFont val="Arial"/>
        <charset val="134"/>
      </rPr>
      <t>1/2‘’</t>
    </r>
  </si>
  <si>
    <t>WAIST SEAM WIDTH (BOTTOM OF THE WAISTBAND)</t>
  </si>
  <si>
    <t>腰围</t>
  </si>
  <si>
    <r>
      <rPr>
        <sz val="10"/>
        <color theme="1"/>
        <rFont val="Calibri"/>
        <charset val="134"/>
      </rPr>
      <t>SWEEP WIDTH (</t>
    </r>
    <r>
      <rPr>
        <b/>
        <sz val="10"/>
        <color theme="1"/>
        <rFont val="Calibri"/>
        <charset val="134"/>
      </rPr>
      <t>SELF</t>
    </r>
    <r>
      <rPr>
        <sz val="10"/>
        <color theme="1"/>
        <rFont val="Calibri"/>
        <charset val="134"/>
      </rPr>
      <t>) - ALONG THE CURVE</t>
    </r>
  </si>
  <si>
    <r>
      <rPr>
        <sz val="12"/>
        <rFont val="宋体"/>
        <charset val="134"/>
      </rPr>
      <t>面布摆围</t>
    </r>
    <r>
      <rPr>
        <sz val="12"/>
        <rFont val="Calibri"/>
        <charset val="134"/>
      </rPr>
      <t>-</t>
    </r>
    <r>
      <rPr>
        <sz val="12"/>
        <rFont val="宋体"/>
        <charset val="134"/>
      </rPr>
      <t>弧量</t>
    </r>
  </si>
  <si>
    <r>
      <rPr>
        <sz val="10"/>
        <color theme="1"/>
        <rFont val="Calibri"/>
        <charset val="134"/>
      </rPr>
      <t>SWEEP WIDTH (</t>
    </r>
    <r>
      <rPr>
        <b/>
        <sz val="10"/>
        <color theme="1"/>
        <rFont val="Calibri"/>
        <charset val="134"/>
      </rPr>
      <t>LINING</t>
    </r>
    <r>
      <rPr>
        <sz val="10"/>
        <color theme="1"/>
        <rFont val="Calibri"/>
        <charset val="134"/>
      </rPr>
      <t>) - ALONG THE CURVE</t>
    </r>
  </si>
  <si>
    <r>
      <rPr>
        <sz val="12"/>
        <rFont val="宋体"/>
        <charset val="134"/>
      </rPr>
      <t>里布摆围</t>
    </r>
    <r>
      <rPr>
        <sz val="12"/>
        <rFont val="Calibri"/>
        <charset val="134"/>
      </rPr>
      <t>-</t>
    </r>
    <r>
      <rPr>
        <sz val="12"/>
        <rFont val="宋体"/>
        <charset val="134"/>
      </rPr>
      <t>弧量</t>
    </r>
  </si>
  <si>
    <t>前上身，肩高到腰</t>
  </si>
  <si>
    <t>后上身，肩高到腰</t>
  </si>
  <si>
    <t>后中上身长</t>
  </si>
  <si>
    <t>侧缝长</t>
  </si>
  <si>
    <t>小肩宽</t>
  </si>
  <si>
    <t>口袋开口到腰距离</t>
  </si>
  <si>
    <t>口袋开口长</t>
  </si>
  <si>
    <t>系带长</t>
  </si>
  <si>
    <t>前中抽褶宽</t>
  </si>
  <si>
    <t>TOP RUFFLE SLV LENGTH</t>
  </si>
  <si>
    <t>第一层荷叶边袖长</t>
  </si>
  <si>
    <t>BOTTOM RUFFLE SLV LENGTH</t>
  </si>
  <si>
    <t>第二层荷叶边袖长</t>
  </si>
  <si>
    <t>ZIPPER LENGTH</t>
  </si>
  <si>
    <t>拉链长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</si>
</sst>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  <numFmt numFmtId="177" formatCode="mm/dd/yy"/>
    <numFmt numFmtId="178" formatCode="0.00_ "/>
    <numFmt numFmtId="179" formatCode="#\ ??/??"/>
  </numFmts>
  <fonts count="43">
    <font>
      <sz val="12"/>
      <color theme="1"/>
      <name val="Arial"/>
      <charset val="134"/>
      <scheme val="minor"/>
    </font>
    <font>
      <sz val="10"/>
      <color rgb="FF000000"/>
      <name val="Arial"/>
      <charset val="134"/>
      <scheme val="minor"/>
    </font>
    <font>
      <b/>
      <sz val="18"/>
      <color rgb="FF000000"/>
      <name val="Calibri"/>
      <charset val="134"/>
    </font>
    <font>
      <sz val="10"/>
      <name val="Calibri"/>
      <charset val="134"/>
    </font>
    <font>
      <b/>
      <sz val="14"/>
      <color rgb="FF000000"/>
      <name val="Calibri"/>
      <charset val="134"/>
    </font>
    <font>
      <b/>
      <sz val="11"/>
      <color rgb="FF000000"/>
      <name val="Calibri"/>
      <charset val="134"/>
    </font>
    <font>
      <sz val="11"/>
      <color rgb="FF000000"/>
      <name val="Calibri"/>
      <charset val="134"/>
    </font>
    <font>
      <b/>
      <sz val="10"/>
      <color rgb="FF000000"/>
      <name val="Calibri"/>
      <charset val="134"/>
    </font>
    <font>
      <b/>
      <sz val="10"/>
      <color theme="1"/>
      <name val="Calibri"/>
      <charset val="134"/>
    </font>
    <font>
      <b/>
      <sz val="9"/>
      <color rgb="FF000000"/>
      <name val="Calibri"/>
      <charset val="134"/>
    </font>
    <font>
      <sz val="9"/>
      <color rgb="FF7F7F7F"/>
      <name val="Calibri"/>
      <charset val="134"/>
    </font>
    <font>
      <sz val="10"/>
      <color theme="1"/>
      <name val="Calibri"/>
      <charset val="134"/>
    </font>
    <font>
      <sz val="12"/>
      <name val="宋体"/>
      <charset val="134"/>
    </font>
    <font>
      <sz val="10"/>
      <color rgb="FFFF0000"/>
      <name val="Calibri"/>
      <charset val="134"/>
    </font>
    <font>
      <sz val="10"/>
      <color rgb="FF000000"/>
      <name val="Calibri"/>
      <charset val="134"/>
    </font>
    <font>
      <sz val="14"/>
      <color rgb="FF000000"/>
      <name val="Calibri"/>
      <charset val="134"/>
    </font>
    <font>
      <b/>
      <sz val="15"/>
      <color rgb="FF000000"/>
      <name val="Calibri"/>
      <charset val="134"/>
    </font>
    <font>
      <b/>
      <sz val="10"/>
      <color rgb="FFFF0000"/>
      <name val="Calibri"/>
      <charset val="134"/>
    </font>
    <font>
      <b/>
      <sz val="9"/>
      <color rgb="FFFF0000"/>
      <name val="Calibri"/>
      <charset val="134"/>
    </font>
    <font>
      <b/>
      <sz val="9"/>
      <color theme="1"/>
      <name val="Calibri"/>
      <charset val="134"/>
    </font>
    <font>
      <b/>
      <sz val="7"/>
      <color rgb="FF000000"/>
      <name val="Calibri"/>
      <charset val="134"/>
    </font>
    <font>
      <sz val="11"/>
      <color theme="1"/>
      <name val="Arial"/>
      <charset val="134"/>
      <scheme val="minor"/>
    </font>
    <font>
      <sz val="11"/>
      <color theme="1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theme="0"/>
      <name val="Arial"/>
      <charset val="0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6500"/>
      <name val="Arial"/>
      <charset val="0"/>
      <scheme val="minor"/>
    </font>
    <font>
      <sz val="12"/>
      <name val="Arial"/>
      <charset val="134"/>
    </font>
    <font>
      <sz val="12"/>
      <name val="Calibri"/>
      <charset val="134"/>
    </font>
  </fonts>
  <fills count="38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E3D6"/>
        <bgColor rgb="FFFFE3D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9A"/>
        <bgColor rgb="FFFFFF9A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21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28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12" borderId="29" applyNumberFormat="0" applyFon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30" applyNumberFormat="0" applyFill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4" fillId="16" borderId="32" applyNumberFormat="0" applyAlignment="0" applyProtection="0">
      <alignment vertical="center"/>
    </xf>
    <xf numFmtId="0" fontId="35" fillId="16" borderId="28" applyNumberFormat="0" applyAlignment="0" applyProtection="0">
      <alignment vertical="center"/>
    </xf>
    <xf numFmtId="0" fontId="0" fillId="0" borderId="0"/>
    <xf numFmtId="0" fontId="36" fillId="17" borderId="33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7" fillId="0" borderId="34" applyNumberFormat="0" applyFill="0" applyAlignment="0" applyProtection="0">
      <alignment vertical="center"/>
    </xf>
    <xf numFmtId="0" fontId="38" fillId="0" borderId="35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" fillId="0" borderId="0"/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</cellStyleXfs>
  <cellXfs count="79">
    <xf numFmtId="0" fontId="0" fillId="0" borderId="0" xfId="0"/>
    <xf numFmtId="0" fontId="1" fillId="0" borderId="0" xfId="43"/>
    <xf numFmtId="0" fontId="2" fillId="0" borderId="1" xfId="43" applyFont="1" applyBorder="1" applyAlignment="1">
      <alignment horizontal="center" vertical="center"/>
    </xf>
    <xf numFmtId="0" fontId="3" fillId="0" borderId="2" xfId="43" applyFont="1" applyBorder="1"/>
    <xf numFmtId="0" fontId="4" fillId="0" borderId="3" xfId="43" applyFont="1" applyBorder="1" applyAlignment="1">
      <alignment horizontal="center" vertical="center"/>
    </xf>
    <xf numFmtId="0" fontId="4" fillId="0" borderId="2" xfId="43" applyFont="1" applyBorder="1" applyAlignment="1">
      <alignment horizontal="center" vertical="center"/>
    </xf>
    <xf numFmtId="0" fontId="4" fillId="0" borderId="1" xfId="43" applyFont="1" applyBorder="1" applyAlignment="1">
      <alignment horizontal="center" vertical="center"/>
    </xf>
    <xf numFmtId="0" fontId="3" fillId="0" borderId="3" xfId="43" applyFont="1" applyBorder="1"/>
    <xf numFmtId="0" fontId="5" fillId="2" borderId="4" xfId="43" applyFont="1" applyFill="1" applyBorder="1" applyAlignment="1">
      <alignment horizontal="center" vertical="center"/>
    </xf>
    <xf numFmtId="0" fontId="3" fillId="0" borderId="5" xfId="43" applyFont="1" applyBorder="1"/>
    <xf numFmtId="0" fontId="6" fillId="0" borderId="6" xfId="43" applyFont="1" applyBorder="1" applyAlignment="1">
      <alignment horizontal="left" vertical="center"/>
    </xf>
    <xf numFmtId="0" fontId="5" fillId="2" borderId="6" xfId="43" applyFont="1" applyFill="1" applyBorder="1" applyAlignment="1">
      <alignment horizontal="left" vertical="center"/>
    </xf>
    <xf numFmtId="0" fontId="6" fillId="0" borderId="7" xfId="43" applyFont="1" applyBorder="1" applyAlignment="1">
      <alignment horizontal="left" vertical="center"/>
    </xf>
    <xf numFmtId="0" fontId="3" fillId="0" borderId="8" xfId="43" applyFont="1" applyBorder="1"/>
    <xf numFmtId="0" fontId="5" fillId="0" borderId="9" xfId="43" applyFont="1" applyBorder="1" applyAlignment="1">
      <alignment horizontal="center" vertical="center"/>
    </xf>
    <xf numFmtId="0" fontId="5" fillId="2" borderId="10" xfId="43" applyFont="1" applyFill="1" applyBorder="1" applyAlignment="1">
      <alignment horizontal="center" vertical="center"/>
    </xf>
    <xf numFmtId="0" fontId="3" fillId="0" borderId="11" xfId="43" applyFont="1" applyBorder="1"/>
    <xf numFmtId="0" fontId="6" fillId="0" borderId="12" xfId="43" applyFont="1" applyBorder="1" applyAlignment="1">
      <alignment horizontal="left" vertical="center"/>
    </xf>
    <xf numFmtId="0" fontId="5" fillId="2" borderId="12" xfId="43" applyFont="1" applyFill="1" applyBorder="1" applyAlignment="1">
      <alignment horizontal="left" vertical="center"/>
    </xf>
    <xf numFmtId="177" fontId="6" fillId="0" borderId="13" xfId="43" applyNumberFormat="1" applyFont="1" applyBorder="1" applyAlignment="1">
      <alignment horizontal="left" vertical="center"/>
    </xf>
    <xf numFmtId="0" fontId="3" fillId="0" borderId="9" xfId="43" applyFont="1" applyBorder="1"/>
    <xf numFmtId="0" fontId="7" fillId="0" borderId="14" xfId="43" applyFont="1" applyBorder="1" applyAlignment="1">
      <alignment horizontal="center" vertical="center" wrapText="1"/>
    </xf>
    <xf numFmtId="0" fontId="5" fillId="2" borderId="15" xfId="43" applyFont="1" applyFill="1" applyBorder="1" applyAlignment="1">
      <alignment horizontal="center" vertical="center"/>
    </xf>
    <xf numFmtId="0" fontId="3" fillId="0" borderId="16" xfId="43" applyFont="1" applyBorder="1"/>
    <xf numFmtId="0" fontId="6" fillId="0" borderId="17" xfId="43" applyFont="1" applyBorder="1" applyAlignment="1">
      <alignment horizontal="left" vertical="center"/>
    </xf>
    <xf numFmtId="0" fontId="5" fillId="2" borderId="17" xfId="43" applyFont="1" applyFill="1" applyBorder="1" applyAlignment="1">
      <alignment horizontal="left" vertical="center"/>
    </xf>
    <xf numFmtId="177" fontId="6" fillId="0" borderId="18" xfId="43" applyNumberFormat="1" applyFont="1" applyBorder="1" applyAlignment="1">
      <alignment horizontal="left" vertical="center"/>
    </xf>
    <xf numFmtId="0" fontId="7" fillId="0" borderId="19" xfId="43" applyFont="1" applyBorder="1" applyAlignment="1">
      <alignment horizontal="center" vertical="center" wrapText="1"/>
    </xf>
    <xf numFmtId="0" fontId="4" fillId="0" borderId="0" xfId="43" applyFont="1" applyAlignment="1">
      <alignment vertical="center"/>
    </xf>
    <xf numFmtId="0" fontId="8" fillId="3" borderId="9" xfId="43" applyFont="1" applyFill="1" applyBorder="1" applyAlignment="1">
      <alignment horizontal="center" vertical="center" wrapText="1"/>
    </xf>
    <xf numFmtId="0" fontId="3" fillId="0" borderId="0" xfId="43" applyFont="1"/>
    <xf numFmtId="0" fontId="3" fillId="0" borderId="20" xfId="43" applyFont="1" applyBorder="1"/>
    <xf numFmtId="0" fontId="9" fillId="3" borderId="21" xfId="43" applyFont="1" applyFill="1" applyBorder="1" applyAlignment="1">
      <alignment horizontal="center" vertical="center" wrapText="1"/>
    </xf>
    <xf numFmtId="0" fontId="4" fillId="0" borderId="22" xfId="43" applyFont="1" applyBorder="1" applyAlignment="1">
      <alignment vertical="center"/>
    </xf>
    <xf numFmtId="0" fontId="3" fillId="0" borderId="23" xfId="43" applyFont="1" applyBorder="1"/>
    <xf numFmtId="0" fontId="3" fillId="0" borderId="22" xfId="43" applyFont="1" applyBorder="1"/>
    <xf numFmtId="0" fontId="3" fillId="0" borderId="6" xfId="43" applyFont="1" applyBorder="1"/>
    <xf numFmtId="0" fontId="10" fillId="0" borderId="12" xfId="43" applyFont="1" applyBorder="1" applyAlignment="1">
      <alignment horizontal="center"/>
    </xf>
    <xf numFmtId="0" fontId="11" fillId="4" borderId="14" xfId="43" applyFont="1" applyFill="1" applyBorder="1"/>
    <xf numFmtId="0" fontId="11" fillId="4" borderId="13" xfId="43" applyFont="1" applyFill="1" applyBorder="1"/>
    <xf numFmtId="0" fontId="11" fillId="4" borderId="11" xfId="43" applyFont="1" applyFill="1" applyBorder="1"/>
    <xf numFmtId="0" fontId="12" fillId="0" borderId="24" xfId="0" applyFont="1" applyBorder="1"/>
    <xf numFmtId="176" fontId="13" fillId="4" borderId="5" xfId="0" applyNumberFormat="1" applyFont="1" applyFill="1" applyBorder="1" applyAlignment="1">
      <alignment horizontal="center"/>
    </xf>
    <xf numFmtId="178" fontId="14" fillId="4" borderId="12" xfId="0" applyNumberFormat="1" applyFont="1" applyFill="1" applyBorder="1" applyAlignment="1">
      <alignment horizontal="center" wrapText="1"/>
    </xf>
    <xf numFmtId="0" fontId="15" fillId="0" borderId="1" xfId="43" applyFont="1" applyFill="1" applyBorder="1" applyAlignment="1">
      <alignment horizontal="center" vertical="center"/>
    </xf>
    <xf numFmtId="0" fontId="3" fillId="0" borderId="2" xfId="43" applyFont="1" applyFill="1" applyBorder="1"/>
    <xf numFmtId="0" fontId="3" fillId="0" borderId="3" xfId="43" applyFont="1" applyFill="1" applyBorder="1"/>
    <xf numFmtId="0" fontId="16" fillId="0" borderId="0" xfId="43" applyFont="1"/>
    <xf numFmtId="0" fontId="17" fillId="0" borderId="9" xfId="43" applyFont="1" applyBorder="1" applyAlignment="1">
      <alignment vertical="center"/>
    </xf>
    <xf numFmtId="0" fontId="3" fillId="0" borderId="25" xfId="43" applyFont="1" applyBorder="1"/>
    <xf numFmtId="0" fontId="11" fillId="4" borderId="0" xfId="43" applyFont="1" applyFill="1"/>
    <xf numFmtId="0" fontId="3" fillId="0" borderId="24" xfId="43" applyFont="1" applyBorder="1"/>
    <xf numFmtId="0" fontId="3" fillId="0" borderId="13" xfId="43" applyFont="1" applyBorder="1"/>
    <xf numFmtId="0" fontId="11" fillId="0" borderId="14" xfId="43" applyFont="1" applyBorder="1" applyAlignment="1">
      <alignment horizontal="center" vertical="center"/>
    </xf>
    <xf numFmtId="0" fontId="3" fillId="0" borderId="26" xfId="43" applyFont="1" applyBorder="1"/>
    <xf numFmtId="0" fontId="7" fillId="0" borderId="18" xfId="43" applyFont="1" applyBorder="1" applyAlignment="1">
      <alignment horizontal="center" vertical="center" wrapText="1"/>
    </xf>
    <xf numFmtId="0" fontId="3" fillId="0" borderId="27" xfId="43" applyFont="1" applyBorder="1"/>
    <xf numFmtId="0" fontId="18" fillId="3" borderId="21" xfId="43" applyFont="1" applyFill="1" applyBorder="1" applyAlignment="1">
      <alignment horizontal="center" vertical="center" wrapText="1"/>
    </xf>
    <xf numFmtId="0" fontId="19" fillId="3" borderId="21" xfId="43" applyFont="1" applyFill="1" applyBorder="1" applyAlignment="1">
      <alignment horizontal="center" vertical="center" wrapText="1"/>
    </xf>
    <xf numFmtId="0" fontId="11" fillId="0" borderId="0" xfId="43" applyFont="1" applyAlignment="1">
      <alignment vertical="center"/>
    </xf>
    <xf numFmtId="0" fontId="7" fillId="0" borderId="0" xfId="43" applyFont="1" applyAlignment="1">
      <alignment horizontal="center" vertical="center"/>
    </xf>
    <xf numFmtId="0" fontId="9" fillId="0" borderId="0" xfId="43" applyFont="1" applyAlignment="1">
      <alignment horizontal="center" vertical="center" wrapText="1"/>
    </xf>
    <xf numFmtId="0" fontId="20" fillId="0" borderId="0" xfId="43" applyFont="1" applyAlignment="1">
      <alignment horizontal="center" vertical="center"/>
    </xf>
    <xf numFmtId="176" fontId="11" fillId="0" borderId="0" xfId="43" applyNumberFormat="1" applyFont="1" applyAlignment="1">
      <alignment horizontal="center" vertical="center" wrapText="1"/>
    </xf>
    <xf numFmtId="176" fontId="6" fillId="0" borderId="0" xfId="43" applyNumberFormat="1" applyFont="1" applyAlignment="1">
      <alignment horizontal="center" vertical="center" wrapText="1"/>
    </xf>
    <xf numFmtId="0" fontId="14" fillId="0" borderId="0" xfId="43" applyFont="1"/>
    <xf numFmtId="0" fontId="11" fillId="5" borderId="0" xfId="43" applyFont="1" applyFill="1"/>
    <xf numFmtId="0" fontId="11" fillId="0" borderId="0" xfId="43" applyFont="1" applyAlignment="1">
      <alignment horizontal="center" vertical="center"/>
    </xf>
    <xf numFmtId="176" fontId="14" fillId="4" borderId="12" xfId="0" applyNumberFormat="1" applyFont="1" applyFill="1" applyBorder="1" applyAlignment="1">
      <alignment horizontal="center" wrapText="1"/>
    </xf>
    <xf numFmtId="176" fontId="11" fillId="0" borderId="12" xfId="0" applyNumberFormat="1" applyFont="1" applyBorder="1" applyAlignment="1">
      <alignment horizontal="center" wrapText="1"/>
    </xf>
    <xf numFmtId="176" fontId="11" fillId="4" borderId="11" xfId="0" applyNumberFormat="1" applyFont="1" applyFill="1" applyBorder="1" applyAlignment="1">
      <alignment horizontal="center" wrapText="1"/>
    </xf>
    <xf numFmtId="179" fontId="11" fillId="0" borderId="12" xfId="0" applyNumberFormat="1" applyFont="1" applyBorder="1" applyAlignment="1">
      <alignment horizontal="center" wrapText="1"/>
    </xf>
    <xf numFmtId="176" fontId="14" fillId="4" borderId="12" xfId="43" applyNumberFormat="1" applyFont="1" applyFill="1" applyBorder="1" applyAlignment="1">
      <alignment horizontal="center" wrapText="1"/>
    </xf>
    <xf numFmtId="179" fontId="14" fillId="6" borderId="12" xfId="0" applyNumberFormat="1" applyFont="1" applyFill="1" applyBorder="1" applyAlignment="1">
      <alignment horizontal="center" wrapText="1"/>
    </xf>
    <xf numFmtId="179" fontId="14" fillId="0" borderId="12" xfId="0" applyNumberFormat="1" applyFont="1" applyBorder="1" applyAlignment="1">
      <alignment horizontal="center" wrapText="1"/>
    </xf>
    <xf numFmtId="179" fontId="11" fillId="6" borderId="11" xfId="0" applyNumberFormat="1" applyFont="1" applyFill="1" applyBorder="1" applyAlignment="1">
      <alignment horizontal="center" wrapText="1"/>
    </xf>
    <xf numFmtId="179" fontId="11" fillId="0" borderId="11" xfId="0" applyNumberFormat="1" applyFont="1" applyBorder="1" applyAlignment="1">
      <alignment horizontal="center" wrapText="1"/>
    </xf>
    <xf numFmtId="179" fontId="11" fillId="4" borderId="11" xfId="0" applyNumberFormat="1" applyFont="1" applyFill="1" applyBorder="1" applyAlignment="1">
      <alignment horizontal="center" wrapText="1"/>
    </xf>
    <xf numFmtId="179" fontId="14" fillId="0" borderId="12" xfId="43" applyNumberFormat="1" applyFont="1" applyBorder="1" applyAlignment="1">
      <alignment horizont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Normal 2 2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Normal 2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U919"/>
  <sheetViews>
    <sheetView showGridLines="0" tabSelected="1" view="pageBreakPreview" zoomScale="55" zoomScaleNormal="100" workbookViewId="0">
      <selection activeCell="U12" sqref="U12"/>
    </sheetView>
  </sheetViews>
  <sheetFormatPr defaultColWidth="10.2878787878788" defaultRowHeight="15" customHeight="1"/>
  <cols>
    <col min="1" max="1" width="3.56818181818182" style="1" customWidth="1"/>
    <col min="2" max="2" width="14" style="1" customWidth="1"/>
    <col min="3" max="6" width="15.4242424242424" style="1" customWidth="1"/>
    <col min="7" max="7" width="7.71212121212121" style="1" customWidth="1"/>
    <col min="8" max="8" width="7.56818181818182" style="1" customWidth="1"/>
    <col min="9" max="10" width="7.71212121212121" style="1" customWidth="1"/>
    <col min="11" max="11" width="7.56818181818182" style="1" customWidth="1"/>
    <col min="12" max="14" width="7.42424242424242" style="1" customWidth="1"/>
    <col min="15" max="15" width="4.71212121212121" style="1" customWidth="1"/>
    <col min="16" max="16" width="7.42424242424242" style="1" customWidth="1"/>
    <col min="17" max="18" width="7.28787878787879" style="1" customWidth="1"/>
    <col min="19" max="19" width="5.71212121212121" style="1" customWidth="1"/>
    <col min="20" max="20" width="8.71212121212121" style="1" customWidth="1"/>
    <col min="21" max="21" width="24.5681818181818" style="1" customWidth="1"/>
    <col min="22" max="23" width="10.8560606060606" style="1" customWidth="1"/>
    <col min="24" max="16384" width="10.2878787878788" style="1"/>
  </cols>
  <sheetData>
    <row r="1" ht="30" customHeight="1" spans="1:21">
      <c r="A1" s="2" t="s">
        <v>0</v>
      </c>
      <c r="B1" s="3"/>
      <c r="C1" s="3"/>
      <c r="D1" s="4" t="s">
        <v>1</v>
      </c>
      <c r="E1" s="4" t="s">
        <v>2</v>
      </c>
      <c r="F1" s="5"/>
      <c r="G1" s="6" t="s">
        <v>3</v>
      </c>
      <c r="H1" s="7"/>
      <c r="I1" s="44"/>
      <c r="J1" s="45"/>
      <c r="K1" s="46"/>
      <c r="L1" s="47"/>
      <c r="M1" s="47"/>
      <c r="N1" s="47"/>
      <c r="O1" s="47"/>
      <c r="P1" s="47"/>
      <c r="Q1" s="47"/>
      <c r="R1" s="47"/>
      <c r="S1" s="47"/>
      <c r="T1" s="47"/>
      <c r="U1" s="65"/>
    </row>
    <row r="2" ht="15.75" customHeight="1" spans="1:21">
      <c r="A2" s="8" t="s">
        <v>4</v>
      </c>
      <c r="B2" s="9"/>
      <c r="C2" s="10" t="s">
        <v>2</v>
      </c>
      <c r="D2" s="11" t="s">
        <v>5</v>
      </c>
      <c r="E2" s="12" t="s">
        <v>6</v>
      </c>
      <c r="F2" s="12"/>
      <c r="G2" s="13"/>
      <c r="H2" s="14" t="s">
        <v>7</v>
      </c>
      <c r="J2" s="48"/>
      <c r="K2" s="49"/>
      <c r="L2" s="50"/>
      <c r="M2" s="50"/>
      <c r="N2" s="50"/>
      <c r="O2" s="50"/>
      <c r="P2" s="50"/>
      <c r="Q2" s="50"/>
      <c r="R2" s="50"/>
      <c r="S2" s="50"/>
      <c r="T2" s="50"/>
      <c r="U2" s="65"/>
    </row>
    <row r="3" ht="15.75" customHeight="1" spans="1:21">
      <c r="A3" s="15" t="s">
        <v>8</v>
      </c>
      <c r="B3" s="16"/>
      <c r="C3" s="17" t="s">
        <v>9</v>
      </c>
      <c r="D3" s="18" t="s">
        <v>10</v>
      </c>
      <c r="E3" s="19"/>
      <c r="F3" s="19"/>
      <c r="G3" s="16"/>
      <c r="H3" s="20"/>
      <c r="J3" s="20"/>
      <c r="K3" s="49"/>
      <c r="L3" s="50"/>
      <c r="M3" s="50"/>
      <c r="N3" s="50"/>
      <c r="O3" s="50"/>
      <c r="P3" s="50"/>
      <c r="Q3" s="50"/>
      <c r="R3" s="50"/>
      <c r="S3" s="50"/>
      <c r="T3" s="50"/>
      <c r="U3" s="65"/>
    </row>
    <row r="4" ht="15.75" customHeight="1" spans="1:21">
      <c r="A4" s="15" t="s">
        <v>11</v>
      </c>
      <c r="B4" s="16"/>
      <c r="C4" s="17"/>
      <c r="D4" s="18" t="s">
        <v>12</v>
      </c>
      <c r="E4" s="19" t="s">
        <v>13</v>
      </c>
      <c r="F4" s="19"/>
      <c r="G4" s="16"/>
      <c r="H4" s="20"/>
      <c r="J4" s="34"/>
      <c r="K4" s="51"/>
      <c r="L4" s="50"/>
      <c r="M4" s="50"/>
      <c r="N4" s="50"/>
      <c r="O4" s="50"/>
      <c r="P4" s="50"/>
      <c r="Q4" s="50"/>
      <c r="R4" s="50"/>
      <c r="S4" s="50"/>
      <c r="T4" s="50"/>
      <c r="U4" s="65"/>
    </row>
    <row r="5" ht="15.75" customHeight="1" spans="1:21">
      <c r="A5" s="15" t="s">
        <v>14</v>
      </c>
      <c r="B5" s="16"/>
      <c r="C5" s="17"/>
      <c r="D5" s="18" t="s">
        <v>15</v>
      </c>
      <c r="E5" s="19" t="s">
        <v>16</v>
      </c>
      <c r="F5" s="19"/>
      <c r="G5" s="16"/>
      <c r="H5" s="21" t="s">
        <v>17</v>
      </c>
      <c r="I5" s="52"/>
      <c r="J5" s="53"/>
      <c r="K5" s="54"/>
      <c r="L5" s="50"/>
      <c r="M5" s="50"/>
      <c r="N5" s="50"/>
      <c r="O5" s="50"/>
      <c r="P5" s="50"/>
      <c r="Q5" s="50"/>
      <c r="R5" s="50"/>
      <c r="S5" s="50"/>
      <c r="T5" s="50"/>
      <c r="U5" s="65"/>
    </row>
    <row r="6" ht="15.75" customHeight="1" spans="1:21">
      <c r="A6" s="22" t="s">
        <v>18</v>
      </c>
      <c r="B6" s="23"/>
      <c r="C6" s="24"/>
      <c r="D6" s="25" t="s">
        <v>19</v>
      </c>
      <c r="E6" s="26"/>
      <c r="F6" s="26"/>
      <c r="G6" s="23"/>
      <c r="H6" s="27" t="s">
        <v>20</v>
      </c>
      <c r="I6" s="23"/>
      <c r="J6" s="55"/>
      <c r="K6" s="56"/>
      <c r="L6" s="50"/>
      <c r="M6" s="50"/>
      <c r="N6" s="50"/>
      <c r="O6" s="50"/>
      <c r="P6" s="50"/>
      <c r="Q6" s="50"/>
      <c r="R6" s="50"/>
      <c r="S6" s="50"/>
      <c r="T6" s="66"/>
      <c r="U6" s="65"/>
    </row>
    <row r="7" ht="15.75" customHeight="1" spans="1:21">
      <c r="A7" s="28"/>
      <c r="B7" s="29" t="s">
        <v>21</v>
      </c>
      <c r="C7" s="30"/>
      <c r="D7" s="30"/>
      <c r="E7" s="31"/>
      <c r="F7" s="31"/>
      <c r="G7" s="32" t="s">
        <v>22</v>
      </c>
      <c r="H7" s="32" t="s">
        <v>23</v>
      </c>
      <c r="I7" s="32" t="s">
        <v>24</v>
      </c>
      <c r="J7" s="57" t="s">
        <v>25</v>
      </c>
      <c r="K7" s="58" t="s">
        <v>26</v>
      </c>
      <c r="L7" s="59"/>
      <c r="M7" s="60"/>
      <c r="N7" s="59"/>
      <c r="O7" s="59"/>
      <c r="P7" s="59"/>
      <c r="Q7" s="60"/>
      <c r="R7" s="59"/>
      <c r="S7" s="59"/>
      <c r="T7" s="60"/>
      <c r="U7" s="61"/>
    </row>
    <row r="8" customHeight="1" spans="1:21">
      <c r="A8" s="33"/>
      <c r="B8" s="34"/>
      <c r="C8" s="35"/>
      <c r="D8" s="35"/>
      <c r="E8" s="9"/>
      <c r="F8" s="9"/>
      <c r="G8" s="36"/>
      <c r="H8" s="36"/>
      <c r="I8" s="36"/>
      <c r="J8" s="36"/>
      <c r="K8" s="36"/>
      <c r="L8" s="61"/>
      <c r="M8" s="61"/>
      <c r="N8" s="61"/>
      <c r="O8" s="62"/>
      <c r="P8" s="61"/>
      <c r="Q8" s="61"/>
      <c r="R8" s="61"/>
      <c r="S8" s="62"/>
      <c r="T8" s="61"/>
      <c r="U8" s="61"/>
    </row>
    <row r="9" ht="15.75" customHeight="1" spans="1:21">
      <c r="A9" s="37">
        <v>2</v>
      </c>
      <c r="B9" s="38" t="s">
        <v>27</v>
      </c>
      <c r="C9" s="39"/>
      <c r="D9" s="39"/>
      <c r="E9" s="40"/>
      <c r="F9" s="41" t="s">
        <v>28</v>
      </c>
      <c r="G9" s="42">
        <v>0.25</v>
      </c>
      <c r="H9" s="68">
        <f t="shared" ref="H9:H12" si="0">SUM(J9-2.5)</f>
        <v>35</v>
      </c>
      <c r="I9" s="68">
        <f t="shared" ref="I9:I12" si="1">SUM(J9-1.75)</f>
        <v>35.75</v>
      </c>
      <c r="J9" s="73">
        <v>37.5</v>
      </c>
      <c r="K9" s="74">
        <f t="shared" ref="K9:K12" si="2">SUM(J9+1.75)</f>
        <v>39.25</v>
      </c>
      <c r="L9" s="63"/>
      <c r="M9" s="63"/>
      <c r="N9" s="64"/>
      <c r="O9" s="63"/>
      <c r="P9" s="63"/>
      <c r="Q9" s="63"/>
      <c r="R9" s="64"/>
      <c r="S9" s="63"/>
      <c r="T9" s="63"/>
      <c r="U9" s="67"/>
    </row>
    <row r="10" ht="15.75" customHeight="1" spans="1:11">
      <c r="A10" s="37"/>
      <c r="B10" s="38"/>
      <c r="C10" s="39"/>
      <c r="D10" s="39"/>
      <c r="E10" s="40"/>
      <c r="F10" s="41" t="s">
        <v>29</v>
      </c>
      <c r="G10" s="42"/>
      <c r="H10" s="68">
        <f t="shared" si="0"/>
        <v>35</v>
      </c>
      <c r="I10" s="68">
        <f t="shared" si="1"/>
        <v>35.75</v>
      </c>
      <c r="J10" s="73">
        <v>37.5</v>
      </c>
      <c r="K10" s="74">
        <f t="shared" si="2"/>
        <v>39.25</v>
      </c>
    </row>
    <row r="11" ht="15.75" customHeight="1" spans="1:11">
      <c r="A11" s="37"/>
      <c r="B11" s="38"/>
      <c r="C11" s="39"/>
      <c r="D11" s="39"/>
      <c r="E11" s="40"/>
      <c r="F11" s="41" t="s">
        <v>30</v>
      </c>
      <c r="G11" s="42"/>
      <c r="H11" s="68">
        <f t="shared" si="0"/>
        <v>34</v>
      </c>
      <c r="I11" s="68">
        <f t="shared" si="1"/>
        <v>34.75</v>
      </c>
      <c r="J11" s="73">
        <v>36.5</v>
      </c>
      <c r="K11" s="74">
        <f t="shared" si="2"/>
        <v>38.25</v>
      </c>
    </row>
    <row r="12" ht="15.75" customHeight="1" spans="1:11">
      <c r="A12" s="37"/>
      <c r="B12" s="38"/>
      <c r="C12" s="39"/>
      <c r="D12" s="39"/>
      <c r="E12" s="40"/>
      <c r="F12" s="41" t="s">
        <v>31</v>
      </c>
      <c r="G12" s="42"/>
      <c r="H12" s="68">
        <f t="shared" si="0"/>
        <v>34</v>
      </c>
      <c r="I12" s="68">
        <f t="shared" si="1"/>
        <v>34.75</v>
      </c>
      <c r="J12" s="73">
        <v>36.5</v>
      </c>
      <c r="K12" s="74">
        <f t="shared" si="2"/>
        <v>38.25</v>
      </c>
    </row>
    <row r="13" ht="15.75" customHeight="1" spans="1:11">
      <c r="A13" s="37">
        <v>3</v>
      </c>
      <c r="B13" s="38" t="s">
        <v>32</v>
      </c>
      <c r="C13" s="39"/>
      <c r="D13" s="39"/>
      <c r="E13" s="40"/>
      <c r="F13" s="41" t="s">
        <v>33</v>
      </c>
      <c r="G13" s="42">
        <v>0.25</v>
      </c>
      <c r="H13" s="69">
        <f>SUM(I13-0.125)</f>
        <v>6.75</v>
      </c>
      <c r="I13" s="70">
        <f>SUM(J13-0.125)</f>
        <v>6.875</v>
      </c>
      <c r="J13" s="75">
        <v>7</v>
      </c>
      <c r="K13" s="76">
        <f>SUM(J13+0.125)</f>
        <v>7.125</v>
      </c>
    </row>
    <row r="14" ht="15.75" customHeight="1" spans="1:11">
      <c r="A14" s="37">
        <v>4</v>
      </c>
      <c r="B14" s="38" t="s">
        <v>34</v>
      </c>
      <c r="C14" s="39"/>
      <c r="D14" s="39"/>
      <c r="E14" s="40"/>
      <c r="F14" s="41" t="s">
        <v>35</v>
      </c>
      <c r="G14" s="42">
        <v>0.125</v>
      </c>
      <c r="H14" s="70">
        <f t="shared" ref="H14:H16" si="3">SUM(I14-0.375)</f>
        <v>10.25</v>
      </c>
      <c r="I14" s="70">
        <f t="shared" ref="I14:I16" si="4">SUM(J14-0.375)</f>
        <v>10.625</v>
      </c>
      <c r="J14" s="73">
        <v>11</v>
      </c>
      <c r="K14" s="76">
        <f t="shared" ref="K14:K16" si="5">SUM(J14+0.5)</f>
        <v>11.5</v>
      </c>
    </row>
    <row r="15" ht="15.75" customHeight="1" spans="1:11">
      <c r="A15" s="37"/>
      <c r="B15" s="38"/>
      <c r="C15" s="39"/>
      <c r="D15" s="39"/>
      <c r="E15" s="40"/>
      <c r="F15" s="41" t="s">
        <v>36</v>
      </c>
      <c r="G15" s="42"/>
      <c r="H15" s="70">
        <f t="shared" si="3"/>
        <v>9.5</v>
      </c>
      <c r="I15" s="70">
        <f t="shared" si="4"/>
        <v>9.875</v>
      </c>
      <c r="J15" s="73">
        <v>10.25</v>
      </c>
      <c r="K15" s="76">
        <f t="shared" si="5"/>
        <v>10.75</v>
      </c>
    </row>
    <row r="16" ht="15.75" customHeight="1" spans="1:11">
      <c r="A16" s="37"/>
      <c r="B16" s="38"/>
      <c r="C16" s="39"/>
      <c r="D16" s="39"/>
      <c r="E16" s="40"/>
      <c r="F16" s="41" t="s">
        <v>37</v>
      </c>
      <c r="G16" s="42"/>
      <c r="H16" s="70">
        <f t="shared" si="3"/>
        <v>10.25</v>
      </c>
      <c r="I16" s="70">
        <f t="shared" si="4"/>
        <v>10.625</v>
      </c>
      <c r="J16" s="73">
        <v>11</v>
      </c>
      <c r="K16" s="76">
        <f t="shared" si="5"/>
        <v>11.5</v>
      </c>
    </row>
    <row r="17" ht="15.75" customHeight="1" spans="1:11">
      <c r="A17" s="37">
        <v>5</v>
      </c>
      <c r="B17" s="38" t="s">
        <v>38</v>
      </c>
      <c r="C17" s="39"/>
      <c r="D17" s="39"/>
      <c r="E17" s="40"/>
      <c r="F17" s="41" t="s">
        <v>39</v>
      </c>
      <c r="G17" s="42">
        <v>0.25</v>
      </c>
      <c r="H17" s="71">
        <f t="shared" ref="H17:H19" si="6">SUM(I17-1)</f>
        <v>25.5</v>
      </c>
      <c r="I17" s="77">
        <f t="shared" ref="I17:I19" si="7">SUM(J17-1.5)</f>
        <v>26.5</v>
      </c>
      <c r="J17" s="73">
        <v>28</v>
      </c>
      <c r="K17" s="76">
        <f t="shared" ref="K17:K19" si="8">SUM(J17+2)</f>
        <v>30</v>
      </c>
    </row>
    <row r="18" ht="15.75" customHeight="1" spans="1:11">
      <c r="A18" s="37">
        <v>7</v>
      </c>
      <c r="B18" s="38" t="s">
        <v>40</v>
      </c>
      <c r="C18" s="39"/>
      <c r="D18" s="39"/>
      <c r="E18" s="40"/>
      <c r="F18" s="41" t="s">
        <v>41</v>
      </c>
      <c r="G18" s="42">
        <v>0.25</v>
      </c>
      <c r="H18" s="71">
        <f t="shared" si="6"/>
        <v>22</v>
      </c>
      <c r="I18" s="77">
        <f t="shared" si="7"/>
        <v>23</v>
      </c>
      <c r="J18" s="73">
        <v>24.5</v>
      </c>
      <c r="K18" s="76">
        <f t="shared" si="8"/>
        <v>26.5</v>
      </c>
    </row>
    <row r="19" ht="15.75" customHeight="1" spans="1:11">
      <c r="A19" s="37">
        <v>9</v>
      </c>
      <c r="B19" s="38" t="s">
        <v>42</v>
      </c>
      <c r="C19" s="39"/>
      <c r="D19" s="39"/>
      <c r="E19" s="40"/>
      <c r="F19" s="41" t="s">
        <v>43</v>
      </c>
      <c r="G19" s="42">
        <v>0.25</v>
      </c>
      <c r="H19" s="71">
        <v>82</v>
      </c>
      <c r="I19" s="77">
        <v>83.75</v>
      </c>
      <c r="J19" s="73">
        <v>86</v>
      </c>
      <c r="K19" s="76">
        <v>89</v>
      </c>
    </row>
    <row r="20" ht="15.75" customHeight="1" spans="1:11">
      <c r="A20" s="37">
        <v>10</v>
      </c>
      <c r="B20" s="38" t="s">
        <v>44</v>
      </c>
      <c r="C20" s="39"/>
      <c r="D20" s="39"/>
      <c r="E20" s="40"/>
      <c r="F20" s="41" t="s">
        <v>45</v>
      </c>
      <c r="G20" s="42">
        <v>0.25</v>
      </c>
      <c r="H20" s="71">
        <v>68</v>
      </c>
      <c r="I20" s="77">
        <v>69.625</v>
      </c>
      <c r="J20" s="73">
        <v>72</v>
      </c>
      <c r="K20" s="76">
        <v>75</v>
      </c>
    </row>
    <row r="21" ht="15.75" customHeight="1" spans="1:11">
      <c r="A21" s="37"/>
      <c r="B21" s="38"/>
      <c r="C21" s="39"/>
      <c r="D21" s="39"/>
      <c r="E21" s="40"/>
      <c r="F21" s="41" t="s">
        <v>46</v>
      </c>
      <c r="G21" s="42"/>
      <c r="H21" s="72">
        <f t="shared" ref="H21:H24" si="9">SUM(I21-0.25)</f>
        <v>12.5</v>
      </c>
      <c r="I21" s="72">
        <f t="shared" ref="I21:I24" si="10">SUM(J21-0.25)</f>
        <v>12.75</v>
      </c>
      <c r="J21" s="73">
        <v>13</v>
      </c>
      <c r="K21" s="78">
        <f t="shared" ref="K21:K24" si="11">SUM(J21+0.25)</f>
        <v>13.25</v>
      </c>
    </row>
    <row r="22" ht="15.75" customHeight="1" spans="1:11">
      <c r="A22" s="37"/>
      <c r="B22" s="38"/>
      <c r="C22" s="39"/>
      <c r="D22" s="39"/>
      <c r="E22" s="40"/>
      <c r="F22" s="41" t="s">
        <v>47</v>
      </c>
      <c r="G22" s="42"/>
      <c r="H22" s="72">
        <f t="shared" si="9"/>
        <v>12.5</v>
      </c>
      <c r="I22" s="72">
        <f t="shared" si="10"/>
        <v>12.75</v>
      </c>
      <c r="J22" s="73">
        <v>13</v>
      </c>
      <c r="K22" s="78">
        <f t="shared" si="11"/>
        <v>13.25</v>
      </c>
    </row>
    <row r="23" ht="15.75" customHeight="1" spans="1:11">
      <c r="A23" s="37"/>
      <c r="B23" s="38"/>
      <c r="C23" s="39"/>
      <c r="D23" s="39"/>
      <c r="E23" s="40"/>
      <c r="F23" s="41" t="s">
        <v>48</v>
      </c>
      <c r="G23" s="42"/>
      <c r="H23" s="72">
        <f t="shared" si="9"/>
        <v>10.5</v>
      </c>
      <c r="I23" s="72">
        <f t="shared" si="10"/>
        <v>10.75</v>
      </c>
      <c r="J23" s="73">
        <v>11</v>
      </c>
      <c r="K23" s="78">
        <f t="shared" si="11"/>
        <v>11.25</v>
      </c>
    </row>
    <row r="24" ht="15.75" customHeight="1" spans="1:11">
      <c r="A24" s="37"/>
      <c r="B24" s="38"/>
      <c r="C24" s="39"/>
      <c r="D24" s="39"/>
      <c r="E24" s="40"/>
      <c r="F24" s="41" t="s">
        <v>49</v>
      </c>
      <c r="G24" s="42"/>
      <c r="H24" s="72">
        <f t="shared" ref="H24:H27" si="12">SUM(I24-0)</f>
        <v>5.5</v>
      </c>
      <c r="I24" s="72">
        <f t="shared" ref="I24:I27" si="13">SUM(J24-0)</f>
        <v>5.5</v>
      </c>
      <c r="J24" s="73">
        <v>5.5</v>
      </c>
      <c r="K24" s="78">
        <f t="shared" ref="K24:K27" si="14">SUM(J24+0)</f>
        <v>5.5</v>
      </c>
    </row>
    <row r="25" ht="15.75" customHeight="1" spans="1:11">
      <c r="A25" s="37"/>
      <c r="B25" s="38"/>
      <c r="C25" s="39"/>
      <c r="D25" s="39"/>
      <c r="E25" s="40"/>
      <c r="F25" s="41" t="s">
        <v>50</v>
      </c>
      <c r="G25" s="42"/>
      <c r="H25" s="72">
        <f>SUM(I25-0.125)</f>
        <v>1.75</v>
      </c>
      <c r="I25" s="72">
        <f>SUM(J25-0.125)</f>
        <v>1.875</v>
      </c>
      <c r="J25" s="73">
        <v>2</v>
      </c>
      <c r="K25" s="78">
        <f>SUM(J25+0.125)</f>
        <v>2.125</v>
      </c>
    </row>
    <row r="26" ht="15.75" customHeight="1" spans="1:11">
      <c r="A26" s="37"/>
      <c r="B26" s="38"/>
      <c r="C26" s="39"/>
      <c r="D26" s="39"/>
      <c r="E26" s="40"/>
      <c r="F26" s="41" t="s">
        <v>51</v>
      </c>
      <c r="G26" s="42"/>
      <c r="H26" s="72">
        <f t="shared" si="12"/>
        <v>2</v>
      </c>
      <c r="I26" s="72">
        <f t="shared" si="13"/>
        <v>2</v>
      </c>
      <c r="J26" s="73">
        <v>2</v>
      </c>
      <c r="K26" s="78">
        <f t="shared" si="14"/>
        <v>2</v>
      </c>
    </row>
    <row r="27" ht="15.75" customHeight="1" spans="1:11">
      <c r="A27" s="37"/>
      <c r="B27" s="38"/>
      <c r="C27" s="39"/>
      <c r="D27" s="39"/>
      <c r="E27" s="40"/>
      <c r="F27" s="41" t="s">
        <v>52</v>
      </c>
      <c r="G27" s="42"/>
      <c r="H27" s="72">
        <f t="shared" si="12"/>
        <v>5.5</v>
      </c>
      <c r="I27" s="72">
        <f t="shared" si="13"/>
        <v>5.5</v>
      </c>
      <c r="J27" s="73">
        <v>5.5</v>
      </c>
      <c r="K27" s="78">
        <f t="shared" si="14"/>
        <v>5.5</v>
      </c>
    </row>
    <row r="28" ht="15.75" customHeight="1" spans="1:11">
      <c r="A28" s="37"/>
      <c r="B28" s="38"/>
      <c r="C28" s="39"/>
      <c r="D28" s="39"/>
      <c r="E28" s="40"/>
      <c r="F28" s="41" t="s">
        <v>53</v>
      </c>
      <c r="G28" s="42"/>
      <c r="H28" s="71">
        <f>SUM(I28-0.375)</f>
        <v>28.25</v>
      </c>
      <c r="I28" s="77">
        <f>SUM(J28-0.375)</f>
        <v>28.625</v>
      </c>
      <c r="J28" s="73">
        <v>29</v>
      </c>
      <c r="K28" s="76">
        <f>SUM(J28+0.5)</f>
        <v>29.5</v>
      </c>
    </row>
    <row r="29" ht="15.75" customHeight="1" spans="1:11">
      <c r="A29" s="37"/>
      <c r="B29" s="38"/>
      <c r="C29" s="39"/>
      <c r="D29" s="39"/>
      <c r="E29" s="40"/>
      <c r="F29" s="41" t="s">
        <v>54</v>
      </c>
      <c r="G29" s="42"/>
      <c r="H29" s="71">
        <f>SUM(I29-0.3125)</f>
        <v>5.5</v>
      </c>
      <c r="I29" s="77">
        <f>SUM(J29-0.1875)</f>
        <v>5.8125</v>
      </c>
      <c r="J29" s="73">
        <v>6</v>
      </c>
      <c r="K29" s="76">
        <f>SUM(J29+0.625)</f>
        <v>6.625</v>
      </c>
    </row>
    <row r="30" ht="15.75" customHeight="1" spans="1:11">
      <c r="A30" s="37">
        <v>11</v>
      </c>
      <c r="B30" s="38" t="s">
        <v>55</v>
      </c>
      <c r="C30" s="39"/>
      <c r="D30" s="39"/>
      <c r="E30" s="40"/>
      <c r="F30" s="41" t="s">
        <v>56</v>
      </c>
      <c r="G30" s="42">
        <v>0.125</v>
      </c>
      <c r="H30" s="72">
        <f t="shared" ref="H30:H32" si="15">SUM(I30-0)</f>
        <v>2.75</v>
      </c>
      <c r="I30" s="72">
        <f t="shared" ref="I30:I32" si="16">SUM(J30-0)</f>
        <v>2.75</v>
      </c>
      <c r="J30" s="73">
        <v>2.75</v>
      </c>
      <c r="K30" s="78">
        <f t="shared" ref="K30:K32" si="17">SUM(J30+0)</f>
        <v>2.75</v>
      </c>
    </row>
    <row r="31" ht="15.75" customHeight="1" spans="1:11">
      <c r="A31" s="37">
        <v>12</v>
      </c>
      <c r="B31" s="38" t="s">
        <v>57</v>
      </c>
      <c r="C31" s="39"/>
      <c r="D31" s="39"/>
      <c r="E31" s="40"/>
      <c r="F31" s="41" t="s">
        <v>58</v>
      </c>
      <c r="G31" s="42">
        <v>0.125</v>
      </c>
      <c r="H31" s="72">
        <f t="shared" si="15"/>
        <v>3.5</v>
      </c>
      <c r="I31" s="72">
        <f t="shared" si="16"/>
        <v>3.5</v>
      </c>
      <c r="J31" s="73">
        <v>3.5</v>
      </c>
      <c r="K31" s="78">
        <f t="shared" si="17"/>
        <v>3.5</v>
      </c>
    </row>
    <row r="32" ht="15.75" customHeight="1" spans="1:11">
      <c r="A32" s="37">
        <v>13</v>
      </c>
      <c r="B32" s="38" t="s">
        <v>59</v>
      </c>
      <c r="C32" s="39"/>
      <c r="D32" s="39"/>
      <c r="E32" s="40"/>
      <c r="F32" s="41" t="s">
        <v>60</v>
      </c>
      <c r="G32" s="42">
        <v>0.25</v>
      </c>
      <c r="H32" s="72">
        <v>14</v>
      </c>
      <c r="I32" s="72">
        <v>14.25</v>
      </c>
      <c r="J32" s="73">
        <v>14.5</v>
      </c>
      <c r="K32" s="78">
        <v>14.75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</sheetData>
  <mergeCells count="35">
    <mergeCell ref="A1:C1"/>
    <mergeCell ref="G1:H1"/>
    <mergeCell ref="I1:K1"/>
    <mergeCell ref="A2:B2"/>
    <mergeCell ref="E2:G2"/>
    <mergeCell ref="A3:B3"/>
    <mergeCell ref="E3:G3"/>
    <mergeCell ref="A4:B4"/>
    <mergeCell ref="E4:G4"/>
    <mergeCell ref="A5:B5"/>
    <mergeCell ref="E5:G5"/>
    <mergeCell ref="H5:I5"/>
    <mergeCell ref="J5:K5"/>
    <mergeCell ref="A6:B6"/>
    <mergeCell ref="E6:G6"/>
    <mergeCell ref="H6:I6"/>
    <mergeCell ref="J6:K6"/>
    <mergeCell ref="B9:E9"/>
    <mergeCell ref="B13:E13"/>
    <mergeCell ref="B14:E14"/>
    <mergeCell ref="B17:E17"/>
    <mergeCell ref="B18:E18"/>
    <mergeCell ref="B19:E19"/>
    <mergeCell ref="B20:E20"/>
    <mergeCell ref="B30:E30"/>
    <mergeCell ref="B31:E31"/>
    <mergeCell ref="B32:E32"/>
    <mergeCell ref="G7:G8"/>
    <mergeCell ref="H7:H8"/>
    <mergeCell ref="I7:I8"/>
    <mergeCell ref="J7:J8"/>
    <mergeCell ref="K7:K8"/>
    <mergeCell ref="B7:E8"/>
    <mergeCell ref="H2:I4"/>
    <mergeCell ref="J2:K4"/>
  </mergeCells>
  <conditionalFormatting sqref="K10">
    <cfRule type="notContainsBlanks" dxfId="0" priority="18">
      <formula>LEN(TRIM(K10))&gt;0</formula>
    </cfRule>
  </conditionalFormatting>
  <conditionalFormatting sqref="K11">
    <cfRule type="notContainsBlanks" dxfId="0" priority="17">
      <formula>LEN(TRIM(K11))&gt;0</formula>
    </cfRule>
  </conditionalFormatting>
  <conditionalFormatting sqref="K12">
    <cfRule type="notContainsBlanks" dxfId="0" priority="16">
      <formula>LEN(TRIM(K12))&gt;0</formula>
    </cfRule>
  </conditionalFormatting>
  <conditionalFormatting sqref="K15">
    <cfRule type="notContainsBlanks" dxfId="0" priority="13">
      <formula>LEN(TRIM(K15))&gt;0</formula>
    </cfRule>
  </conditionalFormatting>
  <conditionalFormatting sqref="K16">
    <cfRule type="notContainsBlanks" dxfId="0" priority="12">
      <formula>LEN(TRIM(K16))&gt;0</formula>
    </cfRule>
  </conditionalFormatting>
  <conditionalFormatting sqref="K19">
    <cfRule type="notContainsBlanks" dxfId="0" priority="1">
      <formula>LEN(TRIM(K19))&gt;0</formula>
    </cfRule>
  </conditionalFormatting>
  <conditionalFormatting sqref="K21">
    <cfRule type="notContainsBlanks" dxfId="0" priority="20">
      <formula>LEN(TRIM(K21))&gt;0</formula>
    </cfRule>
  </conditionalFormatting>
  <conditionalFormatting sqref="K22">
    <cfRule type="notContainsBlanks" dxfId="0" priority="19">
      <formula>LEN(TRIM(K22))&gt;0</formula>
    </cfRule>
  </conditionalFormatting>
  <conditionalFormatting sqref="K23">
    <cfRule type="notContainsBlanks" dxfId="0" priority="11">
      <formula>LEN(TRIM(K23))&gt;0</formula>
    </cfRule>
  </conditionalFormatting>
  <conditionalFormatting sqref="K24">
    <cfRule type="notContainsBlanks" dxfId="0" priority="10">
      <formula>LEN(TRIM(K24))&gt;0</formula>
    </cfRule>
  </conditionalFormatting>
  <conditionalFormatting sqref="K25">
    <cfRule type="notContainsBlanks" dxfId="0" priority="9">
      <formula>LEN(TRIM(K25))&gt;0</formula>
    </cfRule>
  </conditionalFormatting>
  <conditionalFormatting sqref="K26">
    <cfRule type="notContainsBlanks" dxfId="0" priority="8">
      <formula>LEN(TRIM(K26))&gt;0</formula>
    </cfRule>
  </conditionalFormatting>
  <conditionalFormatting sqref="K27">
    <cfRule type="notContainsBlanks" dxfId="0" priority="7">
      <formula>LEN(TRIM(K27))&gt;0</formula>
    </cfRule>
  </conditionalFormatting>
  <conditionalFormatting sqref="K28">
    <cfRule type="notContainsBlanks" dxfId="0" priority="6">
      <formula>LEN(TRIM(K28))&gt;0</formula>
    </cfRule>
  </conditionalFormatting>
  <conditionalFormatting sqref="K29">
    <cfRule type="notContainsBlanks" dxfId="0" priority="5">
      <formula>LEN(TRIM(K29))&gt;0</formula>
    </cfRule>
  </conditionalFormatting>
  <conditionalFormatting sqref="K30">
    <cfRule type="notContainsBlanks" dxfId="0" priority="4">
      <formula>LEN(TRIM(K30))&gt;0</formula>
    </cfRule>
  </conditionalFormatting>
  <conditionalFormatting sqref="K31">
    <cfRule type="notContainsBlanks" dxfId="0" priority="3">
      <formula>LEN(TRIM(K31))&gt;0</formula>
    </cfRule>
  </conditionalFormatting>
  <conditionalFormatting sqref="K32">
    <cfRule type="notContainsBlanks" dxfId="0" priority="2">
      <formula>LEN(TRIM(K32))&gt;0</formula>
    </cfRule>
  </conditionalFormatting>
  <conditionalFormatting sqref="K13:K14 K17:K18 K20 K9">
    <cfRule type="notContainsBlanks" dxfId="0" priority="21">
      <formula>LEN(TRIM(K9))&gt;0</formula>
    </cfRule>
  </conditionalFormatting>
  <conditionalFormatting sqref="S9:S12 O9:O12">
    <cfRule type="notContainsBlanks" dxfId="0" priority="48">
      <formula>LEN(TRIM(O9))&gt;0</formula>
    </cfRule>
  </conditionalFormatting>
  <dataValidations count="2">
    <dataValidation type="list" allowBlank="1" showErrorMessage="1" sqref="J2">
      <formula1>"MAINLINE,LONG LEAD"</formula1>
    </dataValidation>
    <dataValidation type="list" allowBlank="1" showErrorMessage="1" sqref="J5">
      <formula1>"YES,NO"</formula1>
    </dataValidation>
  </dataValidations>
  <printOptions horizontalCentered="1" gridLines="1"/>
  <pageMargins left="0.25" right="0.25" top="0.75" bottom="0.196527777777778" header="0" footer="0"/>
  <pageSetup paperSize="9" scale="93" pageOrder="overThenDown" orientation="landscape" cellComments="atEnd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U919"/>
  <sheetViews>
    <sheetView showGridLines="0" view="pageBreakPreview" zoomScale="70" zoomScaleNormal="100" workbookViewId="0">
      <selection activeCell="E35" sqref="E35"/>
    </sheetView>
  </sheetViews>
  <sheetFormatPr defaultColWidth="10.2878787878788" defaultRowHeight="15" customHeight="1"/>
  <cols>
    <col min="1" max="1" width="3.56818181818182" style="1" customWidth="1"/>
    <col min="2" max="2" width="14" style="1" customWidth="1"/>
    <col min="3" max="6" width="15.4242424242424" style="1" customWidth="1"/>
    <col min="7" max="7" width="7.71212121212121" style="1" customWidth="1"/>
    <col min="8" max="8" width="7.56818181818182" style="1" customWidth="1"/>
    <col min="9" max="10" width="7.71212121212121" style="1" customWidth="1"/>
    <col min="11" max="11" width="7.56818181818182" style="1" customWidth="1"/>
    <col min="12" max="14" width="7.42424242424242" style="1" customWidth="1"/>
    <col min="15" max="15" width="4.71212121212121" style="1" customWidth="1"/>
    <col min="16" max="16" width="7.42424242424242" style="1" customWidth="1"/>
    <col min="17" max="18" width="7.28787878787879" style="1" customWidth="1"/>
    <col min="19" max="19" width="5.71212121212121" style="1" customWidth="1"/>
    <col min="20" max="20" width="8.71212121212121" style="1" customWidth="1"/>
    <col min="21" max="21" width="24.5681818181818" style="1" customWidth="1"/>
    <col min="22" max="23" width="10.8560606060606" style="1" customWidth="1"/>
    <col min="24" max="16384" width="10.2878787878788" style="1"/>
  </cols>
  <sheetData>
    <row r="1" ht="30" customHeight="1" spans="1:21">
      <c r="A1" s="2" t="s">
        <v>0</v>
      </c>
      <c r="B1" s="3"/>
      <c r="C1" s="3"/>
      <c r="D1" s="4" t="s">
        <v>1</v>
      </c>
      <c r="E1" s="4" t="s">
        <v>2</v>
      </c>
      <c r="F1" s="5"/>
      <c r="G1" s="6" t="s">
        <v>3</v>
      </c>
      <c r="H1" s="7"/>
      <c r="I1" s="44"/>
      <c r="J1" s="45"/>
      <c r="K1" s="46"/>
      <c r="L1" s="47"/>
      <c r="M1" s="47"/>
      <c r="N1" s="47"/>
      <c r="O1" s="47"/>
      <c r="P1" s="47"/>
      <c r="Q1" s="47"/>
      <c r="R1" s="47"/>
      <c r="S1" s="47"/>
      <c r="T1" s="47"/>
      <c r="U1" s="65"/>
    </row>
    <row r="2" ht="15.75" customHeight="1" spans="1:21">
      <c r="A2" s="8" t="s">
        <v>4</v>
      </c>
      <c r="B2" s="9"/>
      <c r="C2" s="10" t="s">
        <v>2</v>
      </c>
      <c r="D2" s="11" t="s">
        <v>5</v>
      </c>
      <c r="E2" s="12" t="s">
        <v>6</v>
      </c>
      <c r="F2" s="12"/>
      <c r="G2" s="13"/>
      <c r="H2" s="14" t="s">
        <v>7</v>
      </c>
      <c r="I2" s="14"/>
      <c r="J2" s="48"/>
      <c r="K2" s="49"/>
      <c r="L2" s="50"/>
      <c r="M2" s="50"/>
      <c r="N2" s="50"/>
      <c r="O2" s="50"/>
      <c r="P2" s="50"/>
      <c r="Q2" s="50"/>
      <c r="R2" s="50"/>
      <c r="S2" s="50"/>
      <c r="T2" s="50"/>
      <c r="U2" s="65"/>
    </row>
    <row r="3" ht="15.75" customHeight="1" spans="1:21">
      <c r="A3" s="15" t="s">
        <v>8</v>
      </c>
      <c r="B3" s="16"/>
      <c r="C3" s="17" t="s">
        <v>9</v>
      </c>
      <c r="D3" s="18" t="s">
        <v>10</v>
      </c>
      <c r="E3" s="19"/>
      <c r="F3" s="19"/>
      <c r="G3" s="16"/>
      <c r="H3" s="20"/>
      <c r="I3" s="14"/>
      <c r="J3" s="20"/>
      <c r="K3" s="49"/>
      <c r="L3" s="50"/>
      <c r="M3" s="50"/>
      <c r="N3" s="50"/>
      <c r="O3" s="50"/>
      <c r="P3" s="50"/>
      <c r="Q3" s="50"/>
      <c r="R3" s="50"/>
      <c r="S3" s="50"/>
      <c r="T3" s="50"/>
      <c r="U3" s="65"/>
    </row>
    <row r="4" ht="15.75" customHeight="1" spans="1:21">
      <c r="A4" s="15" t="s">
        <v>11</v>
      </c>
      <c r="B4" s="16"/>
      <c r="C4" s="17"/>
      <c r="D4" s="18" t="s">
        <v>12</v>
      </c>
      <c r="E4" s="19" t="s">
        <v>13</v>
      </c>
      <c r="F4" s="19"/>
      <c r="G4" s="16"/>
      <c r="H4" s="20"/>
      <c r="I4" s="14"/>
      <c r="J4" s="34"/>
      <c r="K4" s="51"/>
      <c r="L4" s="50"/>
      <c r="M4" s="50"/>
      <c r="N4" s="50"/>
      <c r="O4" s="50"/>
      <c r="P4" s="50"/>
      <c r="Q4" s="50"/>
      <c r="R4" s="50"/>
      <c r="S4" s="50"/>
      <c r="T4" s="50"/>
      <c r="U4" s="65"/>
    </row>
    <row r="5" ht="15.75" customHeight="1" spans="1:21">
      <c r="A5" s="15" t="s">
        <v>14</v>
      </c>
      <c r="B5" s="16"/>
      <c r="C5" s="17"/>
      <c r="D5" s="18" t="s">
        <v>15</v>
      </c>
      <c r="E5" s="19" t="s">
        <v>16</v>
      </c>
      <c r="F5" s="19"/>
      <c r="G5" s="16"/>
      <c r="H5" s="21" t="s">
        <v>17</v>
      </c>
      <c r="I5" s="52"/>
      <c r="J5" s="53"/>
      <c r="K5" s="54"/>
      <c r="L5" s="50"/>
      <c r="M5" s="50"/>
      <c r="N5" s="50"/>
      <c r="O5" s="50"/>
      <c r="P5" s="50"/>
      <c r="Q5" s="50"/>
      <c r="R5" s="50"/>
      <c r="S5" s="50"/>
      <c r="T5" s="50"/>
      <c r="U5" s="65"/>
    </row>
    <row r="6" ht="15.75" customHeight="1" spans="1:21">
      <c r="A6" s="22" t="s">
        <v>18</v>
      </c>
      <c r="B6" s="23"/>
      <c r="C6" s="24"/>
      <c r="D6" s="25" t="s">
        <v>19</v>
      </c>
      <c r="E6" s="26"/>
      <c r="F6" s="26"/>
      <c r="G6" s="23"/>
      <c r="H6" s="27" t="s">
        <v>20</v>
      </c>
      <c r="I6" s="23"/>
      <c r="J6" s="55"/>
      <c r="K6" s="56"/>
      <c r="L6" s="50"/>
      <c r="M6" s="50"/>
      <c r="N6" s="50"/>
      <c r="O6" s="50"/>
      <c r="P6" s="50"/>
      <c r="Q6" s="50"/>
      <c r="R6" s="50"/>
      <c r="S6" s="50"/>
      <c r="T6" s="66"/>
      <c r="U6" s="65"/>
    </row>
    <row r="7" ht="15.75" customHeight="1" spans="1:21">
      <c r="A7" s="28"/>
      <c r="B7" s="29" t="s">
        <v>21</v>
      </c>
      <c r="C7" s="30"/>
      <c r="D7" s="30"/>
      <c r="E7" s="31"/>
      <c r="F7" s="31"/>
      <c r="G7" s="32" t="s">
        <v>22</v>
      </c>
      <c r="H7" s="32" t="s">
        <v>23</v>
      </c>
      <c r="I7" s="32" t="s">
        <v>24</v>
      </c>
      <c r="J7" s="57" t="s">
        <v>25</v>
      </c>
      <c r="K7" s="58" t="s">
        <v>26</v>
      </c>
      <c r="L7" s="59"/>
      <c r="M7" s="60"/>
      <c r="N7" s="59"/>
      <c r="O7" s="59"/>
      <c r="P7" s="59"/>
      <c r="Q7" s="60"/>
      <c r="R7" s="59"/>
      <c r="S7" s="59"/>
      <c r="T7" s="60"/>
      <c r="U7" s="61"/>
    </row>
    <row r="8" customHeight="1" spans="1:21">
      <c r="A8" s="33"/>
      <c r="B8" s="34"/>
      <c r="C8" s="35"/>
      <c r="D8" s="35"/>
      <c r="E8" s="9"/>
      <c r="F8" s="9"/>
      <c r="G8" s="36"/>
      <c r="H8" s="36"/>
      <c r="I8" s="36"/>
      <c r="J8" s="36"/>
      <c r="K8" s="36"/>
      <c r="L8" s="61"/>
      <c r="M8" s="61"/>
      <c r="N8" s="61"/>
      <c r="O8" s="62"/>
      <c r="P8" s="61"/>
      <c r="Q8" s="61"/>
      <c r="R8" s="61"/>
      <c r="S8" s="62"/>
      <c r="T8" s="61"/>
      <c r="U8" s="61"/>
    </row>
    <row r="9" ht="15.75" customHeight="1" spans="1:21">
      <c r="A9" s="37">
        <v>2</v>
      </c>
      <c r="B9" s="38" t="s">
        <v>27</v>
      </c>
      <c r="C9" s="39"/>
      <c r="D9" s="39"/>
      <c r="E9" s="40"/>
      <c r="F9" s="41" t="s">
        <v>28</v>
      </c>
      <c r="G9" s="42">
        <v>0.25</v>
      </c>
      <c r="H9" s="43">
        <f>'GRADED SPEC'!H9*2.54</f>
        <v>88.9</v>
      </c>
      <c r="I9" s="43">
        <f>'GRADED SPEC'!I9*2.54</f>
        <v>90.805</v>
      </c>
      <c r="J9" s="43">
        <f>'GRADED SPEC'!J9*2.54</f>
        <v>95.25</v>
      </c>
      <c r="K9" s="43">
        <f>'GRADED SPEC'!K9*2.54</f>
        <v>99.695</v>
      </c>
      <c r="L9" s="63"/>
      <c r="M9" s="63"/>
      <c r="N9" s="64"/>
      <c r="O9" s="63"/>
      <c r="P9" s="63"/>
      <c r="Q9" s="63"/>
      <c r="R9" s="64"/>
      <c r="S9" s="63"/>
      <c r="T9" s="63"/>
      <c r="U9" s="67"/>
    </row>
    <row r="10" ht="15.75" customHeight="1" spans="1:11">
      <c r="A10" s="37"/>
      <c r="B10" s="38"/>
      <c r="C10" s="39"/>
      <c r="D10" s="39"/>
      <c r="E10" s="40"/>
      <c r="F10" s="41" t="s">
        <v>29</v>
      </c>
      <c r="G10" s="42"/>
      <c r="H10" s="43">
        <f>'GRADED SPEC'!H10*2.54</f>
        <v>88.9</v>
      </c>
      <c r="I10" s="43">
        <f>'GRADED SPEC'!I10*2.54</f>
        <v>90.805</v>
      </c>
      <c r="J10" s="43">
        <f>'GRADED SPEC'!J10*2.54</f>
        <v>95.25</v>
      </c>
      <c r="K10" s="43">
        <f>'GRADED SPEC'!K10*2.54</f>
        <v>99.695</v>
      </c>
    </row>
    <row r="11" ht="15.75" customHeight="1" spans="1:11">
      <c r="A11" s="37"/>
      <c r="B11" s="38"/>
      <c r="C11" s="39"/>
      <c r="D11" s="39"/>
      <c r="E11" s="40"/>
      <c r="F11" s="41" t="s">
        <v>30</v>
      </c>
      <c r="G11" s="42"/>
      <c r="H11" s="43">
        <f>'GRADED SPEC'!H11*2.54</f>
        <v>86.36</v>
      </c>
      <c r="I11" s="43">
        <f>'GRADED SPEC'!I11*2.54</f>
        <v>88.265</v>
      </c>
      <c r="J11" s="43">
        <f>'GRADED SPEC'!J11*2.54</f>
        <v>92.71</v>
      </c>
      <c r="K11" s="43">
        <f>'GRADED SPEC'!K11*2.54</f>
        <v>97.155</v>
      </c>
    </row>
    <row r="12" ht="15.75" customHeight="1" spans="1:11">
      <c r="A12" s="37"/>
      <c r="B12" s="38"/>
      <c r="C12" s="39"/>
      <c r="D12" s="39"/>
      <c r="E12" s="40"/>
      <c r="F12" s="41" t="s">
        <v>31</v>
      </c>
      <c r="G12" s="42"/>
      <c r="H12" s="43">
        <f>'GRADED SPEC'!H12*2.54</f>
        <v>86.36</v>
      </c>
      <c r="I12" s="43">
        <f>'GRADED SPEC'!I12*2.54</f>
        <v>88.265</v>
      </c>
      <c r="J12" s="43">
        <f>'GRADED SPEC'!J12*2.54</f>
        <v>92.71</v>
      </c>
      <c r="K12" s="43">
        <f>'GRADED SPEC'!K12*2.54</f>
        <v>97.155</v>
      </c>
    </row>
    <row r="13" ht="15.75" customHeight="1" spans="1:11">
      <c r="A13" s="37">
        <v>3</v>
      </c>
      <c r="B13" s="38" t="s">
        <v>32</v>
      </c>
      <c r="C13" s="39"/>
      <c r="D13" s="39"/>
      <c r="E13" s="40"/>
      <c r="F13" s="41" t="s">
        <v>33</v>
      </c>
      <c r="G13" s="42">
        <v>0.25</v>
      </c>
      <c r="H13" s="43">
        <f>'GRADED SPEC'!H13*2.54</f>
        <v>17.145</v>
      </c>
      <c r="I13" s="43">
        <f>'GRADED SPEC'!I13*2.54</f>
        <v>17.4625</v>
      </c>
      <c r="J13" s="43">
        <f>'GRADED SPEC'!J13*2.54</f>
        <v>17.78</v>
      </c>
      <c r="K13" s="43">
        <f>'GRADED SPEC'!K13*2.54</f>
        <v>18.0975</v>
      </c>
    </row>
    <row r="14" ht="15.75" customHeight="1" spans="1:11">
      <c r="A14" s="37">
        <v>4</v>
      </c>
      <c r="B14" s="38" t="s">
        <v>34</v>
      </c>
      <c r="C14" s="39"/>
      <c r="D14" s="39"/>
      <c r="E14" s="40"/>
      <c r="F14" s="41" t="s">
        <v>35</v>
      </c>
      <c r="G14" s="42">
        <v>0.125</v>
      </c>
      <c r="H14" s="43">
        <f>'GRADED SPEC'!H14*2.54</f>
        <v>26.035</v>
      </c>
      <c r="I14" s="43">
        <f>'GRADED SPEC'!I14*2.54</f>
        <v>26.9875</v>
      </c>
      <c r="J14" s="43">
        <f>'GRADED SPEC'!J14*2.54</f>
        <v>27.94</v>
      </c>
      <c r="K14" s="43">
        <f>'GRADED SPEC'!K14*2.54</f>
        <v>29.21</v>
      </c>
    </row>
    <row r="15" ht="15.75" customHeight="1" spans="1:11">
      <c r="A15" s="37"/>
      <c r="B15" s="38"/>
      <c r="C15" s="39"/>
      <c r="D15" s="39"/>
      <c r="E15" s="40"/>
      <c r="F15" s="41" t="s">
        <v>36</v>
      </c>
      <c r="G15" s="42"/>
      <c r="H15" s="43">
        <f>'GRADED SPEC'!H15*2.54</f>
        <v>24.13</v>
      </c>
      <c r="I15" s="43">
        <f>'GRADED SPEC'!I15*2.54</f>
        <v>25.0825</v>
      </c>
      <c r="J15" s="43">
        <f>'GRADED SPEC'!J15*2.54</f>
        <v>26.035</v>
      </c>
      <c r="K15" s="43">
        <f>'GRADED SPEC'!K15*2.54</f>
        <v>27.305</v>
      </c>
    </row>
    <row r="16" ht="15.75" customHeight="1" spans="1:11">
      <c r="A16" s="37"/>
      <c r="B16" s="38"/>
      <c r="C16" s="39"/>
      <c r="D16" s="39"/>
      <c r="E16" s="40"/>
      <c r="F16" s="41" t="s">
        <v>37</v>
      </c>
      <c r="G16" s="42"/>
      <c r="H16" s="43">
        <f>'GRADED SPEC'!H16*2.54</f>
        <v>26.035</v>
      </c>
      <c r="I16" s="43">
        <f>'GRADED SPEC'!I16*2.54</f>
        <v>26.9875</v>
      </c>
      <c r="J16" s="43">
        <f>'GRADED SPEC'!J16*2.54</f>
        <v>27.94</v>
      </c>
      <c r="K16" s="43">
        <f>'GRADED SPEC'!K16*2.54</f>
        <v>29.21</v>
      </c>
    </row>
    <row r="17" ht="15.75" customHeight="1" spans="1:11">
      <c r="A17" s="37">
        <v>5</v>
      </c>
      <c r="B17" s="38" t="s">
        <v>38</v>
      </c>
      <c r="C17" s="39"/>
      <c r="D17" s="39"/>
      <c r="E17" s="40"/>
      <c r="F17" s="41" t="s">
        <v>39</v>
      </c>
      <c r="G17" s="42">
        <v>0.25</v>
      </c>
      <c r="H17" s="43">
        <f>'GRADED SPEC'!H17*2.54</f>
        <v>64.77</v>
      </c>
      <c r="I17" s="43">
        <f>'GRADED SPEC'!I17*2.54</f>
        <v>67.31</v>
      </c>
      <c r="J17" s="43">
        <f>'GRADED SPEC'!J17*2.54</f>
        <v>71.12</v>
      </c>
      <c r="K17" s="43">
        <f>'GRADED SPEC'!K17*2.54</f>
        <v>76.2</v>
      </c>
    </row>
    <row r="18" ht="15.75" customHeight="1" spans="1:11">
      <c r="A18" s="37">
        <v>7</v>
      </c>
      <c r="B18" s="38" t="s">
        <v>40</v>
      </c>
      <c r="C18" s="39"/>
      <c r="D18" s="39"/>
      <c r="E18" s="40"/>
      <c r="F18" s="41" t="s">
        <v>41</v>
      </c>
      <c r="G18" s="42">
        <v>0.25</v>
      </c>
      <c r="H18" s="43">
        <f>'GRADED SPEC'!H18*2.54</f>
        <v>55.88</v>
      </c>
      <c r="I18" s="43">
        <f>'GRADED SPEC'!I18*2.54</f>
        <v>58.42</v>
      </c>
      <c r="J18" s="43">
        <f>'GRADED SPEC'!J18*2.54</f>
        <v>62.23</v>
      </c>
      <c r="K18" s="43">
        <f>'GRADED SPEC'!K18*2.54</f>
        <v>67.31</v>
      </c>
    </row>
    <row r="19" ht="15.75" customHeight="1" spans="1:11">
      <c r="A19" s="37">
        <v>9</v>
      </c>
      <c r="B19" s="38" t="s">
        <v>42</v>
      </c>
      <c r="C19" s="39"/>
      <c r="D19" s="39"/>
      <c r="E19" s="40"/>
      <c r="F19" s="41" t="s">
        <v>43</v>
      </c>
      <c r="G19" s="42">
        <v>0.25</v>
      </c>
      <c r="H19" s="43">
        <f>'GRADED SPEC'!H19*2.54</f>
        <v>208.28</v>
      </c>
      <c r="I19" s="43">
        <f>'GRADED SPEC'!I19*2.54</f>
        <v>212.725</v>
      </c>
      <c r="J19" s="43">
        <f>'GRADED SPEC'!J19*2.54</f>
        <v>218.44</v>
      </c>
      <c r="K19" s="43">
        <f>'GRADED SPEC'!K19*2.54</f>
        <v>226.06</v>
      </c>
    </row>
    <row r="20" ht="15.75" customHeight="1" spans="1:11">
      <c r="A20" s="37">
        <v>10</v>
      </c>
      <c r="B20" s="38" t="s">
        <v>44</v>
      </c>
      <c r="C20" s="39"/>
      <c r="D20" s="39"/>
      <c r="E20" s="40"/>
      <c r="F20" s="41" t="s">
        <v>45</v>
      </c>
      <c r="G20" s="42">
        <v>0.25</v>
      </c>
      <c r="H20" s="43">
        <f>'GRADED SPEC'!H20*2.54</f>
        <v>172.72</v>
      </c>
      <c r="I20" s="43">
        <f>'GRADED SPEC'!I20*2.54</f>
        <v>176.8475</v>
      </c>
      <c r="J20" s="43">
        <f>'GRADED SPEC'!J20*2.54</f>
        <v>182.88</v>
      </c>
      <c r="K20" s="43">
        <f>'GRADED SPEC'!K20*2.54</f>
        <v>190.5</v>
      </c>
    </row>
    <row r="21" ht="15.75" customHeight="1" spans="1:11">
      <c r="A21" s="37"/>
      <c r="B21" s="38"/>
      <c r="C21" s="39"/>
      <c r="D21" s="39"/>
      <c r="E21" s="40"/>
      <c r="F21" s="41" t="s">
        <v>46</v>
      </c>
      <c r="G21" s="42"/>
      <c r="H21" s="43">
        <f>'GRADED SPEC'!H21*2.54</f>
        <v>31.75</v>
      </c>
      <c r="I21" s="43">
        <f>'GRADED SPEC'!I21*2.54</f>
        <v>32.385</v>
      </c>
      <c r="J21" s="43">
        <f>'GRADED SPEC'!J21*2.54</f>
        <v>33.02</v>
      </c>
      <c r="K21" s="43">
        <f>'GRADED SPEC'!K21*2.54</f>
        <v>33.655</v>
      </c>
    </row>
    <row r="22" ht="15.75" customHeight="1" spans="1:11">
      <c r="A22" s="37"/>
      <c r="B22" s="38"/>
      <c r="C22" s="39"/>
      <c r="D22" s="39"/>
      <c r="E22" s="40"/>
      <c r="F22" s="41" t="s">
        <v>47</v>
      </c>
      <c r="G22" s="42"/>
      <c r="H22" s="43">
        <f>'GRADED SPEC'!H22*2.54</f>
        <v>31.75</v>
      </c>
      <c r="I22" s="43">
        <f>'GRADED SPEC'!I22*2.54</f>
        <v>32.385</v>
      </c>
      <c r="J22" s="43">
        <f>'GRADED SPEC'!J22*2.54</f>
        <v>33.02</v>
      </c>
      <c r="K22" s="43">
        <f>'GRADED SPEC'!K22*2.54</f>
        <v>33.655</v>
      </c>
    </row>
    <row r="23" ht="15.75" customHeight="1" spans="1:11">
      <c r="A23" s="37"/>
      <c r="B23" s="38"/>
      <c r="C23" s="39"/>
      <c r="D23" s="39"/>
      <c r="E23" s="40"/>
      <c r="F23" s="41" t="s">
        <v>48</v>
      </c>
      <c r="G23" s="42"/>
      <c r="H23" s="43">
        <f>'GRADED SPEC'!H23*2.54</f>
        <v>26.67</v>
      </c>
      <c r="I23" s="43">
        <f>'GRADED SPEC'!I23*2.54</f>
        <v>27.305</v>
      </c>
      <c r="J23" s="43">
        <f>'GRADED SPEC'!J23*2.54</f>
        <v>27.94</v>
      </c>
      <c r="K23" s="43">
        <f>'GRADED SPEC'!K23*2.54</f>
        <v>28.575</v>
      </c>
    </row>
    <row r="24" ht="15.75" customHeight="1" spans="1:11">
      <c r="A24" s="37"/>
      <c r="B24" s="38"/>
      <c r="C24" s="39"/>
      <c r="D24" s="39"/>
      <c r="E24" s="40"/>
      <c r="F24" s="41" t="s">
        <v>49</v>
      </c>
      <c r="G24" s="42"/>
      <c r="H24" s="43">
        <f>'GRADED SPEC'!H24*2.54</f>
        <v>13.97</v>
      </c>
      <c r="I24" s="43">
        <f>'GRADED SPEC'!I24*2.54</f>
        <v>13.97</v>
      </c>
      <c r="J24" s="43">
        <f>'GRADED SPEC'!J24*2.54</f>
        <v>13.97</v>
      </c>
      <c r="K24" s="43">
        <f>'GRADED SPEC'!K24*2.54</f>
        <v>13.97</v>
      </c>
    </row>
    <row r="25" ht="15.75" customHeight="1" spans="1:11">
      <c r="A25" s="37"/>
      <c r="B25" s="38"/>
      <c r="C25" s="39"/>
      <c r="D25" s="39"/>
      <c r="E25" s="40"/>
      <c r="F25" s="41" t="s">
        <v>50</v>
      </c>
      <c r="G25" s="42"/>
      <c r="H25" s="43">
        <f>'GRADED SPEC'!H25*2.54</f>
        <v>4.445</v>
      </c>
      <c r="I25" s="43">
        <f>'GRADED SPEC'!I25*2.54</f>
        <v>4.7625</v>
      </c>
      <c r="J25" s="43">
        <f>'GRADED SPEC'!J25*2.54</f>
        <v>5.08</v>
      </c>
      <c r="K25" s="43">
        <f>'GRADED SPEC'!K25*2.54</f>
        <v>5.3975</v>
      </c>
    </row>
    <row r="26" ht="15.75" customHeight="1" spans="1:11">
      <c r="A26" s="37"/>
      <c r="B26" s="38"/>
      <c r="C26" s="39"/>
      <c r="D26" s="39"/>
      <c r="E26" s="40"/>
      <c r="F26" s="41" t="s">
        <v>51</v>
      </c>
      <c r="G26" s="42"/>
      <c r="H26" s="43">
        <f>'GRADED SPEC'!H26*2.54</f>
        <v>5.08</v>
      </c>
      <c r="I26" s="43">
        <f>'GRADED SPEC'!I26*2.54</f>
        <v>5.08</v>
      </c>
      <c r="J26" s="43">
        <f>'GRADED SPEC'!J26*2.54</f>
        <v>5.08</v>
      </c>
      <c r="K26" s="43">
        <f>'GRADED SPEC'!K26*2.54</f>
        <v>5.08</v>
      </c>
    </row>
    <row r="27" ht="15.75" customHeight="1" spans="1:11">
      <c r="A27" s="37"/>
      <c r="B27" s="38"/>
      <c r="C27" s="39"/>
      <c r="D27" s="39"/>
      <c r="E27" s="40"/>
      <c r="F27" s="41" t="s">
        <v>52</v>
      </c>
      <c r="G27" s="42"/>
      <c r="H27" s="43">
        <f>'GRADED SPEC'!H27*2.54</f>
        <v>13.97</v>
      </c>
      <c r="I27" s="43">
        <f>'GRADED SPEC'!I27*2.54</f>
        <v>13.97</v>
      </c>
      <c r="J27" s="43">
        <f>'GRADED SPEC'!J27*2.54</f>
        <v>13.97</v>
      </c>
      <c r="K27" s="43">
        <f>'GRADED SPEC'!K27*2.54</f>
        <v>13.97</v>
      </c>
    </row>
    <row r="28" ht="15.75" customHeight="1" spans="1:11">
      <c r="A28" s="37"/>
      <c r="B28" s="38"/>
      <c r="C28" s="39"/>
      <c r="D28" s="39"/>
      <c r="E28" s="40"/>
      <c r="F28" s="41" t="s">
        <v>53</v>
      </c>
      <c r="G28" s="42"/>
      <c r="H28" s="43">
        <f>'GRADED SPEC'!H28*2.54</f>
        <v>71.755</v>
      </c>
      <c r="I28" s="43">
        <f>'GRADED SPEC'!I28*2.54</f>
        <v>72.7075</v>
      </c>
      <c r="J28" s="43">
        <f>'GRADED SPEC'!J28*2.54</f>
        <v>73.66</v>
      </c>
      <c r="K28" s="43">
        <f>'GRADED SPEC'!K28*2.54</f>
        <v>74.93</v>
      </c>
    </row>
    <row r="29" ht="15.75" customHeight="1" spans="1:11">
      <c r="A29" s="37"/>
      <c r="B29" s="38"/>
      <c r="C29" s="39"/>
      <c r="D29" s="39"/>
      <c r="E29" s="40"/>
      <c r="F29" s="41" t="s">
        <v>54</v>
      </c>
      <c r="G29" s="42"/>
      <c r="H29" s="43">
        <f>'GRADED SPEC'!H29*2.54</f>
        <v>13.97</v>
      </c>
      <c r="I29" s="43">
        <f>'GRADED SPEC'!I29*2.54</f>
        <v>14.76375</v>
      </c>
      <c r="J29" s="43">
        <f>'GRADED SPEC'!J29*2.54</f>
        <v>15.24</v>
      </c>
      <c r="K29" s="43">
        <f>'GRADED SPEC'!K29*2.54</f>
        <v>16.8275</v>
      </c>
    </row>
    <row r="30" ht="15.75" customHeight="1" spans="1:11">
      <c r="A30" s="37">
        <v>11</v>
      </c>
      <c r="B30" s="38" t="s">
        <v>55</v>
      </c>
      <c r="C30" s="39"/>
      <c r="D30" s="39"/>
      <c r="E30" s="40"/>
      <c r="F30" s="41" t="s">
        <v>56</v>
      </c>
      <c r="G30" s="42">
        <v>0.125</v>
      </c>
      <c r="H30" s="43">
        <f>'GRADED SPEC'!H30*2.54</f>
        <v>6.985</v>
      </c>
      <c r="I30" s="43">
        <f>'GRADED SPEC'!I30*2.54</f>
        <v>6.985</v>
      </c>
      <c r="J30" s="43">
        <f>'GRADED SPEC'!J30*2.54</f>
        <v>6.985</v>
      </c>
      <c r="K30" s="43">
        <f>'GRADED SPEC'!K30*2.54</f>
        <v>6.985</v>
      </c>
    </row>
    <row r="31" ht="15.75" customHeight="1" spans="1:11">
      <c r="A31" s="37">
        <v>12</v>
      </c>
      <c r="B31" s="38" t="s">
        <v>57</v>
      </c>
      <c r="C31" s="39"/>
      <c r="D31" s="39"/>
      <c r="E31" s="40"/>
      <c r="F31" s="41" t="s">
        <v>58</v>
      </c>
      <c r="G31" s="42">
        <v>0.125</v>
      </c>
      <c r="H31" s="43">
        <f>'GRADED SPEC'!H31*2.54</f>
        <v>8.89</v>
      </c>
      <c r="I31" s="43">
        <f>'GRADED SPEC'!I31*2.54</f>
        <v>8.89</v>
      </c>
      <c r="J31" s="43">
        <f>'GRADED SPEC'!J31*2.54</f>
        <v>8.89</v>
      </c>
      <c r="K31" s="43">
        <f>'GRADED SPEC'!K31*2.54</f>
        <v>8.89</v>
      </c>
    </row>
    <row r="32" ht="15.75" customHeight="1" spans="1:11">
      <c r="A32" s="37">
        <v>13</v>
      </c>
      <c r="B32" s="38" t="s">
        <v>59</v>
      </c>
      <c r="C32" s="39"/>
      <c r="D32" s="39"/>
      <c r="E32" s="40"/>
      <c r="F32" s="41" t="s">
        <v>60</v>
      </c>
      <c r="G32" s="42">
        <v>0.25</v>
      </c>
      <c r="H32" s="43">
        <f>'GRADED SPEC'!H32*2.54</f>
        <v>35.56</v>
      </c>
      <c r="I32" s="43">
        <f>'GRADED SPEC'!I32*2.54</f>
        <v>36.195</v>
      </c>
      <c r="J32" s="43">
        <f>'GRADED SPEC'!J32*2.54</f>
        <v>36.83</v>
      </c>
      <c r="K32" s="43">
        <f>'GRADED SPEC'!K32*2.54</f>
        <v>37.465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</sheetData>
  <mergeCells count="35">
    <mergeCell ref="A1:C1"/>
    <mergeCell ref="G1:H1"/>
    <mergeCell ref="I1:K1"/>
    <mergeCell ref="A2:B2"/>
    <mergeCell ref="E2:G2"/>
    <mergeCell ref="A3:B3"/>
    <mergeCell ref="E3:G3"/>
    <mergeCell ref="A4:B4"/>
    <mergeCell ref="E4:G4"/>
    <mergeCell ref="A5:B5"/>
    <mergeCell ref="E5:G5"/>
    <mergeCell ref="H5:I5"/>
    <mergeCell ref="J5:K5"/>
    <mergeCell ref="A6:B6"/>
    <mergeCell ref="E6:G6"/>
    <mergeCell ref="H6:I6"/>
    <mergeCell ref="J6:K6"/>
    <mergeCell ref="B9:E9"/>
    <mergeCell ref="B13:E13"/>
    <mergeCell ref="B14:E14"/>
    <mergeCell ref="B17:E17"/>
    <mergeCell ref="B18:E18"/>
    <mergeCell ref="B19:E19"/>
    <mergeCell ref="B20:E20"/>
    <mergeCell ref="B30:E30"/>
    <mergeCell ref="B31:E31"/>
    <mergeCell ref="B32:E32"/>
    <mergeCell ref="G7:G8"/>
    <mergeCell ref="H7:H8"/>
    <mergeCell ref="I7:I8"/>
    <mergeCell ref="J7:J8"/>
    <mergeCell ref="K7:K8"/>
    <mergeCell ref="H2:I4"/>
    <mergeCell ref="J2:K4"/>
    <mergeCell ref="B7:E8"/>
  </mergeCells>
  <conditionalFormatting sqref="S9:S12 O9:O12">
    <cfRule type="notContainsBlanks" dxfId="0" priority="19">
      <formula>LEN(TRIM(O9))&gt;0</formula>
    </cfRule>
  </conditionalFormatting>
  <dataValidations count="2">
    <dataValidation type="list" allowBlank="1" showErrorMessage="1" sqref="J2">
      <formula1>"MAINLINE,LONG LEAD"</formula1>
    </dataValidation>
    <dataValidation type="list" allowBlank="1" showErrorMessage="1" sqref="J5">
      <formula1>"YES,NO"</formula1>
    </dataValidation>
  </dataValidations>
  <printOptions horizontalCentered="1" gridLines="1"/>
  <pageMargins left="0.25" right="0.25" top="0.75" bottom="0.75" header="0" footer="0"/>
  <pageSetup paperSize="9" scale="90" pageOrder="overThenDown" orientation="landscape" cellComments="atEnd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GRADED SPEC</vt:lpstr>
      <vt:lpstr>GRADED SPEC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Amanda</cp:lastModifiedBy>
  <dcterms:created xsi:type="dcterms:W3CDTF">2023-08-03T04:12:00Z</dcterms:created>
  <dcterms:modified xsi:type="dcterms:W3CDTF">2023-08-22T10:33:33Z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DE71524C7BB94AB49073ADFB25736A7B_13</vt:lpwstr>
  </property>
</Properties>
</file>