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00" firstSheet="1" activeTab="1"/>
  </bookViews>
  <sheets>
    <sheet name="GRADED SPEC" sheetId="16" r:id="rId1"/>
    <sheet name="GRADED SPEC (CM)" sheetId="19" r:id="rId2"/>
  </sheets>
  <definedNames>
    <definedName name="Contract_No">#REF!</definedName>
    <definedName name="_xlnm.Print_Area" localSheetId="1">'GRADED SPEC (CM)'!$A$1:$K$30</definedName>
    <definedName name="_xlnm.Print_Area" localSheetId="0">'GRADED SPEC'!$A$1:$K$30</definedName>
    <definedName name="PROBLEM">#REF!</definedName>
  </definedNames>
  <calcPr calcId="144525"/>
</workbook>
</file>

<file path=xl/sharedStrings.xml><?xml version="1.0" encoding="utf-8"?>
<sst xmlns="http://schemas.openxmlformats.org/spreadsheetml/2006/main" count="115" uniqueCount="57">
  <si>
    <t>GRADED SPEC PAGE</t>
  </si>
  <si>
    <t>STYLE #:</t>
  </si>
  <si>
    <t>BGJ2002</t>
  </si>
  <si>
    <t>BRAND:</t>
  </si>
  <si>
    <t>STYLE NAME:</t>
  </si>
  <si>
    <t>SIENNA HALTER DRESS</t>
  </si>
  <si>
    <t>LEAD DESIGNER:</t>
  </si>
  <si>
    <t>SARAH P</t>
  </si>
  <si>
    <t>CALENDAR:</t>
  </si>
  <si>
    <t>STYLE NUMBER:</t>
  </si>
  <si>
    <t>TP COMPLETED BY:</t>
  </si>
  <si>
    <t>SEASON:</t>
  </si>
  <si>
    <t>TECH DESIGNER/PM:</t>
  </si>
  <si>
    <t>SOFIA / ESTHER</t>
  </si>
  <si>
    <t>DELIVERY:</t>
  </si>
  <si>
    <t>VENDOR:</t>
  </si>
  <si>
    <t>MILLY</t>
  </si>
  <si>
    <t>REF PATTERN SENT:</t>
  </si>
  <si>
    <t>SIZE RANGE:</t>
  </si>
  <si>
    <t>COLORWAY:</t>
  </si>
  <si>
    <t>PO #:</t>
  </si>
  <si>
    <t>POINT OF MEASURE
(ALL BODY WIDTH POMS ARE TOTAL CIRCUMFERENCE)</t>
  </si>
  <si>
    <t>TOL +/-</t>
  </si>
  <si>
    <t>S</t>
  </si>
  <si>
    <t>M</t>
  </si>
  <si>
    <t>L</t>
  </si>
  <si>
    <t>XL</t>
  </si>
  <si>
    <t xml:space="preserve">TOP BODY LENGTH (FROM CF NECK EDGE TO BOTTOM WAISTBAND SEAM)   </t>
  </si>
  <si>
    <r>
      <rPr>
        <sz val="12"/>
        <rFont val="宋体"/>
        <charset val="134"/>
      </rPr>
      <t>上身长</t>
    </r>
    <r>
      <rPr>
        <sz val="12"/>
        <rFont val="Arial"/>
        <charset val="134"/>
      </rPr>
      <t>-</t>
    </r>
    <r>
      <rPr>
        <sz val="12"/>
        <rFont val="宋体"/>
        <charset val="134"/>
      </rPr>
      <t>前中领到下腰口</t>
    </r>
  </si>
  <si>
    <t>后中长</t>
  </si>
  <si>
    <t>侧缝长</t>
  </si>
  <si>
    <t>前袖笼</t>
  </si>
  <si>
    <t>后袖笼</t>
  </si>
  <si>
    <t>CF SKIRT LENGTH (FROM BOTTOM WAISTBAND TO HEM)</t>
  </si>
  <si>
    <t>前中面裙长</t>
  </si>
  <si>
    <t>后中面裙长</t>
  </si>
  <si>
    <t>前中里裙长</t>
  </si>
  <si>
    <t>后中里裙长</t>
  </si>
  <si>
    <t>BUST WIDTH (1/2" BELOW AH)</t>
  </si>
  <si>
    <r>
      <rPr>
        <sz val="12"/>
        <rFont val="宋体"/>
        <charset val="134"/>
      </rPr>
      <t>胸围</t>
    </r>
    <r>
      <rPr>
        <sz val="12"/>
        <rFont val="Arial"/>
        <charset val="134"/>
      </rPr>
      <t>-</t>
    </r>
    <r>
      <rPr>
        <sz val="12"/>
        <rFont val="宋体"/>
        <charset val="134"/>
      </rPr>
      <t>腋下</t>
    </r>
    <r>
      <rPr>
        <sz val="12"/>
        <rFont val="Arial"/>
        <charset val="134"/>
      </rPr>
      <t>1/2‘’</t>
    </r>
  </si>
  <si>
    <t>WAIST SEAM WIDTH (BOTTOM OF THE WAISTBAND)</t>
  </si>
  <si>
    <t>下腰围</t>
  </si>
  <si>
    <r>
      <rPr>
        <sz val="10"/>
        <color theme="1"/>
        <rFont val="Calibri"/>
        <charset val="134"/>
      </rPr>
      <t>SWEEP WIDTH (</t>
    </r>
    <r>
      <rPr>
        <b/>
        <sz val="10"/>
        <color theme="1"/>
        <rFont val="Calibri"/>
        <charset val="134"/>
      </rPr>
      <t>SELF</t>
    </r>
    <r>
      <rPr>
        <sz val="10"/>
        <color theme="1"/>
        <rFont val="Calibri"/>
        <charset val="134"/>
      </rPr>
      <t>) - ALONG THE CURVE</t>
    </r>
  </si>
  <si>
    <r>
      <rPr>
        <sz val="12"/>
        <rFont val="宋体"/>
        <charset val="134"/>
      </rPr>
      <t>面布摆尾</t>
    </r>
    <r>
      <rPr>
        <sz val="12"/>
        <rFont val="Arial"/>
        <charset val="134"/>
      </rPr>
      <t>-</t>
    </r>
    <r>
      <rPr>
        <sz val="12"/>
        <rFont val="宋体"/>
        <charset val="134"/>
      </rPr>
      <t>弧量</t>
    </r>
  </si>
  <si>
    <r>
      <rPr>
        <sz val="10"/>
        <color theme="1"/>
        <rFont val="Calibri"/>
        <charset val="134"/>
      </rPr>
      <t xml:space="preserve">SWEEP WIDTH </t>
    </r>
    <r>
      <rPr>
        <b/>
        <sz val="10"/>
        <color theme="1"/>
        <rFont val="Calibri"/>
        <charset val="134"/>
      </rPr>
      <t>(LINING</t>
    </r>
    <r>
      <rPr>
        <sz val="10"/>
        <color theme="1"/>
        <rFont val="Calibri"/>
        <charset val="134"/>
      </rPr>
      <t>) - ALONG THE CURVE</t>
    </r>
  </si>
  <si>
    <r>
      <rPr>
        <sz val="12"/>
        <rFont val="宋体"/>
        <charset val="134"/>
      </rPr>
      <t>里布摆尾</t>
    </r>
    <r>
      <rPr>
        <sz val="12"/>
        <rFont val="Arial"/>
        <charset val="134"/>
      </rPr>
      <t>-</t>
    </r>
    <r>
      <rPr>
        <sz val="12"/>
        <rFont val="宋体"/>
        <charset val="134"/>
      </rPr>
      <t>弧量</t>
    </r>
  </si>
  <si>
    <t>每边系带长</t>
  </si>
  <si>
    <t>系带宽</t>
  </si>
  <si>
    <t>口袋位置到腰缝</t>
  </si>
  <si>
    <t>口袋开口长</t>
  </si>
  <si>
    <t>肩带连接长</t>
  </si>
  <si>
    <t>领带系带长</t>
  </si>
  <si>
    <t>领带系带宽</t>
  </si>
  <si>
    <t>挂衣绳</t>
  </si>
  <si>
    <t>ZIPPER LENGTH</t>
  </si>
  <si>
    <t>拉链长</t>
  </si>
  <si>
    <t>HIP WIDTH (6" BELOW WAIST JOIN SEAM) - 3 PT MEASUREMENT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</si>
</sst>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mm/dd/yy"/>
    <numFmt numFmtId="177" formatCode="#\ ?/?"/>
    <numFmt numFmtId="178" formatCode="0.00_ "/>
    <numFmt numFmtId="179" formatCode="#\ ??/??"/>
  </numFmts>
  <fonts count="42">
    <font>
      <sz val="12"/>
      <color theme="1"/>
      <name val="Arial"/>
      <charset val="134"/>
      <scheme val="minor"/>
    </font>
    <font>
      <sz val="10"/>
      <color rgb="FF000000"/>
      <name val="Arial"/>
      <charset val="134"/>
      <scheme val="minor"/>
    </font>
    <font>
      <b/>
      <sz val="18"/>
      <color rgb="FF000000"/>
      <name val="Calibri"/>
      <charset val="134"/>
    </font>
    <font>
      <sz val="10"/>
      <name val="Calibri"/>
      <charset val="134"/>
    </font>
    <font>
      <b/>
      <sz val="14"/>
      <color rgb="FF000000"/>
      <name val="Calibri"/>
      <charset val="134"/>
    </font>
    <font>
      <b/>
      <sz val="11"/>
      <color rgb="FF000000"/>
      <name val="Calibri"/>
      <charset val="134"/>
    </font>
    <font>
      <sz val="11"/>
      <color rgb="FF000000"/>
      <name val="Calibri"/>
      <charset val="134"/>
    </font>
    <font>
      <b/>
      <sz val="10"/>
      <color rgb="FF000000"/>
      <name val="Calibri"/>
      <charset val="134"/>
    </font>
    <font>
      <b/>
      <sz val="10"/>
      <color theme="1"/>
      <name val="Calibri"/>
      <charset val="134"/>
    </font>
    <font>
      <b/>
      <sz val="9"/>
      <color rgb="FF000000"/>
      <name val="Calibri"/>
      <charset val="134"/>
    </font>
    <font>
      <sz val="9"/>
      <color rgb="FF7F7F7F"/>
      <name val="Calibri"/>
      <charset val="134"/>
    </font>
    <font>
      <sz val="10"/>
      <color theme="1"/>
      <name val="Calibri"/>
      <charset val="134"/>
    </font>
    <font>
      <sz val="12"/>
      <name val="宋体"/>
      <charset val="134"/>
    </font>
    <font>
      <sz val="10"/>
      <color rgb="FFFF0000"/>
      <name val="Calibri"/>
      <charset val="134"/>
    </font>
    <font>
      <sz val="10"/>
      <color rgb="FF000000"/>
      <name val="Calibri"/>
      <charset val="134"/>
    </font>
    <font>
      <sz val="14"/>
      <color rgb="FF000000"/>
      <name val="Calibri"/>
      <charset val="134"/>
    </font>
    <font>
      <b/>
      <sz val="15"/>
      <color rgb="FF000000"/>
      <name val="Calibri"/>
      <charset val="134"/>
    </font>
    <font>
      <b/>
      <sz val="10"/>
      <color rgb="FFFF0000"/>
      <name val="Calibri"/>
      <charset val="134"/>
    </font>
    <font>
      <b/>
      <sz val="9"/>
      <color rgb="FFFF0000"/>
      <name val="Calibri"/>
      <charset val="134"/>
    </font>
    <font>
      <b/>
      <sz val="9"/>
      <color theme="1"/>
      <name val="Calibri"/>
      <charset val="134"/>
    </font>
    <font>
      <b/>
      <sz val="7"/>
      <color rgb="FF000000"/>
      <name val="Calibri"/>
      <charset val="134"/>
    </font>
    <font>
      <sz val="11"/>
      <color theme="1"/>
      <name val="Arial"/>
      <charset val="134"/>
      <scheme val="minor"/>
    </font>
    <font>
      <sz val="11"/>
      <color theme="1"/>
      <name val="Arial"/>
      <charset val="0"/>
      <scheme val="minor"/>
    </font>
    <font>
      <sz val="11"/>
      <color rgb="FF3F3F76"/>
      <name val="Arial"/>
      <charset val="0"/>
      <scheme val="minor"/>
    </font>
    <font>
      <sz val="11"/>
      <color rgb="FF9C0006"/>
      <name val="Arial"/>
      <charset val="0"/>
      <scheme val="minor"/>
    </font>
    <font>
      <sz val="11"/>
      <color theme="0"/>
      <name val="Arial"/>
      <charset val="0"/>
      <scheme val="minor"/>
    </font>
    <font>
      <u/>
      <sz val="11"/>
      <color rgb="FF0000FF"/>
      <name val="Arial"/>
      <charset val="0"/>
      <scheme val="minor"/>
    </font>
    <font>
      <u/>
      <sz val="11"/>
      <color rgb="FF800080"/>
      <name val="Arial"/>
      <charset val="0"/>
      <scheme val="minor"/>
    </font>
    <font>
      <b/>
      <sz val="11"/>
      <color theme="3"/>
      <name val="Arial"/>
      <charset val="134"/>
      <scheme val="minor"/>
    </font>
    <font>
      <sz val="11"/>
      <color rgb="FFFF0000"/>
      <name val="Arial"/>
      <charset val="0"/>
      <scheme val="minor"/>
    </font>
    <font>
      <b/>
      <sz val="18"/>
      <color theme="3"/>
      <name val="Arial"/>
      <charset val="134"/>
      <scheme val="minor"/>
    </font>
    <font>
      <i/>
      <sz val="11"/>
      <color rgb="FF7F7F7F"/>
      <name val="Arial"/>
      <charset val="0"/>
      <scheme val="minor"/>
    </font>
    <font>
      <b/>
      <sz val="15"/>
      <color theme="3"/>
      <name val="Arial"/>
      <charset val="134"/>
      <scheme val="minor"/>
    </font>
    <font>
      <b/>
      <sz val="13"/>
      <color theme="3"/>
      <name val="Arial"/>
      <charset val="134"/>
      <scheme val="minor"/>
    </font>
    <font>
      <b/>
      <sz val="11"/>
      <color rgb="FF3F3F3F"/>
      <name val="Arial"/>
      <charset val="0"/>
      <scheme val="minor"/>
    </font>
    <font>
      <b/>
      <sz val="11"/>
      <color rgb="FFFA7D00"/>
      <name val="Arial"/>
      <charset val="0"/>
      <scheme val="minor"/>
    </font>
    <font>
      <b/>
      <sz val="11"/>
      <color rgb="FFFFFFFF"/>
      <name val="Arial"/>
      <charset val="0"/>
      <scheme val="minor"/>
    </font>
    <font>
      <sz val="11"/>
      <color rgb="FFFA7D00"/>
      <name val="Arial"/>
      <charset val="0"/>
      <scheme val="minor"/>
    </font>
    <font>
      <b/>
      <sz val="11"/>
      <color theme="1"/>
      <name val="Arial"/>
      <charset val="0"/>
      <scheme val="minor"/>
    </font>
    <font>
      <sz val="11"/>
      <color rgb="FF006100"/>
      <name val="Arial"/>
      <charset val="0"/>
      <scheme val="minor"/>
    </font>
    <font>
      <sz val="11"/>
      <color rgb="FF9C6500"/>
      <name val="Arial"/>
      <charset val="0"/>
      <scheme val="minor"/>
    </font>
    <font>
      <sz val="12"/>
      <name val="Arial"/>
      <charset val="134"/>
    </font>
  </fonts>
  <fills count="38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  <fill>
      <patternFill patternType="solid">
        <fgColor rgb="FFFFE3D6"/>
        <bgColor rgb="FFFFE3D6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FFFF9A"/>
        <bgColor rgb="FFFFFF9A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8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auto="1"/>
      </right>
      <top/>
      <bottom style="thin">
        <color rgb="FF000000"/>
      </bottom>
      <diagonal/>
    </border>
    <border>
      <left/>
      <right style="medium">
        <color auto="1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/>
    <xf numFmtId="42" fontId="21" fillId="0" borderId="0" applyFont="0" applyFill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30" applyNumberFormat="0" applyAlignment="0" applyProtection="0">
      <alignment vertical="center"/>
    </xf>
    <xf numFmtId="44" fontId="21" fillId="0" borderId="0" applyFont="0" applyFill="0" applyBorder="0" applyAlignment="0" applyProtection="0">
      <alignment vertical="center"/>
    </xf>
    <xf numFmtId="41" fontId="21" fillId="0" borderId="0" applyFont="0" applyFill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43" fontId="21" fillId="0" borderId="0" applyFont="0" applyFill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1" fillId="12" borderId="31" applyNumberFormat="0" applyFont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32" applyNumberFormat="0" applyFill="0" applyAlignment="0" applyProtection="0">
      <alignment vertical="center"/>
    </xf>
    <xf numFmtId="0" fontId="33" fillId="0" borderId="32" applyNumberFormat="0" applyFill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8" fillId="0" borderId="33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34" fillId="16" borderId="34" applyNumberFormat="0" applyAlignment="0" applyProtection="0">
      <alignment vertical="center"/>
    </xf>
    <xf numFmtId="0" fontId="35" fillId="16" borderId="30" applyNumberFormat="0" applyAlignment="0" applyProtection="0">
      <alignment vertical="center"/>
    </xf>
    <xf numFmtId="0" fontId="0" fillId="0" borderId="0"/>
    <xf numFmtId="0" fontId="36" fillId="17" borderId="35" applyNumberFormat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37" fillId="0" borderId="36" applyNumberFormat="0" applyFill="0" applyAlignment="0" applyProtection="0">
      <alignment vertical="center"/>
    </xf>
    <xf numFmtId="0" fontId="38" fillId="0" borderId="37" applyNumberFormat="0" applyFill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1" fillId="0" borderId="0"/>
    <xf numFmtId="0" fontId="22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0" fillId="0" borderId="0"/>
    <xf numFmtId="0" fontId="22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0" fillId="0" borderId="0"/>
    <xf numFmtId="0" fontId="22" fillId="36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0" fillId="0" borderId="0"/>
  </cellStyleXfs>
  <cellXfs count="88">
    <xf numFmtId="0" fontId="0" fillId="0" borderId="0" xfId="0"/>
    <xf numFmtId="0" fontId="1" fillId="0" borderId="0" xfId="43"/>
    <xf numFmtId="0" fontId="2" fillId="0" borderId="1" xfId="43" applyFont="1" applyBorder="1" applyAlignment="1">
      <alignment horizontal="center" vertical="center"/>
    </xf>
    <xf numFmtId="0" fontId="3" fillId="0" borderId="2" xfId="43" applyFont="1" applyBorder="1" applyAlignment="1"/>
    <xf numFmtId="0" fontId="4" fillId="0" borderId="3" xfId="43" applyFont="1" applyBorder="1" applyAlignment="1">
      <alignment horizontal="center" vertical="center"/>
    </xf>
    <xf numFmtId="0" fontId="4" fillId="0" borderId="2" xfId="43" applyFont="1" applyBorder="1" applyAlignment="1">
      <alignment horizontal="center" vertical="center"/>
    </xf>
    <xf numFmtId="0" fontId="4" fillId="0" borderId="1" xfId="43" applyFont="1" applyBorder="1" applyAlignment="1">
      <alignment horizontal="center" vertical="center"/>
    </xf>
    <xf numFmtId="0" fontId="3" fillId="0" borderId="3" xfId="43" applyFont="1" applyBorder="1" applyAlignment="1"/>
    <xf numFmtId="0" fontId="5" fillId="2" borderId="4" xfId="43" applyFont="1" applyFill="1" applyBorder="1" applyAlignment="1">
      <alignment horizontal="center" vertical="center"/>
    </xf>
    <xf numFmtId="0" fontId="3" fillId="0" borderId="5" xfId="43" applyFont="1" applyBorder="1" applyAlignment="1"/>
    <xf numFmtId="0" fontId="6" fillId="0" borderId="6" xfId="43" applyFont="1" applyBorder="1" applyAlignment="1">
      <alignment horizontal="left" vertical="center"/>
    </xf>
    <xf numFmtId="0" fontId="5" fillId="2" borderId="6" xfId="43" applyFont="1" applyFill="1" applyBorder="1" applyAlignment="1">
      <alignment horizontal="left" vertical="center"/>
    </xf>
    <xf numFmtId="0" fontId="6" fillId="0" borderId="7" xfId="43" applyFont="1" applyBorder="1" applyAlignment="1">
      <alignment horizontal="left" vertical="center"/>
    </xf>
    <xf numFmtId="0" fontId="3" fillId="0" borderId="8" xfId="43" applyFont="1" applyBorder="1" applyAlignment="1"/>
    <xf numFmtId="0" fontId="5" fillId="0" borderId="9" xfId="43" applyFont="1" applyBorder="1" applyAlignment="1">
      <alignment horizontal="center" vertical="center"/>
    </xf>
    <xf numFmtId="0" fontId="5" fillId="2" borderId="10" xfId="43" applyFont="1" applyFill="1" applyBorder="1" applyAlignment="1">
      <alignment horizontal="center" vertical="center"/>
    </xf>
    <xf numFmtId="0" fontId="3" fillId="0" borderId="11" xfId="43" applyFont="1" applyBorder="1" applyAlignment="1"/>
    <xf numFmtId="0" fontId="6" fillId="0" borderId="12" xfId="43" applyFont="1" applyBorder="1" applyAlignment="1">
      <alignment horizontal="left" vertical="center"/>
    </xf>
    <xf numFmtId="0" fontId="5" fillId="2" borderId="12" xfId="43" applyFont="1" applyFill="1" applyBorder="1" applyAlignment="1">
      <alignment horizontal="left" vertical="center"/>
    </xf>
    <xf numFmtId="176" fontId="6" fillId="0" borderId="13" xfId="43" applyNumberFormat="1" applyFont="1" applyBorder="1" applyAlignment="1">
      <alignment horizontal="left" vertical="center"/>
    </xf>
    <xf numFmtId="0" fontId="3" fillId="0" borderId="9" xfId="43" applyFont="1" applyBorder="1" applyAlignment="1"/>
    <xf numFmtId="0" fontId="7" fillId="0" borderId="14" xfId="43" applyFont="1" applyBorder="1" applyAlignment="1">
      <alignment horizontal="center" vertical="center" wrapText="1"/>
    </xf>
    <xf numFmtId="0" fontId="5" fillId="2" borderId="15" xfId="43" applyFont="1" applyFill="1" applyBorder="1" applyAlignment="1">
      <alignment horizontal="center" vertical="center"/>
    </xf>
    <xf numFmtId="0" fontId="3" fillId="0" borderId="16" xfId="43" applyFont="1" applyBorder="1" applyAlignment="1"/>
    <xf numFmtId="0" fontId="6" fillId="0" borderId="17" xfId="43" applyFont="1" applyBorder="1" applyAlignment="1">
      <alignment horizontal="left" vertical="center"/>
    </xf>
    <xf numFmtId="0" fontId="5" fillId="2" borderId="17" xfId="43" applyFont="1" applyFill="1" applyBorder="1" applyAlignment="1">
      <alignment horizontal="left" vertical="center"/>
    </xf>
    <xf numFmtId="176" fontId="6" fillId="0" borderId="18" xfId="43" applyNumberFormat="1" applyFont="1" applyBorder="1" applyAlignment="1">
      <alignment horizontal="left" vertical="center"/>
    </xf>
    <xf numFmtId="0" fontId="7" fillId="0" borderId="19" xfId="43" applyFont="1" applyBorder="1" applyAlignment="1">
      <alignment horizontal="center" vertical="center" wrapText="1"/>
    </xf>
    <xf numFmtId="0" fontId="4" fillId="0" borderId="0" xfId="43" applyFont="1" applyAlignment="1">
      <alignment vertical="center"/>
    </xf>
    <xf numFmtId="0" fontId="8" fillId="3" borderId="9" xfId="43" applyFont="1" applyFill="1" applyBorder="1" applyAlignment="1">
      <alignment horizontal="center" vertical="center" wrapText="1"/>
    </xf>
    <xf numFmtId="0" fontId="3" fillId="0" borderId="0" xfId="43" applyFont="1" applyAlignment="1"/>
    <xf numFmtId="0" fontId="3" fillId="0" borderId="20" xfId="43" applyFont="1" applyBorder="1" applyAlignment="1"/>
    <xf numFmtId="0" fontId="3" fillId="0" borderId="20" xfId="43" applyFont="1" applyBorder="1"/>
    <xf numFmtId="0" fontId="9" fillId="3" borderId="21" xfId="43" applyFont="1" applyFill="1" applyBorder="1" applyAlignment="1">
      <alignment horizontal="center" vertical="center" wrapText="1"/>
    </xf>
    <xf numFmtId="0" fontId="4" fillId="0" borderId="22" xfId="43" applyFont="1" applyBorder="1" applyAlignment="1">
      <alignment vertical="center"/>
    </xf>
    <xf numFmtId="0" fontId="3" fillId="0" borderId="23" xfId="43" applyFont="1" applyBorder="1" applyAlignment="1"/>
    <xf numFmtId="0" fontId="3" fillId="0" borderId="22" xfId="43" applyFont="1" applyBorder="1" applyAlignment="1"/>
    <xf numFmtId="0" fontId="3" fillId="0" borderId="5" xfId="43" applyFont="1" applyBorder="1"/>
    <xf numFmtId="0" fontId="3" fillId="0" borderId="6" xfId="43" applyFont="1" applyBorder="1" applyAlignment="1"/>
    <xf numFmtId="0" fontId="10" fillId="0" borderId="12" xfId="43" applyFont="1" applyBorder="1" applyAlignment="1">
      <alignment horizontal="center"/>
    </xf>
    <xf numFmtId="0" fontId="11" fillId="4" borderId="14" xfId="43" applyFont="1" applyFill="1" applyBorder="1" applyAlignment="1"/>
    <xf numFmtId="0" fontId="11" fillId="4" borderId="13" xfId="43" applyFont="1" applyFill="1" applyBorder="1" applyAlignment="1"/>
    <xf numFmtId="0" fontId="11" fillId="4" borderId="11" xfId="43" applyFont="1" applyFill="1" applyBorder="1" applyAlignment="1"/>
    <xf numFmtId="0" fontId="12" fillId="0" borderId="24" xfId="0" applyFont="1" applyBorder="1" applyAlignment="1">
      <alignment horizontal="left"/>
    </xf>
    <xf numFmtId="177" fontId="13" fillId="4" borderId="5" xfId="43" applyNumberFormat="1" applyFont="1" applyFill="1" applyBorder="1" applyAlignment="1">
      <alignment horizontal="center"/>
    </xf>
    <xf numFmtId="178" fontId="14" fillId="4" borderId="12" xfId="43" applyNumberFormat="1" applyFont="1" applyFill="1" applyBorder="1" applyAlignment="1">
      <alignment horizontal="center" wrapText="1"/>
    </xf>
    <xf numFmtId="0" fontId="11" fillId="4" borderId="14" xfId="43" applyFont="1" applyFill="1" applyBorder="1"/>
    <xf numFmtId="0" fontId="11" fillId="4" borderId="13" xfId="43" applyFont="1" applyFill="1" applyBorder="1"/>
    <xf numFmtId="0" fontId="11" fillId="4" borderId="11" xfId="43" applyFont="1" applyFill="1" applyBorder="1"/>
    <xf numFmtId="177" fontId="13" fillId="4" borderId="5" xfId="46" applyNumberFormat="1" applyFont="1" applyFill="1" applyBorder="1" applyAlignment="1">
      <alignment horizontal="center"/>
    </xf>
    <xf numFmtId="0" fontId="12" fillId="0" borderId="25" xfId="0" applyFont="1" applyBorder="1" applyAlignment="1">
      <alignment horizontal="left"/>
    </xf>
    <xf numFmtId="177" fontId="13" fillId="4" borderId="5" xfId="0" applyNumberFormat="1" applyFont="1" applyFill="1" applyBorder="1" applyAlignment="1">
      <alignment horizontal="center"/>
    </xf>
    <xf numFmtId="0" fontId="15" fillId="0" borderId="1" xfId="43" applyFont="1" applyFill="1" applyBorder="1" applyAlignment="1">
      <alignment horizontal="center" vertical="center"/>
    </xf>
    <xf numFmtId="0" fontId="3" fillId="0" borderId="2" xfId="43" applyFont="1" applyFill="1" applyBorder="1" applyAlignment="1"/>
    <xf numFmtId="0" fontId="3" fillId="0" borderId="3" xfId="43" applyFont="1" applyFill="1" applyBorder="1" applyAlignment="1"/>
    <xf numFmtId="0" fontId="16" fillId="0" borderId="0" xfId="43" applyFont="1"/>
    <xf numFmtId="0" fontId="17" fillId="0" borderId="9" xfId="43" applyFont="1" applyBorder="1" applyAlignment="1">
      <alignment vertical="center"/>
    </xf>
    <xf numFmtId="0" fontId="3" fillId="0" borderId="26" xfId="43" applyFont="1" applyBorder="1" applyAlignment="1"/>
    <xf numFmtId="0" fontId="11" fillId="4" borderId="0" xfId="43" applyFont="1" applyFill="1"/>
    <xf numFmtId="0" fontId="3" fillId="0" borderId="27" xfId="43" applyFont="1" applyBorder="1" applyAlignment="1"/>
    <xf numFmtId="0" fontId="3" fillId="0" borderId="13" xfId="43" applyFont="1" applyBorder="1" applyAlignment="1"/>
    <xf numFmtId="0" fontId="11" fillId="0" borderId="14" xfId="43" applyFont="1" applyBorder="1" applyAlignment="1">
      <alignment horizontal="center" vertical="center"/>
    </xf>
    <xf numFmtId="0" fontId="3" fillId="0" borderId="28" xfId="43" applyFont="1" applyBorder="1" applyAlignment="1"/>
    <xf numFmtId="0" fontId="7" fillId="0" borderId="18" xfId="43" applyFont="1" applyBorder="1" applyAlignment="1">
      <alignment horizontal="center" vertical="center" wrapText="1"/>
    </xf>
    <xf numFmtId="0" fontId="3" fillId="0" borderId="29" xfId="43" applyFont="1" applyBorder="1" applyAlignment="1"/>
    <xf numFmtId="0" fontId="18" fillId="3" borderId="21" xfId="43" applyFont="1" applyFill="1" applyBorder="1" applyAlignment="1">
      <alignment horizontal="center" vertical="center" wrapText="1"/>
    </xf>
    <xf numFmtId="0" fontId="19" fillId="3" borderId="21" xfId="43" applyFont="1" applyFill="1" applyBorder="1" applyAlignment="1">
      <alignment horizontal="center" vertical="center" wrapText="1"/>
    </xf>
    <xf numFmtId="0" fontId="11" fillId="0" borderId="0" xfId="43" applyFont="1" applyAlignment="1">
      <alignment vertical="center"/>
    </xf>
    <xf numFmtId="0" fontId="7" fillId="0" borderId="0" xfId="43" applyFont="1" applyAlignment="1">
      <alignment horizontal="center" vertical="center"/>
    </xf>
    <xf numFmtId="0" fontId="9" fillId="0" borderId="0" xfId="43" applyFont="1" applyAlignment="1">
      <alignment horizontal="center" vertical="center" wrapText="1"/>
    </xf>
    <xf numFmtId="0" fontId="20" fillId="0" borderId="0" xfId="43" applyFont="1" applyAlignment="1">
      <alignment horizontal="center" vertical="center"/>
    </xf>
    <xf numFmtId="177" fontId="11" fillId="0" borderId="0" xfId="43" applyNumberFormat="1" applyFont="1" applyAlignment="1">
      <alignment horizontal="center" vertical="center" wrapText="1"/>
    </xf>
    <xf numFmtId="177" fontId="6" fillId="0" borderId="0" xfId="43" applyNumberFormat="1" applyFont="1" applyAlignment="1">
      <alignment horizontal="center" vertical="center" wrapText="1"/>
    </xf>
    <xf numFmtId="0" fontId="14" fillId="0" borderId="0" xfId="43" applyFont="1"/>
    <xf numFmtId="0" fontId="11" fillId="5" borderId="0" xfId="43" applyFont="1" applyFill="1"/>
    <xf numFmtId="0" fontId="11" fillId="0" borderId="0" xfId="43" applyFont="1" applyAlignment="1">
      <alignment horizontal="center" vertical="center"/>
    </xf>
    <xf numFmtId="177" fontId="14" fillId="4" borderId="12" xfId="43" applyNumberFormat="1" applyFont="1" applyFill="1" applyBorder="1" applyAlignment="1">
      <alignment horizontal="center" wrapText="1"/>
    </xf>
    <xf numFmtId="179" fontId="14" fillId="4" borderId="12" xfId="46" applyNumberFormat="1" applyFont="1" applyFill="1" applyBorder="1" applyAlignment="1">
      <alignment horizontal="center" wrapText="1"/>
    </xf>
    <xf numFmtId="179" fontId="11" fillId="0" borderId="12" xfId="46" applyNumberFormat="1" applyFont="1" applyBorder="1" applyAlignment="1">
      <alignment horizontal="center" wrapText="1"/>
    </xf>
    <xf numFmtId="179" fontId="14" fillId="4" borderId="12" xfId="0" applyNumberFormat="1" applyFont="1" applyFill="1" applyBorder="1" applyAlignment="1">
      <alignment horizontal="center" wrapText="1"/>
    </xf>
    <xf numFmtId="0" fontId="1" fillId="0" borderId="0" xfId="43" applyAlignment="1"/>
    <xf numFmtId="179" fontId="14" fillId="6" borderId="12" xfId="46" applyNumberFormat="1" applyFont="1" applyFill="1" applyBorder="1" applyAlignment="1">
      <alignment horizontal="center" wrapText="1"/>
    </xf>
    <xf numFmtId="177" fontId="14" fillId="0" borderId="12" xfId="43" applyNumberFormat="1" applyFont="1" applyBorder="1" applyAlignment="1">
      <alignment horizontal="center" wrapText="1"/>
    </xf>
    <xf numFmtId="179" fontId="14" fillId="0" borderId="12" xfId="46" applyNumberFormat="1" applyFont="1" applyBorder="1" applyAlignment="1">
      <alignment horizontal="center" wrapText="1"/>
    </xf>
    <xf numFmtId="179" fontId="11" fillId="4" borderId="11" xfId="46" applyNumberFormat="1" applyFont="1" applyFill="1" applyBorder="1" applyAlignment="1">
      <alignment horizontal="center" wrapText="1"/>
    </xf>
    <xf numFmtId="179" fontId="11" fillId="0" borderId="11" xfId="46" applyNumberFormat="1" applyFont="1" applyBorder="1" applyAlignment="1">
      <alignment horizontal="center" wrapText="1"/>
    </xf>
    <xf numFmtId="177" fontId="11" fillId="4" borderId="11" xfId="0" applyNumberFormat="1" applyFont="1" applyFill="1" applyBorder="1" applyAlignment="1">
      <alignment horizontal="center" wrapText="1"/>
    </xf>
    <xf numFmtId="177" fontId="11" fillId="0" borderId="11" xfId="0" applyNumberFormat="1" applyFont="1" applyBorder="1" applyAlignment="1">
      <alignment horizontal="center" wrapText="1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Normal 2 2" xfId="26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Normal 2" xfId="43"/>
    <cellStyle name="40% - 强调文字颜色 4" xfId="44" builtinId="43"/>
    <cellStyle name="强调文字颜色 5" xfId="45" builtinId="45"/>
    <cellStyle name="Normal 3" xfId="46"/>
    <cellStyle name="40% - 强调文字颜色 5" xfId="47" builtinId="47"/>
    <cellStyle name="60% - 强调文字颜色 5" xfId="48" builtinId="48"/>
    <cellStyle name="强调文字颜色 6" xfId="49" builtinId="49"/>
    <cellStyle name="Normal 4" xfId="50"/>
    <cellStyle name="40% - 强调文字颜色 6" xfId="51" builtinId="51"/>
    <cellStyle name="60% - 强调文字颜色 6" xfId="52" builtinId="52"/>
    <cellStyle name="Normal 2 2 2" xfId="53"/>
  </cellStyles>
  <dxfs count="1">
    <dxf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U915"/>
  <sheetViews>
    <sheetView showGridLines="0" view="pageBreakPreview" zoomScale="70" zoomScaleNormal="100" workbookViewId="0">
      <selection activeCell="T12" sqref="T12"/>
    </sheetView>
  </sheetViews>
  <sheetFormatPr defaultColWidth="10.25" defaultRowHeight="15" customHeight="1"/>
  <cols>
    <col min="1" max="1" width="3.62878787878788" style="1" customWidth="1"/>
    <col min="2" max="2" width="14" style="1" customWidth="1"/>
    <col min="3" max="6" width="15.3787878787879" style="1" customWidth="1"/>
    <col min="7" max="7" width="7.75" style="1" customWidth="1"/>
    <col min="8" max="8" width="7.62878787878788" style="1" customWidth="1"/>
    <col min="9" max="10" width="7.75" style="1" customWidth="1"/>
    <col min="11" max="11" width="7.62878787878788" style="1" customWidth="1"/>
    <col min="12" max="14" width="7.37878787878788" style="1" customWidth="1"/>
    <col min="15" max="15" width="4.75" style="1" customWidth="1"/>
    <col min="16" max="16" width="7.37878787878788" style="1" customWidth="1"/>
    <col min="17" max="18" width="7.25" style="1" customWidth="1"/>
    <col min="19" max="19" width="5.75" style="1" customWidth="1"/>
    <col min="20" max="20" width="8.75" style="1" customWidth="1"/>
    <col min="21" max="21" width="24.6287878787879" style="1" customWidth="1"/>
    <col min="22" max="23" width="10.8787878787879" style="1" customWidth="1"/>
    <col min="24" max="16384" width="10.25" style="1"/>
  </cols>
  <sheetData>
    <row r="1" ht="30" customHeight="1" spans="1:21">
      <c r="A1" s="2" t="s">
        <v>0</v>
      </c>
      <c r="B1" s="3"/>
      <c r="C1" s="3"/>
      <c r="D1" s="4" t="s">
        <v>1</v>
      </c>
      <c r="E1" s="4" t="s">
        <v>2</v>
      </c>
      <c r="F1" s="5"/>
      <c r="G1" s="6" t="s">
        <v>3</v>
      </c>
      <c r="H1" s="7"/>
      <c r="I1" s="52"/>
      <c r="J1" s="53"/>
      <c r="K1" s="54"/>
      <c r="L1" s="55"/>
      <c r="M1" s="55"/>
      <c r="N1" s="55"/>
      <c r="O1" s="55"/>
      <c r="P1" s="55"/>
      <c r="Q1" s="55"/>
      <c r="R1" s="55"/>
      <c r="S1" s="55"/>
      <c r="T1" s="55"/>
      <c r="U1" s="73"/>
    </row>
    <row r="2" ht="15.75" customHeight="1" spans="1:21">
      <c r="A2" s="8" t="s">
        <v>4</v>
      </c>
      <c r="B2" s="9"/>
      <c r="C2" s="10" t="s">
        <v>5</v>
      </c>
      <c r="D2" s="11" t="s">
        <v>6</v>
      </c>
      <c r="E2" s="12" t="s">
        <v>7</v>
      </c>
      <c r="F2" s="12"/>
      <c r="G2" s="13"/>
      <c r="H2" s="14" t="s">
        <v>8</v>
      </c>
      <c r="I2" s="80"/>
      <c r="J2" s="56"/>
      <c r="K2" s="57"/>
      <c r="L2" s="58"/>
      <c r="M2" s="58"/>
      <c r="N2" s="58"/>
      <c r="O2" s="58"/>
      <c r="P2" s="58"/>
      <c r="Q2" s="58"/>
      <c r="R2" s="58"/>
      <c r="S2" s="58"/>
      <c r="T2" s="58"/>
      <c r="U2" s="73"/>
    </row>
    <row r="3" ht="15.75" customHeight="1" spans="1:21">
      <c r="A3" s="15" t="s">
        <v>9</v>
      </c>
      <c r="B3" s="16"/>
      <c r="C3" s="17" t="s">
        <v>2</v>
      </c>
      <c r="D3" s="18" t="s">
        <v>10</v>
      </c>
      <c r="E3" s="19"/>
      <c r="F3" s="19"/>
      <c r="G3" s="16"/>
      <c r="H3" s="20"/>
      <c r="I3" s="80"/>
      <c r="J3" s="20"/>
      <c r="K3" s="57"/>
      <c r="L3" s="58"/>
      <c r="M3" s="58"/>
      <c r="N3" s="58"/>
      <c r="O3" s="58"/>
      <c r="P3" s="58"/>
      <c r="Q3" s="58"/>
      <c r="R3" s="58"/>
      <c r="S3" s="58"/>
      <c r="T3" s="58"/>
      <c r="U3" s="73"/>
    </row>
    <row r="4" ht="15.75" customHeight="1" spans="1:21">
      <c r="A4" s="15" t="s">
        <v>11</v>
      </c>
      <c r="B4" s="16"/>
      <c r="C4" s="17"/>
      <c r="D4" s="18" t="s">
        <v>12</v>
      </c>
      <c r="E4" s="19" t="s">
        <v>13</v>
      </c>
      <c r="F4" s="19"/>
      <c r="G4" s="16"/>
      <c r="H4" s="20"/>
      <c r="I4" s="80"/>
      <c r="J4" s="35"/>
      <c r="K4" s="59"/>
      <c r="L4" s="58"/>
      <c r="M4" s="58"/>
      <c r="N4" s="58"/>
      <c r="O4" s="58"/>
      <c r="P4" s="58"/>
      <c r="Q4" s="58"/>
      <c r="R4" s="58"/>
      <c r="S4" s="58"/>
      <c r="T4" s="58"/>
      <c r="U4" s="73"/>
    </row>
    <row r="5" ht="15.75" customHeight="1" spans="1:21">
      <c r="A5" s="15" t="s">
        <v>14</v>
      </c>
      <c r="B5" s="16"/>
      <c r="C5" s="17"/>
      <c r="D5" s="18" t="s">
        <v>15</v>
      </c>
      <c r="E5" s="19" t="s">
        <v>16</v>
      </c>
      <c r="F5" s="19"/>
      <c r="G5" s="16"/>
      <c r="H5" s="21" t="s">
        <v>17</v>
      </c>
      <c r="I5" s="60"/>
      <c r="J5" s="61"/>
      <c r="K5" s="62"/>
      <c r="L5" s="58"/>
      <c r="M5" s="58"/>
      <c r="N5" s="58"/>
      <c r="O5" s="58"/>
      <c r="P5" s="58"/>
      <c r="Q5" s="58"/>
      <c r="R5" s="58"/>
      <c r="S5" s="58"/>
      <c r="T5" s="58"/>
      <c r="U5" s="73"/>
    </row>
    <row r="6" ht="15.75" customHeight="1" spans="1:21">
      <c r="A6" s="22" t="s">
        <v>18</v>
      </c>
      <c r="B6" s="23"/>
      <c r="C6" s="24"/>
      <c r="D6" s="25" t="s">
        <v>19</v>
      </c>
      <c r="E6" s="26"/>
      <c r="F6" s="26"/>
      <c r="G6" s="23"/>
      <c r="H6" s="27" t="s">
        <v>20</v>
      </c>
      <c r="I6" s="23"/>
      <c r="J6" s="63"/>
      <c r="K6" s="64"/>
      <c r="L6" s="58"/>
      <c r="M6" s="58"/>
      <c r="N6" s="58"/>
      <c r="O6" s="58"/>
      <c r="P6" s="58"/>
      <c r="Q6" s="58"/>
      <c r="R6" s="58"/>
      <c r="S6" s="58"/>
      <c r="T6" s="74"/>
      <c r="U6" s="73"/>
    </row>
    <row r="7" ht="15.75" customHeight="1" spans="1:21">
      <c r="A7" s="28"/>
      <c r="B7" s="29" t="s">
        <v>21</v>
      </c>
      <c r="C7" s="30"/>
      <c r="D7" s="30"/>
      <c r="E7" s="31"/>
      <c r="F7" s="32"/>
      <c r="G7" s="33" t="s">
        <v>22</v>
      </c>
      <c r="H7" s="33" t="s">
        <v>23</v>
      </c>
      <c r="I7" s="33" t="s">
        <v>24</v>
      </c>
      <c r="J7" s="65" t="s">
        <v>25</v>
      </c>
      <c r="K7" s="66" t="s">
        <v>26</v>
      </c>
      <c r="L7" s="67"/>
      <c r="M7" s="68"/>
      <c r="N7" s="67"/>
      <c r="O7" s="67"/>
      <c r="P7" s="67"/>
      <c r="Q7" s="68"/>
      <c r="R7" s="67"/>
      <c r="S7" s="67"/>
      <c r="T7" s="68"/>
      <c r="U7" s="69"/>
    </row>
    <row r="8" customHeight="1" spans="1:21">
      <c r="A8" s="34"/>
      <c r="B8" s="35"/>
      <c r="C8" s="36"/>
      <c r="D8" s="36"/>
      <c r="E8" s="9"/>
      <c r="F8" s="37"/>
      <c r="G8" s="38"/>
      <c r="H8" s="38"/>
      <c r="I8" s="38"/>
      <c r="J8" s="38"/>
      <c r="K8" s="38"/>
      <c r="L8" s="69"/>
      <c r="M8" s="69"/>
      <c r="N8" s="69"/>
      <c r="O8" s="70"/>
      <c r="P8" s="69"/>
      <c r="Q8" s="69"/>
      <c r="R8" s="69"/>
      <c r="S8" s="70"/>
      <c r="T8" s="69"/>
      <c r="U8" s="69"/>
    </row>
    <row r="9" ht="15.75" customHeight="1" spans="1:21">
      <c r="A9" s="39">
        <v>1</v>
      </c>
      <c r="B9" s="40" t="s">
        <v>27</v>
      </c>
      <c r="C9" s="41"/>
      <c r="D9" s="41"/>
      <c r="E9" s="42"/>
      <c r="F9" s="43" t="s">
        <v>28</v>
      </c>
      <c r="G9" s="44">
        <v>0.125</v>
      </c>
      <c r="H9" s="76">
        <f>SUM(I9-1/4)</f>
        <v>9.9375</v>
      </c>
      <c r="I9" s="76">
        <f>SUM(J9-0.1875)</f>
        <v>10.1875</v>
      </c>
      <c r="J9" s="81">
        <v>10.375</v>
      </c>
      <c r="K9" s="82">
        <f>SUM(J9+1/4)</f>
        <v>10.625</v>
      </c>
      <c r="L9" s="71"/>
      <c r="M9" s="71"/>
      <c r="N9" s="72"/>
      <c r="O9" s="71"/>
      <c r="P9" s="71"/>
      <c r="Q9" s="71"/>
      <c r="R9" s="72"/>
      <c r="S9" s="71"/>
      <c r="T9" s="71"/>
      <c r="U9" s="75"/>
    </row>
    <row r="10" ht="15.75" customHeight="1" spans="1:21">
      <c r="A10" s="39"/>
      <c r="B10" s="46"/>
      <c r="C10" s="47"/>
      <c r="D10" s="47"/>
      <c r="E10" s="48"/>
      <c r="F10" s="43" t="s">
        <v>29</v>
      </c>
      <c r="G10" s="49"/>
      <c r="H10" s="76">
        <f>SUM(I10-1/4)</f>
        <v>11.875</v>
      </c>
      <c r="I10" s="76">
        <f>SUM(J10-1/4)</f>
        <v>12.125</v>
      </c>
      <c r="J10" s="81">
        <v>12.375</v>
      </c>
      <c r="K10" s="82">
        <f>SUM(J10+1/4)</f>
        <v>12.625</v>
      </c>
      <c r="L10" s="71"/>
      <c r="M10" s="71"/>
      <c r="N10" s="72"/>
      <c r="O10" s="71"/>
      <c r="P10" s="71"/>
      <c r="Q10" s="71"/>
      <c r="R10" s="72"/>
      <c r="S10" s="71"/>
      <c r="T10" s="71"/>
      <c r="U10" s="75"/>
    </row>
    <row r="11" ht="15.75" customHeight="1" spans="1:21">
      <c r="A11" s="39"/>
      <c r="B11" s="46"/>
      <c r="C11" s="47"/>
      <c r="D11" s="47"/>
      <c r="E11" s="48"/>
      <c r="F11" s="43" t="s">
        <v>30</v>
      </c>
      <c r="G11" s="49"/>
      <c r="H11" s="76">
        <f>SUM(I11-0)</f>
        <v>6.375</v>
      </c>
      <c r="I11" s="76">
        <f>SUM(J11-0)</f>
        <v>6.375</v>
      </c>
      <c r="J11" s="81">
        <v>6.375</v>
      </c>
      <c r="K11" s="82">
        <f>SUM(J11+0)</f>
        <v>6.375</v>
      </c>
      <c r="L11" s="71"/>
      <c r="M11" s="71"/>
      <c r="N11" s="72"/>
      <c r="O11" s="71"/>
      <c r="P11" s="71"/>
      <c r="Q11" s="71"/>
      <c r="R11" s="72"/>
      <c r="S11" s="71"/>
      <c r="T11" s="71"/>
      <c r="U11" s="75"/>
    </row>
    <row r="12" ht="15.75" customHeight="1" spans="1:21">
      <c r="A12" s="39"/>
      <c r="B12" s="46"/>
      <c r="C12" s="47"/>
      <c r="D12" s="47"/>
      <c r="E12" s="48"/>
      <c r="F12" s="43" t="s">
        <v>31</v>
      </c>
      <c r="G12" s="49"/>
      <c r="H12" s="77">
        <v>6.875</v>
      </c>
      <c r="I12" s="77">
        <v>7.25</v>
      </c>
      <c r="J12" s="81">
        <v>7.625</v>
      </c>
      <c r="K12" s="83">
        <v>8.25</v>
      </c>
      <c r="L12" s="71"/>
      <c r="M12" s="71"/>
      <c r="N12" s="72"/>
      <c r="O12" s="71"/>
      <c r="P12" s="71"/>
      <c r="Q12" s="71"/>
      <c r="R12" s="72"/>
      <c r="S12" s="71"/>
      <c r="T12" s="71"/>
      <c r="U12" s="75"/>
    </row>
    <row r="13" ht="15.75" customHeight="1" spans="1:21">
      <c r="A13" s="39"/>
      <c r="B13" s="46"/>
      <c r="C13" s="47"/>
      <c r="D13" s="47"/>
      <c r="E13" s="48"/>
      <c r="F13" s="43" t="s">
        <v>32</v>
      </c>
      <c r="G13" s="49"/>
      <c r="H13" s="77">
        <v>8.25</v>
      </c>
      <c r="I13" s="77">
        <v>8.5</v>
      </c>
      <c r="J13" s="81">
        <v>9</v>
      </c>
      <c r="K13" s="83">
        <v>9.5</v>
      </c>
      <c r="L13" s="71"/>
      <c r="M13" s="71"/>
      <c r="N13" s="72"/>
      <c r="O13" s="71"/>
      <c r="P13" s="71"/>
      <c r="Q13" s="71"/>
      <c r="R13" s="72"/>
      <c r="S13" s="71"/>
      <c r="T13" s="71"/>
      <c r="U13" s="75"/>
    </row>
    <row r="14" ht="15.75" customHeight="1" spans="1:21">
      <c r="A14" s="39">
        <v>2</v>
      </c>
      <c r="B14" s="40" t="s">
        <v>33</v>
      </c>
      <c r="C14" s="41"/>
      <c r="D14" s="41"/>
      <c r="E14" s="42"/>
      <c r="F14" s="50" t="s">
        <v>34</v>
      </c>
      <c r="G14" s="49">
        <v>0.25</v>
      </c>
      <c r="H14" s="77">
        <f t="shared" ref="H14:H17" si="0">SUM(J14-2.5)</f>
        <v>33.75</v>
      </c>
      <c r="I14" s="77">
        <f t="shared" ref="I14:I19" si="1">SUM(J14-1.5)</f>
        <v>34.75</v>
      </c>
      <c r="J14" s="81">
        <v>36.25</v>
      </c>
      <c r="K14" s="83">
        <f t="shared" ref="K14:K19" si="2">SUM(J14+2)</f>
        <v>38.25</v>
      </c>
      <c r="L14" s="71"/>
      <c r="M14" s="71"/>
      <c r="N14" s="72"/>
      <c r="O14" s="71"/>
      <c r="P14" s="71"/>
      <c r="Q14" s="71"/>
      <c r="R14" s="72"/>
      <c r="S14" s="71"/>
      <c r="T14" s="71"/>
      <c r="U14" s="75"/>
    </row>
    <row r="15" ht="15.75" customHeight="1" spans="1:11">
      <c r="A15" s="39"/>
      <c r="B15" s="46"/>
      <c r="C15" s="47"/>
      <c r="D15" s="47"/>
      <c r="E15" s="48"/>
      <c r="F15" s="50" t="s">
        <v>35</v>
      </c>
      <c r="G15" s="49"/>
      <c r="H15" s="77">
        <f t="shared" si="0"/>
        <v>33.75</v>
      </c>
      <c r="I15" s="77">
        <f t="shared" si="1"/>
        <v>34.75</v>
      </c>
      <c r="J15" s="81">
        <v>36.25</v>
      </c>
      <c r="K15" s="83">
        <f t="shared" si="2"/>
        <v>38.25</v>
      </c>
    </row>
    <row r="16" ht="15.75" customHeight="1" spans="1:11">
      <c r="A16" s="39"/>
      <c r="B16" s="46"/>
      <c r="C16" s="47"/>
      <c r="D16" s="47"/>
      <c r="E16" s="48"/>
      <c r="F16" s="50" t="s">
        <v>36</v>
      </c>
      <c r="G16" s="49"/>
      <c r="H16" s="77">
        <f t="shared" si="0"/>
        <v>32.75</v>
      </c>
      <c r="I16" s="77">
        <f t="shared" si="1"/>
        <v>33.75</v>
      </c>
      <c r="J16" s="81">
        <v>35.25</v>
      </c>
      <c r="K16" s="83">
        <f t="shared" si="2"/>
        <v>37.25</v>
      </c>
    </row>
    <row r="17" ht="15.75" customHeight="1" spans="1:11">
      <c r="A17" s="39"/>
      <c r="B17" s="46"/>
      <c r="C17" s="47"/>
      <c r="D17" s="47"/>
      <c r="E17" s="48"/>
      <c r="F17" s="50" t="s">
        <v>37</v>
      </c>
      <c r="G17" s="49"/>
      <c r="H17" s="77">
        <f t="shared" si="0"/>
        <v>32.75</v>
      </c>
      <c r="I17" s="77">
        <f t="shared" si="1"/>
        <v>33.75</v>
      </c>
      <c r="J17" s="81">
        <v>35.25</v>
      </c>
      <c r="K17" s="83">
        <f t="shared" si="2"/>
        <v>37.25</v>
      </c>
    </row>
    <row r="18" ht="15.75" customHeight="1" spans="1:11">
      <c r="A18" s="39">
        <v>3</v>
      </c>
      <c r="B18" s="40" t="s">
        <v>38</v>
      </c>
      <c r="C18" s="41"/>
      <c r="D18" s="41"/>
      <c r="E18" s="42"/>
      <c r="F18" s="50" t="s">
        <v>39</v>
      </c>
      <c r="G18" s="49">
        <v>0.25</v>
      </c>
      <c r="H18" s="78">
        <f>SUM(I18-1)</f>
        <v>26.5</v>
      </c>
      <c r="I18" s="84">
        <f t="shared" si="1"/>
        <v>27.5</v>
      </c>
      <c r="J18" s="81">
        <v>29</v>
      </c>
      <c r="K18" s="85">
        <f t="shared" si="2"/>
        <v>31</v>
      </c>
    </row>
    <row r="19" ht="18" customHeight="1" spans="1:11">
      <c r="A19" s="39">
        <v>4</v>
      </c>
      <c r="B19" s="40" t="s">
        <v>40</v>
      </c>
      <c r="C19" s="41"/>
      <c r="D19" s="41"/>
      <c r="E19" s="42"/>
      <c r="F19" s="50" t="s">
        <v>41</v>
      </c>
      <c r="G19" s="49">
        <v>0.25</v>
      </c>
      <c r="H19" s="78">
        <f>SUM(I19-1)</f>
        <v>22.875</v>
      </c>
      <c r="I19" s="84">
        <f t="shared" si="1"/>
        <v>23.875</v>
      </c>
      <c r="J19" s="81">
        <v>25.375</v>
      </c>
      <c r="K19" s="85">
        <f t="shared" si="2"/>
        <v>27.375</v>
      </c>
    </row>
    <row r="20" ht="15.75" customHeight="1" spans="1:11">
      <c r="A20" s="39">
        <v>6</v>
      </c>
      <c r="B20" s="40" t="s">
        <v>42</v>
      </c>
      <c r="C20" s="41"/>
      <c r="D20" s="41"/>
      <c r="E20" s="42"/>
      <c r="F20" s="50" t="s">
        <v>43</v>
      </c>
      <c r="G20" s="49">
        <v>0.25</v>
      </c>
      <c r="H20" s="78">
        <v>83.5</v>
      </c>
      <c r="I20" s="84">
        <v>85</v>
      </c>
      <c r="J20" s="81">
        <v>87.125</v>
      </c>
      <c r="K20" s="85">
        <v>90.125</v>
      </c>
    </row>
    <row r="21" ht="15.75" customHeight="1" spans="1:11">
      <c r="A21" s="39">
        <v>7</v>
      </c>
      <c r="B21" s="40" t="s">
        <v>44</v>
      </c>
      <c r="C21" s="41"/>
      <c r="D21" s="41"/>
      <c r="E21" s="42"/>
      <c r="F21" s="50" t="s">
        <v>45</v>
      </c>
      <c r="G21" s="49">
        <v>0.25</v>
      </c>
      <c r="H21" s="78">
        <v>64.75</v>
      </c>
      <c r="I21" s="84">
        <v>66.25</v>
      </c>
      <c r="J21" s="81">
        <v>68.5</v>
      </c>
      <c r="K21" s="85">
        <v>71.5</v>
      </c>
    </row>
    <row r="22" ht="15.75" customHeight="1" spans="1:11">
      <c r="A22" s="39"/>
      <c r="B22" s="46"/>
      <c r="C22" s="47"/>
      <c r="D22" s="47"/>
      <c r="E22" s="48"/>
      <c r="F22" s="50" t="s">
        <v>46</v>
      </c>
      <c r="G22" s="51"/>
      <c r="H22" s="79">
        <f>SUM(I22-5/8)</f>
        <v>28.125</v>
      </c>
      <c r="I22" s="86">
        <f>SUM(J22-3/8)</f>
        <v>28.75</v>
      </c>
      <c r="J22" s="81">
        <v>29.125</v>
      </c>
      <c r="K22" s="87">
        <f>SUM(J22+1/2)</f>
        <v>29.625</v>
      </c>
    </row>
    <row r="23" ht="15.75" customHeight="1" spans="1:11">
      <c r="A23" s="39"/>
      <c r="B23" s="46"/>
      <c r="C23" s="47"/>
      <c r="D23" s="47"/>
      <c r="E23" s="48"/>
      <c r="F23" s="50" t="s">
        <v>47</v>
      </c>
      <c r="G23" s="51"/>
      <c r="H23" s="79">
        <v>4</v>
      </c>
      <c r="I23" s="86">
        <v>4</v>
      </c>
      <c r="J23" s="81">
        <v>4</v>
      </c>
      <c r="K23" s="87">
        <v>4</v>
      </c>
    </row>
    <row r="24" ht="15.75" customHeight="1" spans="1:11">
      <c r="A24" s="39"/>
      <c r="B24" s="46"/>
      <c r="C24" s="47"/>
      <c r="D24" s="47"/>
      <c r="E24" s="48"/>
      <c r="F24" s="50" t="s">
        <v>48</v>
      </c>
      <c r="G24" s="51"/>
      <c r="H24" s="79">
        <f>SUM(I24-0)</f>
        <v>2</v>
      </c>
      <c r="I24" s="86">
        <f>SUM(J24-0)</f>
        <v>2</v>
      </c>
      <c r="J24" s="81">
        <v>2</v>
      </c>
      <c r="K24" s="87">
        <f>SUM(J24+0)</f>
        <v>2</v>
      </c>
    </row>
    <row r="25" ht="15.75" customHeight="1" spans="1:11">
      <c r="A25" s="39"/>
      <c r="B25" s="46"/>
      <c r="C25" s="47"/>
      <c r="D25" s="47"/>
      <c r="E25" s="48"/>
      <c r="F25" s="50" t="s">
        <v>49</v>
      </c>
      <c r="G25" s="51"/>
      <c r="H25" s="79">
        <f>SUM(I25-0)</f>
        <v>5.5</v>
      </c>
      <c r="I25" s="86">
        <f>SUM(J25-0)</f>
        <v>5.5</v>
      </c>
      <c r="J25" s="81">
        <v>5.5</v>
      </c>
      <c r="K25" s="87">
        <f>SUM(J25+0)</f>
        <v>5.5</v>
      </c>
    </row>
    <row r="26" ht="15.75" customHeight="1" spans="1:11">
      <c r="A26" s="39"/>
      <c r="B26" s="46"/>
      <c r="C26" s="47"/>
      <c r="D26" s="47"/>
      <c r="E26" s="48"/>
      <c r="F26" s="50" t="s">
        <v>50</v>
      </c>
      <c r="G26" s="51"/>
      <c r="H26" s="79">
        <f>SUM(I26-0)</f>
        <v>4</v>
      </c>
      <c r="I26" s="86">
        <f>SUM(J26-0)</f>
        <v>4</v>
      </c>
      <c r="J26" s="81">
        <v>4</v>
      </c>
      <c r="K26" s="87">
        <f>SUM(J26+0)</f>
        <v>4</v>
      </c>
    </row>
    <row r="27" ht="15.75" customHeight="1" spans="1:11">
      <c r="A27" s="39"/>
      <c r="B27" s="46"/>
      <c r="C27" s="47"/>
      <c r="D27" s="47"/>
      <c r="E27" s="48"/>
      <c r="F27" s="50" t="s">
        <v>51</v>
      </c>
      <c r="G27" s="51"/>
      <c r="H27" s="79">
        <f>SUM(I27-0)</f>
        <v>17</v>
      </c>
      <c r="I27" s="86">
        <f>SUM(J27-0)</f>
        <v>17</v>
      </c>
      <c r="J27" s="81">
        <v>17</v>
      </c>
      <c r="K27" s="87">
        <f>SUM(J27+0)</f>
        <v>17</v>
      </c>
    </row>
    <row r="28" ht="15.75" customHeight="1" spans="1:11">
      <c r="A28" s="39"/>
      <c r="B28" s="46"/>
      <c r="C28" s="47"/>
      <c r="D28" s="47"/>
      <c r="E28" s="48"/>
      <c r="F28" s="50" t="s">
        <v>52</v>
      </c>
      <c r="G28" s="51"/>
      <c r="H28" s="79">
        <v>0.375</v>
      </c>
      <c r="I28" s="86">
        <v>0.375</v>
      </c>
      <c r="J28" s="81">
        <v>0.375</v>
      </c>
      <c r="K28" s="87">
        <v>0.375</v>
      </c>
    </row>
    <row r="29" ht="15.75" customHeight="1" spans="1:11">
      <c r="A29" s="39"/>
      <c r="B29" s="46"/>
      <c r="C29" s="47"/>
      <c r="D29" s="47"/>
      <c r="E29" s="48"/>
      <c r="F29" s="50" t="s">
        <v>53</v>
      </c>
      <c r="G29" s="51"/>
      <c r="H29" s="79">
        <v>7.875</v>
      </c>
      <c r="I29" s="86">
        <v>7.875</v>
      </c>
      <c r="J29" s="81">
        <v>7.875</v>
      </c>
      <c r="K29" s="87">
        <v>7.875</v>
      </c>
    </row>
    <row r="30" ht="15.75" customHeight="1" spans="1:11">
      <c r="A30" s="39">
        <v>8</v>
      </c>
      <c r="B30" s="40" t="s">
        <v>54</v>
      </c>
      <c r="C30" s="41"/>
      <c r="D30" s="41"/>
      <c r="E30" s="42"/>
      <c r="F30" s="50" t="s">
        <v>55</v>
      </c>
      <c r="G30" s="51">
        <v>0.25</v>
      </c>
      <c r="H30" s="79">
        <v>10</v>
      </c>
      <c r="I30" s="86">
        <v>10.25</v>
      </c>
      <c r="J30" s="81">
        <v>10.5</v>
      </c>
      <c r="K30" s="87">
        <v>10.625</v>
      </c>
    </row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</sheetData>
  <mergeCells count="32">
    <mergeCell ref="A1:C1"/>
    <mergeCell ref="G1:H1"/>
    <mergeCell ref="I1:K1"/>
    <mergeCell ref="A2:B2"/>
    <mergeCell ref="E2:G2"/>
    <mergeCell ref="A3:B3"/>
    <mergeCell ref="E3:G3"/>
    <mergeCell ref="A4:B4"/>
    <mergeCell ref="E4:G4"/>
    <mergeCell ref="A5:B5"/>
    <mergeCell ref="E5:G5"/>
    <mergeCell ref="H5:I5"/>
    <mergeCell ref="J5:K5"/>
    <mergeCell ref="A6:B6"/>
    <mergeCell ref="E6:G6"/>
    <mergeCell ref="H6:I6"/>
    <mergeCell ref="J6:K6"/>
    <mergeCell ref="B9:E9"/>
    <mergeCell ref="B14:E14"/>
    <mergeCell ref="B18:E18"/>
    <mergeCell ref="B19:E19"/>
    <mergeCell ref="B20:E20"/>
    <mergeCell ref="B21:E21"/>
    <mergeCell ref="B30:E30"/>
    <mergeCell ref="G7:G8"/>
    <mergeCell ref="H7:H8"/>
    <mergeCell ref="I7:I8"/>
    <mergeCell ref="J7:J8"/>
    <mergeCell ref="K7:K8"/>
    <mergeCell ref="B7:E8"/>
    <mergeCell ref="H2:I4"/>
    <mergeCell ref="J2:K4"/>
  </mergeCells>
  <conditionalFormatting sqref="K9">
    <cfRule type="notContainsBlanks" dxfId="0" priority="3">
      <formula>LEN(TRIM(K9))&gt;0</formula>
    </cfRule>
  </conditionalFormatting>
  <conditionalFormatting sqref="K10">
    <cfRule type="notContainsBlanks" dxfId="0" priority="5">
      <formula>LEN(TRIM(K10))&gt;0</formula>
    </cfRule>
  </conditionalFormatting>
  <conditionalFormatting sqref="K11">
    <cfRule type="notContainsBlanks" dxfId="0" priority="4">
      <formula>LEN(TRIM(K11))&gt;0</formula>
    </cfRule>
  </conditionalFormatting>
  <conditionalFormatting sqref="K15">
    <cfRule type="notContainsBlanks" dxfId="0" priority="2">
      <formula>LEN(TRIM(K15))&gt;0</formula>
    </cfRule>
  </conditionalFormatting>
  <conditionalFormatting sqref="K16">
    <cfRule type="notContainsBlanks" dxfId="0" priority="7">
      <formula>LEN(TRIM(K16))&gt;0</formula>
    </cfRule>
  </conditionalFormatting>
  <conditionalFormatting sqref="K17">
    <cfRule type="notContainsBlanks" dxfId="0" priority="1">
      <formula>LEN(TRIM(K17))&gt;0</formula>
    </cfRule>
  </conditionalFormatting>
  <conditionalFormatting sqref="K22">
    <cfRule type="notContainsBlanks" dxfId="0" priority="9">
      <formula>LEN(TRIM(K22))&gt;0</formula>
    </cfRule>
  </conditionalFormatting>
  <conditionalFormatting sqref="K23">
    <cfRule type="notContainsBlanks" dxfId="0" priority="10">
      <formula>LEN(TRIM(K23))&gt;0</formula>
    </cfRule>
  </conditionalFormatting>
  <conditionalFormatting sqref="K24">
    <cfRule type="notContainsBlanks" dxfId="0" priority="12">
      <formula>LEN(TRIM(K24))&gt;0</formula>
    </cfRule>
  </conditionalFormatting>
  <conditionalFormatting sqref="K25">
    <cfRule type="notContainsBlanks" dxfId="0" priority="11">
      <formula>LEN(TRIM(K25))&gt;0</formula>
    </cfRule>
  </conditionalFormatting>
  <conditionalFormatting sqref="K26">
    <cfRule type="notContainsBlanks" dxfId="0" priority="13">
      <formula>LEN(TRIM(K26))&gt;0</formula>
    </cfRule>
  </conditionalFormatting>
  <conditionalFormatting sqref="K27:K29">
    <cfRule type="notContainsBlanks" dxfId="0" priority="14">
      <formula>LEN(TRIM(K27))&gt;0</formula>
    </cfRule>
  </conditionalFormatting>
  <conditionalFormatting sqref="O9:O17 S9:S17">
    <cfRule type="notContainsBlanks" dxfId="0" priority="24">
      <formula>LEN(TRIM(O9))&gt;0</formula>
    </cfRule>
  </conditionalFormatting>
  <conditionalFormatting sqref="K12:K14 K18:K21 K30">
    <cfRule type="notContainsBlanks" dxfId="0" priority="15">
      <formula>LEN(TRIM(K12))&gt;0</formula>
    </cfRule>
  </conditionalFormatting>
  <dataValidations count="2">
    <dataValidation type="list" allowBlank="1" showErrorMessage="1" sqref="J2">
      <formula1>"MAINLINE,LONG LEAD"</formula1>
    </dataValidation>
    <dataValidation type="list" allowBlank="1" showErrorMessage="1" sqref="J5">
      <formula1>"YES,NO"</formula1>
    </dataValidation>
  </dataValidations>
  <printOptions horizontalCentered="1" gridLines="1"/>
  <pageMargins left="0.25" right="0.25" top="0.75" bottom="0.236111111111111" header="0" footer="0"/>
  <pageSetup paperSize="9" fitToHeight="0" pageOrder="overThenDown" orientation="landscape" cellComments="atEnd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U916"/>
  <sheetViews>
    <sheetView showGridLines="0" tabSelected="1" view="pageBreakPreview" zoomScale="70" zoomScaleNormal="100" workbookViewId="0">
      <selection activeCell="O9" sqref="O9"/>
    </sheetView>
  </sheetViews>
  <sheetFormatPr defaultColWidth="10.25" defaultRowHeight="15" customHeight="1"/>
  <cols>
    <col min="1" max="1" width="3.62878787878788" style="1" customWidth="1"/>
    <col min="2" max="2" width="14" style="1" customWidth="1"/>
    <col min="3" max="6" width="15.3787878787879" style="1" customWidth="1"/>
    <col min="7" max="7" width="7.75" style="1" customWidth="1"/>
    <col min="8" max="8" width="7.62878787878788" style="1" customWidth="1"/>
    <col min="9" max="10" width="7.75" style="1" customWidth="1"/>
    <col min="11" max="11" width="7.62878787878788" style="1" customWidth="1"/>
    <col min="12" max="14" width="7.37878787878788" style="1" customWidth="1"/>
    <col min="15" max="15" width="4.75" style="1" customWidth="1"/>
    <col min="16" max="16" width="7.37878787878788" style="1" customWidth="1"/>
    <col min="17" max="18" width="7.25" style="1" customWidth="1"/>
    <col min="19" max="19" width="5.75" style="1" customWidth="1"/>
    <col min="20" max="20" width="8.75" style="1" customWidth="1"/>
    <col min="21" max="21" width="24.6287878787879" style="1" customWidth="1"/>
    <col min="22" max="23" width="10.8787878787879" style="1" customWidth="1"/>
    <col min="24" max="16384" width="10.25" style="1"/>
  </cols>
  <sheetData>
    <row r="1" ht="30" customHeight="1" spans="1:21">
      <c r="A1" s="2" t="s">
        <v>0</v>
      </c>
      <c r="B1" s="3"/>
      <c r="C1" s="3"/>
      <c r="D1" s="4" t="s">
        <v>1</v>
      </c>
      <c r="E1" s="4" t="s">
        <v>2</v>
      </c>
      <c r="F1" s="5"/>
      <c r="G1" s="6" t="s">
        <v>3</v>
      </c>
      <c r="H1" s="7"/>
      <c r="I1" s="52"/>
      <c r="J1" s="53"/>
      <c r="K1" s="54"/>
      <c r="L1" s="55"/>
      <c r="M1" s="55"/>
      <c r="N1" s="55"/>
      <c r="O1" s="55"/>
      <c r="P1" s="55"/>
      <c r="Q1" s="55"/>
      <c r="R1" s="55"/>
      <c r="S1" s="55"/>
      <c r="T1" s="55"/>
      <c r="U1" s="73"/>
    </row>
    <row r="2" ht="15.75" customHeight="1" spans="1:21">
      <c r="A2" s="8" t="s">
        <v>4</v>
      </c>
      <c r="B2" s="9"/>
      <c r="C2" s="10" t="s">
        <v>5</v>
      </c>
      <c r="D2" s="11" t="s">
        <v>6</v>
      </c>
      <c r="E2" s="12" t="s">
        <v>7</v>
      </c>
      <c r="F2" s="12"/>
      <c r="G2" s="13"/>
      <c r="H2" s="14" t="s">
        <v>8</v>
      </c>
      <c r="I2" s="14"/>
      <c r="J2" s="56"/>
      <c r="K2" s="57"/>
      <c r="L2" s="58"/>
      <c r="M2" s="58"/>
      <c r="N2" s="58"/>
      <c r="O2" s="58"/>
      <c r="P2" s="58"/>
      <c r="Q2" s="58"/>
      <c r="R2" s="58"/>
      <c r="S2" s="58"/>
      <c r="T2" s="58"/>
      <c r="U2" s="73"/>
    </row>
    <row r="3" ht="15.75" customHeight="1" spans="1:21">
      <c r="A3" s="15" t="s">
        <v>9</v>
      </c>
      <c r="B3" s="16"/>
      <c r="C3" s="17" t="s">
        <v>2</v>
      </c>
      <c r="D3" s="18" t="s">
        <v>10</v>
      </c>
      <c r="E3" s="19"/>
      <c r="F3" s="19"/>
      <c r="G3" s="16"/>
      <c r="H3" s="20"/>
      <c r="I3" s="14"/>
      <c r="J3" s="20"/>
      <c r="K3" s="57"/>
      <c r="L3" s="58"/>
      <c r="M3" s="58"/>
      <c r="N3" s="58"/>
      <c r="O3" s="58"/>
      <c r="P3" s="58"/>
      <c r="Q3" s="58"/>
      <c r="R3" s="58"/>
      <c r="S3" s="58"/>
      <c r="T3" s="58"/>
      <c r="U3" s="73"/>
    </row>
    <row r="4" ht="15.75" customHeight="1" spans="1:21">
      <c r="A4" s="15" t="s">
        <v>11</v>
      </c>
      <c r="B4" s="16"/>
      <c r="C4" s="17"/>
      <c r="D4" s="18" t="s">
        <v>12</v>
      </c>
      <c r="E4" s="19" t="s">
        <v>13</v>
      </c>
      <c r="F4" s="19"/>
      <c r="G4" s="16"/>
      <c r="H4" s="20"/>
      <c r="I4" s="14"/>
      <c r="J4" s="35"/>
      <c r="K4" s="59"/>
      <c r="L4" s="58"/>
      <c r="M4" s="58"/>
      <c r="N4" s="58"/>
      <c r="O4" s="58"/>
      <c r="P4" s="58"/>
      <c r="Q4" s="58"/>
      <c r="R4" s="58"/>
      <c r="S4" s="58"/>
      <c r="T4" s="58"/>
      <c r="U4" s="73"/>
    </row>
    <row r="5" ht="15.75" customHeight="1" spans="1:21">
      <c r="A5" s="15" t="s">
        <v>14</v>
      </c>
      <c r="B5" s="16"/>
      <c r="C5" s="17"/>
      <c r="D5" s="18" t="s">
        <v>15</v>
      </c>
      <c r="E5" s="19" t="s">
        <v>16</v>
      </c>
      <c r="F5" s="19"/>
      <c r="G5" s="16"/>
      <c r="H5" s="21" t="s">
        <v>17</v>
      </c>
      <c r="I5" s="60"/>
      <c r="J5" s="61"/>
      <c r="K5" s="62"/>
      <c r="L5" s="58"/>
      <c r="M5" s="58"/>
      <c r="N5" s="58"/>
      <c r="O5" s="58"/>
      <c r="P5" s="58"/>
      <c r="Q5" s="58"/>
      <c r="R5" s="58"/>
      <c r="S5" s="58"/>
      <c r="T5" s="58"/>
      <c r="U5" s="73"/>
    </row>
    <row r="6" ht="15.75" customHeight="1" spans="1:21">
      <c r="A6" s="22" t="s">
        <v>18</v>
      </c>
      <c r="B6" s="23"/>
      <c r="C6" s="24"/>
      <c r="D6" s="25" t="s">
        <v>19</v>
      </c>
      <c r="E6" s="26"/>
      <c r="F6" s="26"/>
      <c r="G6" s="23"/>
      <c r="H6" s="27" t="s">
        <v>20</v>
      </c>
      <c r="I6" s="23"/>
      <c r="J6" s="63"/>
      <c r="K6" s="64"/>
      <c r="L6" s="58"/>
      <c r="M6" s="58"/>
      <c r="N6" s="58"/>
      <c r="O6" s="58"/>
      <c r="P6" s="58"/>
      <c r="Q6" s="58"/>
      <c r="R6" s="58"/>
      <c r="S6" s="58"/>
      <c r="T6" s="74"/>
      <c r="U6" s="73"/>
    </row>
    <row r="7" ht="15.75" customHeight="1" spans="1:21">
      <c r="A7" s="28"/>
      <c r="B7" s="29" t="s">
        <v>21</v>
      </c>
      <c r="C7" s="30"/>
      <c r="D7" s="30"/>
      <c r="E7" s="31"/>
      <c r="F7" s="32"/>
      <c r="G7" s="33" t="s">
        <v>22</v>
      </c>
      <c r="H7" s="33" t="s">
        <v>23</v>
      </c>
      <c r="I7" s="33" t="s">
        <v>24</v>
      </c>
      <c r="J7" s="65" t="s">
        <v>25</v>
      </c>
      <c r="K7" s="66" t="s">
        <v>26</v>
      </c>
      <c r="L7" s="67"/>
      <c r="M7" s="68"/>
      <c r="N7" s="67"/>
      <c r="O7" s="67"/>
      <c r="P7" s="67"/>
      <c r="Q7" s="68"/>
      <c r="R7" s="67"/>
      <c r="S7" s="67"/>
      <c r="T7" s="68"/>
      <c r="U7" s="69"/>
    </row>
    <row r="8" customHeight="1" spans="1:21">
      <c r="A8" s="34"/>
      <c r="B8" s="35"/>
      <c r="C8" s="36"/>
      <c r="D8" s="36"/>
      <c r="E8" s="9"/>
      <c r="F8" s="37"/>
      <c r="G8" s="38"/>
      <c r="H8" s="38"/>
      <c r="I8" s="38"/>
      <c r="J8" s="38"/>
      <c r="K8" s="38"/>
      <c r="L8" s="69"/>
      <c r="M8" s="69"/>
      <c r="N8" s="69"/>
      <c r="O8" s="70"/>
      <c r="P8" s="69"/>
      <c r="Q8" s="69"/>
      <c r="R8" s="69"/>
      <c r="S8" s="70"/>
      <c r="T8" s="69"/>
      <c r="U8" s="69"/>
    </row>
    <row r="9" ht="15.75" customHeight="1" spans="1:21">
      <c r="A9" s="39">
        <v>1</v>
      </c>
      <c r="B9" s="40" t="s">
        <v>27</v>
      </c>
      <c r="C9" s="41"/>
      <c r="D9" s="41"/>
      <c r="E9" s="42"/>
      <c r="F9" s="43" t="s">
        <v>28</v>
      </c>
      <c r="G9" s="44">
        <v>0.125</v>
      </c>
      <c r="H9" s="45">
        <f>'GRADED SPEC'!H9*2.54</f>
        <v>25.24125</v>
      </c>
      <c r="I9" s="45">
        <f>'GRADED SPEC'!I9*2.54</f>
        <v>25.87625</v>
      </c>
      <c r="J9" s="45">
        <f>'GRADED SPEC'!J9*2.54</f>
        <v>26.3525</v>
      </c>
      <c r="K9" s="45">
        <f>'GRADED SPEC'!K9*2.54</f>
        <v>26.9875</v>
      </c>
      <c r="L9" s="71"/>
      <c r="M9" s="71"/>
      <c r="N9" s="72"/>
      <c r="O9" s="71"/>
      <c r="P9" s="71"/>
      <c r="Q9" s="71"/>
      <c r="R9" s="72"/>
      <c r="S9" s="71"/>
      <c r="T9" s="71"/>
      <c r="U9" s="75"/>
    </row>
    <row r="10" ht="15.75" customHeight="1" spans="1:21">
      <c r="A10" s="39"/>
      <c r="B10" s="46"/>
      <c r="C10" s="47"/>
      <c r="D10" s="47"/>
      <c r="E10" s="48"/>
      <c r="F10" s="43" t="s">
        <v>29</v>
      </c>
      <c r="G10" s="49"/>
      <c r="H10" s="45">
        <f>'GRADED SPEC'!H10*2.54</f>
        <v>30.1625</v>
      </c>
      <c r="I10" s="45">
        <f>'GRADED SPEC'!I10*2.54</f>
        <v>30.7975</v>
      </c>
      <c r="J10" s="45">
        <f>'GRADED SPEC'!J10*2.54</f>
        <v>31.4325</v>
      </c>
      <c r="K10" s="45">
        <f>'GRADED SPEC'!K10*2.54</f>
        <v>32.0675</v>
      </c>
      <c r="L10" s="71"/>
      <c r="M10" s="71"/>
      <c r="N10" s="72"/>
      <c r="O10" s="71"/>
      <c r="P10" s="71"/>
      <c r="Q10" s="71"/>
      <c r="R10" s="72"/>
      <c r="S10" s="71"/>
      <c r="T10" s="71"/>
      <c r="U10" s="75"/>
    </row>
    <row r="11" ht="15.75" customHeight="1" spans="1:21">
      <c r="A11" s="39"/>
      <c r="B11" s="46"/>
      <c r="C11" s="47"/>
      <c r="D11" s="47"/>
      <c r="E11" s="48"/>
      <c r="F11" s="43" t="s">
        <v>30</v>
      </c>
      <c r="G11" s="49"/>
      <c r="H11" s="45">
        <f>'GRADED SPEC'!H11*2.54</f>
        <v>16.1925</v>
      </c>
      <c r="I11" s="45">
        <f>'GRADED SPEC'!I11*2.54</f>
        <v>16.1925</v>
      </c>
      <c r="J11" s="45">
        <f>'GRADED SPEC'!J11*2.54</f>
        <v>16.1925</v>
      </c>
      <c r="K11" s="45">
        <f>'GRADED SPEC'!K11*2.54</f>
        <v>16.1925</v>
      </c>
      <c r="L11" s="71"/>
      <c r="M11" s="71"/>
      <c r="N11" s="72"/>
      <c r="O11" s="71"/>
      <c r="P11" s="71"/>
      <c r="Q11" s="71"/>
      <c r="R11" s="72"/>
      <c r="S11" s="71"/>
      <c r="T11" s="71"/>
      <c r="U11" s="75"/>
    </row>
    <row r="12" ht="15.75" customHeight="1" spans="1:21">
      <c r="A12" s="39"/>
      <c r="B12" s="46"/>
      <c r="C12" s="47"/>
      <c r="D12" s="47"/>
      <c r="E12" s="48"/>
      <c r="F12" s="43" t="s">
        <v>31</v>
      </c>
      <c r="G12" s="49"/>
      <c r="H12" s="45">
        <f>'GRADED SPEC'!H12*2.54</f>
        <v>17.4625</v>
      </c>
      <c r="I12" s="45">
        <f>'GRADED SPEC'!I12*2.54</f>
        <v>18.415</v>
      </c>
      <c r="J12" s="45">
        <f>'GRADED SPEC'!J12*2.54</f>
        <v>19.3675</v>
      </c>
      <c r="K12" s="45">
        <f>'GRADED SPEC'!K12*2.54</f>
        <v>20.955</v>
      </c>
      <c r="L12" s="71"/>
      <c r="M12" s="71"/>
      <c r="N12" s="72"/>
      <c r="O12" s="71"/>
      <c r="P12" s="71"/>
      <c r="Q12" s="71"/>
      <c r="R12" s="72"/>
      <c r="S12" s="71"/>
      <c r="T12" s="71"/>
      <c r="U12" s="75"/>
    </row>
    <row r="13" ht="15.75" customHeight="1" spans="1:21">
      <c r="A13" s="39"/>
      <c r="B13" s="46"/>
      <c r="C13" s="47"/>
      <c r="D13" s="47"/>
      <c r="E13" s="48"/>
      <c r="F13" s="43" t="s">
        <v>32</v>
      </c>
      <c r="G13" s="49"/>
      <c r="H13" s="45">
        <f>'GRADED SPEC'!H13*2.54</f>
        <v>20.955</v>
      </c>
      <c r="I13" s="45">
        <f>'GRADED SPEC'!I13*2.54</f>
        <v>21.59</v>
      </c>
      <c r="J13" s="45">
        <f>'GRADED SPEC'!J13*2.54</f>
        <v>22.86</v>
      </c>
      <c r="K13" s="45">
        <f>'GRADED SPEC'!K13*2.54</f>
        <v>24.13</v>
      </c>
      <c r="L13" s="71"/>
      <c r="M13" s="71"/>
      <c r="N13" s="72"/>
      <c r="O13" s="71"/>
      <c r="P13" s="71"/>
      <c r="Q13" s="71"/>
      <c r="R13" s="72"/>
      <c r="S13" s="71"/>
      <c r="T13" s="71"/>
      <c r="U13" s="75"/>
    </row>
    <row r="14" ht="15.75" customHeight="1" spans="1:21">
      <c r="A14" s="39">
        <v>2</v>
      </c>
      <c r="B14" s="40" t="s">
        <v>33</v>
      </c>
      <c r="C14" s="41"/>
      <c r="D14" s="41"/>
      <c r="E14" s="42"/>
      <c r="F14" s="50" t="s">
        <v>34</v>
      </c>
      <c r="G14" s="49">
        <v>0.25</v>
      </c>
      <c r="H14" s="45">
        <f>'GRADED SPEC'!H14*2.54</f>
        <v>85.725</v>
      </c>
      <c r="I14" s="45">
        <f>'GRADED SPEC'!I14*2.54</f>
        <v>88.265</v>
      </c>
      <c r="J14" s="45">
        <f>'GRADED SPEC'!J14*2.54</f>
        <v>92.075</v>
      </c>
      <c r="K14" s="45">
        <f>'GRADED SPEC'!K14*2.54</f>
        <v>97.155</v>
      </c>
      <c r="L14" s="71"/>
      <c r="M14" s="71"/>
      <c r="N14" s="72"/>
      <c r="O14" s="71"/>
      <c r="P14" s="71"/>
      <c r="Q14" s="71"/>
      <c r="R14" s="72"/>
      <c r="S14" s="71"/>
      <c r="T14" s="71"/>
      <c r="U14" s="75"/>
    </row>
    <row r="15" ht="15.75" customHeight="1" spans="1:11">
      <c r="A15" s="39"/>
      <c r="B15" s="46"/>
      <c r="C15" s="47"/>
      <c r="D15" s="47"/>
      <c r="E15" s="48"/>
      <c r="F15" s="50" t="s">
        <v>35</v>
      </c>
      <c r="G15" s="49"/>
      <c r="H15" s="45">
        <f>'GRADED SPEC'!H15*2.54</f>
        <v>85.725</v>
      </c>
      <c r="I15" s="45">
        <f>'GRADED SPEC'!I15*2.54</f>
        <v>88.265</v>
      </c>
      <c r="J15" s="45">
        <f>'GRADED SPEC'!J15*2.54</f>
        <v>92.075</v>
      </c>
      <c r="K15" s="45">
        <f>'GRADED SPEC'!K15*2.54</f>
        <v>97.155</v>
      </c>
    </row>
    <row r="16" ht="15.75" customHeight="1" spans="1:11">
      <c r="A16" s="39"/>
      <c r="B16" s="46"/>
      <c r="C16" s="47"/>
      <c r="D16" s="47"/>
      <c r="E16" s="48"/>
      <c r="F16" s="50" t="s">
        <v>36</v>
      </c>
      <c r="G16" s="49"/>
      <c r="H16" s="45">
        <f>'GRADED SPEC'!H16*2.54</f>
        <v>83.185</v>
      </c>
      <c r="I16" s="45">
        <f>'GRADED SPEC'!I16*2.54</f>
        <v>85.725</v>
      </c>
      <c r="J16" s="45">
        <f>'GRADED SPEC'!J16*2.54</f>
        <v>89.535</v>
      </c>
      <c r="K16" s="45">
        <f>'GRADED SPEC'!K16*2.54</f>
        <v>94.615</v>
      </c>
    </row>
    <row r="17" ht="15.75" customHeight="1" spans="1:11">
      <c r="A17" s="39"/>
      <c r="B17" s="46"/>
      <c r="C17" s="47"/>
      <c r="D17" s="47"/>
      <c r="E17" s="48"/>
      <c r="F17" s="50" t="s">
        <v>37</v>
      </c>
      <c r="G17" s="49"/>
      <c r="H17" s="45">
        <f>'GRADED SPEC'!H17*2.54</f>
        <v>83.185</v>
      </c>
      <c r="I17" s="45">
        <f>'GRADED SPEC'!I17*2.54</f>
        <v>85.725</v>
      </c>
      <c r="J17" s="45">
        <f>'GRADED SPEC'!J17*2.54</f>
        <v>89.535</v>
      </c>
      <c r="K17" s="45">
        <f>'GRADED SPEC'!K17*2.54</f>
        <v>94.615</v>
      </c>
    </row>
    <row r="18" ht="15.75" customHeight="1" spans="1:11">
      <c r="A18" s="39">
        <v>3</v>
      </c>
      <c r="B18" s="40" t="s">
        <v>38</v>
      </c>
      <c r="C18" s="41"/>
      <c r="D18" s="41"/>
      <c r="E18" s="42"/>
      <c r="F18" s="50" t="s">
        <v>39</v>
      </c>
      <c r="G18" s="49">
        <v>0.25</v>
      </c>
      <c r="H18" s="45">
        <f>'GRADED SPEC'!H18*2.54</f>
        <v>67.31</v>
      </c>
      <c r="I18" s="45">
        <f>'GRADED SPEC'!I18*2.54</f>
        <v>69.85</v>
      </c>
      <c r="J18" s="45">
        <f>'GRADED SPEC'!J18*2.54</f>
        <v>73.66</v>
      </c>
      <c r="K18" s="45">
        <f>'GRADED SPEC'!K18*2.54</f>
        <v>78.74</v>
      </c>
    </row>
    <row r="19" ht="15.75" customHeight="1" spans="1:11">
      <c r="A19" s="39">
        <v>4</v>
      </c>
      <c r="B19" s="40" t="s">
        <v>40</v>
      </c>
      <c r="C19" s="41"/>
      <c r="D19" s="41"/>
      <c r="E19" s="42"/>
      <c r="F19" s="50" t="s">
        <v>41</v>
      </c>
      <c r="G19" s="49">
        <v>0.25</v>
      </c>
      <c r="H19" s="45">
        <f>'GRADED SPEC'!H19*2.54</f>
        <v>58.1025</v>
      </c>
      <c r="I19" s="45">
        <f>'GRADED SPEC'!I19*2.54</f>
        <v>60.6425</v>
      </c>
      <c r="J19" s="45">
        <f>'GRADED SPEC'!J19*2.54</f>
        <v>64.4525</v>
      </c>
      <c r="K19" s="45">
        <f>'GRADED SPEC'!K19*2.54</f>
        <v>69.5325</v>
      </c>
    </row>
    <row r="20" ht="15.75" customHeight="1" spans="1:11">
      <c r="A20" s="39">
        <v>5</v>
      </c>
      <c r="B20" s="40" t="s">
        <v>56</v>
      </c>
      <c r="C20" s="41"/>
      <c r="D20" s="41"/>
      <c r="E20" s="42"/>
      <c r="F20" s="50" t="s">
        <v>43</v>
      </c>
      <c r="G20" s="49">
        <v>0.25</v>
      </c>
      <c r="H20" s="45">
        <f>'GRADED SPEC'!H20*2.54</f>
        <v>212.09</v>
      </c>
      <c r="I20" s="45">
        <f>'GRADED SPEC'!I20*2.54</f>
        <v>215.9</v>
      </c>
      <c r="J20" s="45">
        <f>'GRADED SPEC'!J20*2.54</f>
        <v>221.2975</v>
      </c>
      <c r="K20" s="45">
        <f>'GRADED SPEC'!K20*2.54</f>
        <v>228.9175</v>
      </c>
    </row>
    <row r="21" ht="15.75" customHeight="1" spans="1:11">
      <c r="A21" s="39">
        <v>6</v>
      </c>
      <c r="B21" s="40" t="s">
        <v>42</v>
      </c>
      <c r="C21" s="41"/>
      <c r="D21" s="41"/>
      <c r="E21" s="42"/>
      <c r="F21" s="50" t="s">
        <v>45</v>
      </c>
      <c r="G21" s="49">
        <v>0.25</v>
      </c>
      <c r="H21" s="45">
        <f>'GRADED SPEC'!H21*2.54</f>
        <v>164.465</v>
      </c>
      <c r="I21" s="45">
        <f>'GRADED SPEC'!I21*2.54</f>
        <v>168.275</v>
      </c>
      <c r="J21" s="45">
        <f>'GRADED SPEC'!J21*2.54</f>
        <v>173.99</v>
      </c>
      <c r="K21" s="45">
        <f>'GRADED SPEC'!K21*2.54</f>
        <v>181.61</v>
      </c>
    </row>
    <row r="22" ht="15.75" customHeight="1" spans="1:11">
      <c r="A22" s="39">
        <v>7</v>
      </c>
      <c r="B22" s="40" t="s">
        <v>44</v>
      </c>
      <c r="C22" s="41"/>
      <c r="D22" s="41"/>
      <c r="E22" s="42"/>
      <c r="F22" s="50" t="s">
        <v>46</v>
      </c>
      <c r="G22" s="51"/>
      <c r="H22" s="45">
        <f>'GRADED SPEC'!H22*2.54</f>
        <v>71.4375</v>
      </c>
      <c r="I22" s="45">
        <f>'GRADED SPEC'!I22*2.54</f>
        <v>73.025</v>
      </c>
      <c r="J22" s="45">
        <f>'GRADED SPEC'!J22*2.54</f>
        <v>73.9775</v>
      </c>
      <c r="K22" s="45">
        <f>'GRADED SPEC'!K22*2.54</f>
        <v>75.2475</v>
      </c>
    </row>
    <row r="23" ht="15.75" customHeight="1" spans="1:11">
      <c r="A23" s="39"/>
      <c r="B23" s="46"/>
      <c r="C23" s="47"/>
      <c r="D23" s="47"/>
      <c r="E23" s="48"/>
      <c r="F23" s="50" t="s">
        <v>47</v>
      </c>
      <c r="G23" s="51"/>
      <c r="H23" s="45">
        <f>'GRADED SPEC'!H23*2.54</f>
        <v>10.16</v>
      </c>
      <c r="I23" s="45">
        <f>'GRADED SPEC'!I23*2.54</f>
        <v>10.16</v>
      </c>
      <c r="J23" s="45">
        <f>'GRADED SPEC'!J23*2.54</f>
        <v>10.16</v>
      </c>
      <c r="K23" s="45">
        <f>'GRADED SPEC'!K23*2.54</f>
        <v>10.16</v>
      </c>
    </row>
    <row r="24" ht="15.75" customHeight="1" spans="1:11">
      <c r="A24" s="39"/>
      <c r="B24" s="46"/>
      <c r="C24" s="47"/>
      <c r="D24" s="47"/>
      <c r="E24" s="48"/>
      <c r="F24" s="50" t="s">
        <v>48</v>
      </c>
      <c r="G24" s="51"/>
      <c r="H24" s="45">
        <f>'GRADED SPEC'!H24*2.54</f>
        <v>5.08</v>
      </c>
      <c r="I24" s="45">
        <f>'GRADED SPEC'!I24*2.54</f>
        <v>5.08</v>
      </c>
      <c r="J24" s="45">
        <f>'GRADED SPEC'!J24*2.54</f>
        <v>5.08</v>
      </c>
      <c r="K24" s="45">
        <f>'GRADED SPEC'!K24*2.54</f>
        <v>5.08</v>
      </c>
    </row>
    <row r="25" ht="15.75" customHeight="1" spans="1:11">
      <c r="A25" s="39"/>
      <c r="B25" s="46"/>
      <c r="C25" s="47"/>
      <c r="D25" s="47"/>
      <c r="E25" s="48"/>
      <c r="F25" s="50" t="s">
        <v>49</v>
      </c>
      <c r="G25" s="51"/>
      <c r="H25" s="45">
        <f>'GRADED SPEC'!H25*2.54</f>
        <v>13.97</v>
      </c>
      <c r="I25" s="45">
        <f>'GRADED SPEC'!I25*2.54</f>
        <v>13.97</v>
      </c>
      <c r="J25" s="45">
        <f>'GRADED SPEC'!J25*2.54</f>
        <v>13.97</v>
      </c>
      <c r="K25" s="45">
        <f>'GRADED SPEC'!K25*2.54</f>
        <v>13.97</v>
      </c>
    </row>
    <row r="26" ht="15.75" customHeight="1" spans="1:11">
      <c r="A26" s="39"/>
      <c r="B26" s="46"/>
      <c r="C26" s="47"/>
      <c r="D26" s="47"/>
      <c r="E26" s="48"/>
      <c r="F26" s="50" t="s">
        <v>50</v>
      </c>
      <c r="G26" s="51"/>
      <c r="H26" s="45">
        <f>'GRADED SPEC'!H26*2.54</f>
        <v>10.16</v>
      </c>
      <c r="I26" s="45">
        <f>'GRADED SPEC'!I26*2.54</f>
        <v>10.16</v>
      </c>
      <c r="J26" s="45">
        <f>'GRADED SPEC'!J26*2.54</f>
        <v>10.16</v>
      </c>
      <c r="K26" s="45">
        <f>'GRADED SPEC'!K26*2.54</f>
        <v>10.16</v>
      </c>
    </row>
    <row r="27" ht="15.75" customHeight="1" spans="1:11">
      <c r="A27" s="39"/>
      <c r="B27" s="46"/>
      <c r="C27" s="47"/>
      <c r="D27" s="47"/>
      <c r="E27" s="48"/>
      <c r="F27" s="50" t="s">
        <v>51</v>
      </c>
      <c r="G27" s="51"/>
      <c r="H27" s="45">
        <f>'GRADED SPEC'!H27*2.54</f>
        <v>43.18</v>
      </c>
      <c r="I27" s="45">
        <f>'GRADED SPEC'!I27*2.54</f>
        <v>43.18</v>
      </c>
      <c r="J27" s="45">
        <f>'GRADED SPEC'!J27*2.54</f>
        <v>43.18</v>
      </c>
      <c r="K27" s="45">
        <f>'GRADED SPEC'!K27*2.54</f>
        <v>43.18</v>
      </c>
    </row>
    <row r="28" ht="15.75" customHeight="1" spans="1:11">
      <c r="A28" s="39"/>
      <c r="B28" s="46"/>
      <c r="C28" s="47"/>
      <c r="D28" s="47"/>
      <c r="E28" s="48"/>
      <c r="F28" s="50" t="s">
        <v>52</v>
      </c>
      <c r="G28" s="51"/>
      <c r="H28" s="45">
        <f>'GRADED SPEC'!H28*2.54</f>
        <v>0.9525</v>
      </c>
      <c r="I28" s="45">
        <f>'GRADED SPEC'!I28*2.54</f>
        <v>0.9525</v>
      </c>
      <c r="J28" s="45">
        <f>'GRADED SPEC'!J28*2.54</f>
        <v>0.9525</v>
      </c>
      <c r="K28" s="45">
        <f>'GRADED SPEC'!K28*2.54</f>
        <v>0.9525</v>
      </c>
    </row>
    <row r="29" ht="15.75" customHeight="1" spans="1:11">
      <c r="A29" s="39"/>
      <c r="B29" s="46"/>
      <c r="C29" s="47"/>
      <c r="D29" s="47"/>
      <c r="E29" s="48"/>
      <c r="F29" s="50" t="s">
        <v>53</v>
      </c>
      <c r="G29" s="51"/>
      <c r="H29" s="45">
        <f>'GRADED SPEC'!H29*2.54</f>
        <v>20.0025</v>
      </c>
      <c r="I29" s="45">
        <f>'GRADED SPEC'!I29*2.54</f>
        <v>20.0025</v>
      </c>
      <c r="J29" s="45">
        <f>'GRADED SPEC'!J29*2.54</f>
        <v>20.0025</v>
      </c>
      <c r="K29" s="45">
        <f>'GRADED SPEC'!K29*2.54</f>
        <v>20.0025</v>
      </c>
    </row>
    <row r="30" ht="15.75" customHeight="1" spans="1:11">
      <c r="A30" s="39">
        <v>8</v>
      </c>
      <c r="B30" s="40" t="s">
        <v>54</v>
      </c>
      <c r="C30" s="41"/>
      <c r="D30" s="41"/>
      <c r="E30" s="42"/>
      <c r="F30" s="50" t="s">
        <v>55</v>
      </c>
      <c r="G30" s="51">
        <v>0.25</v>
      </c>
      <c r="H30" s="45">
        <f>'GRADED SPEC'!H30*2.54</f>
        <v>25.4</v>
      </c>
      <c r="I30" s="45">
        <f>'GRADED SPEC'!I30*2.54</f>
        <v>26.035</v>
      </c>
      <c r="J30" s="45">
        <f>'GRADED SPEC'!J30*2.54</f>
        <v>26.67</v>
      </c>
      <c r="K30" s="45">
        <f>'GRADED SPEC'!K30*2.54</f>
        <v>26.9875</v>
      </c>
    </row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</sheetData>
  <mergeCells count="33">
    <mergeCell ref="A1:C1"/>
    <mergeCell ref="G1:H1"/>
    <mergeCell ref="I1:K1"/>
    <mergeCell ref="A2:B2"/>
    <mergeCell ref="E2:G2"/>
    <mergeCell ref="A3:B3"/>
    <mergeCell ref="E3:G3"/>
    <mergeCell ref="A4:B4"/>
    <mergeCell ref="E4:G4"/>
    <mergeCell ref="A5:B5"/>
    <mergeCell ref="E5:G5"/>
    <mergeCell ref="H5:I5"/>
    <mergeCell ref="J5:K5"/>
    <mergeCell ref="A6:B6"/>
    <mergeCell ref="E6:G6"/>
    <mergeCell ref="H6:I6"/>
    <mergeCell ref="J6:K6"/>
    <mergeCell ref="B9:E9"/>
    <mergeCell ref="B14:E14"/>
    <mergeCell ref="B18:E18"/>
    <mergeCell ref="B19:E19"/>
    <mergeCell ref="B20:E20"/>
    <mergeCell ref="B21:E21"/>
    <mergeCell ref="B22:E22"/>
    <mergeCell ref="B30:E30"/>
    <mergeCell ref="G7:G8"/>
    <mergeCell ref="H7:H8"/>
    <mergeCell ref="I7:I8"/>
    <mergeCell ref="J7:J8"/>
    <mergeCell ref="K7:K8"/>
    <mergeCell ref="H2:I4"/>
    <mergeCell ref="J2:K4"/>
    <mergeCell ref="B7:E8"/>
  </mergeCells>
  <conditionalFormatting sqref="O9:O17 S9:S17">
    <cfRule type="notContainsBlanks" dxfId="0" priority="40">
      <formula>LEN(TRIM(O9))&gt;0</formula>
    </cfRule>
  </conditionalFormatting>
  <dataValidations count="2">
    <dataValidation type="list" allowBlank="1" showErrorMessage="1" sqref="J2">
      <formula1>"MAINLINE,LONG LEAD"</formula1>
    </dataValidation>
    <dataValidation type="list" allowBlank="1" showErrorMessage="1" sqref="J5">
      <formula1>"YES,NO"</formula1>
    </dataValidation>
  </dataValidations>
  <printOptions horizontalCentered="1" gridLines="1"/>
  <pageMargins left="0.25" right="0.25" top="0.314583333333333" bottom="0.75" header="0" footer="0"/>
  <pageSetup paperSize="9" fitToHeight="0" pageOrder="overThenDown" orientation="landscape" cellComments="atEnd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GRADED SPEC</vt:lpstr>
      <vt:lpstr>GRADED SPEC (CM)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Amanda</cp:lastModifiedBy>
  <dcterms:created xsi:type="dcterms:W3CDTF">2023-08-03T04:15:00Z</dcterms:created>
  <dcterms:modified xsi:type="dcterms:W3CDTF">2023-08-22T10:37:23Z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7ED28709A1C54CA5AC66F46D2A353198_13</vt:lpwstr>
  </property>
</Properties>
</file>