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5" activeTab="6"/>
  </bookViews>
  <sheets>
    <sheet name="Boning Construction" sheetId="34" state="hidden" r:id="rId1"/>
    <sheet name="Print and Artwork Placement" sheetId="14" state="hidden" r:id="rId2"/>
    <sheet name="Construction Ref Images" sheetId="43" state="hidden" r:id="rId3"/>
    <sheet name="Trims" sheetId="37" state="hidden" r:id="rId4"/>
    <sheet name="GRADED SPEC - ZIPPER" sheetId="47" state="hidden" r:id="rId5"/>
    <sheet name="XS-XXL" sheetId="61" r:id="rId6"/>
    <sheet name="XS-XXL(cm)" sheetId="62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  <externalReference r:id="rId17"/>
  </externalReferences>
  <definedNames>
    <definedName name="Contract_No" localSheetId="4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0">'Boning Construction'!$A$1:$L$54</definedName>
    <definedName name="_xlnm.Print_Area" localSheetId="2">'Construction Ref Images'!$A$1:$L$54</definedName>
    <definedName name="_xlnm.Print_Area" localSheetId="4">'GRADED SPEC - ZIPPER'!$A$1:$J$9</definedName>
    <definedName name="_xlnm.Print_Area" localSheetId="9">'Graded Spec Page'!$A$1:$M$43</definedName>
    <definedName name="_xlnm.Print_Area" localSheetId="7">'Pattern Card'!$A$1:$M$43</definedName>
    <definedName name="_xlnm.Print_Area" localSheetId="1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3">Trims!$A$1:$L$54</definedName>
    <definedName name="PROBLEM" localSheetId="4">#REF!</definedName>
    <definedName name="PROBLEM">#REF!</definedName>
    <definedName name="Contract_No" localSheetId="5">#REF!</definedName>
    <definedName name="_xlnm.Print_Area" localSheetId="5">'XS-XXL'!$A$1:$N$22</definedName>
    <definedName name="PROBLEM" localSheetId="5">#REF!</definedName>
    <definedName name="Contract_No" localSheetId="6">#REF!</definedName>
    <definedName name="PROBLEM" localSheetId="6">#REF!</definedName>
    <definedName name="_xlnm.Print_Area" localSheetId="6">'XS-XXL(cm)'!$A$1:$N$22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<sst xmlns="http://schemas.openxmlformats.org/spreadsheetml/2006/main" count="366" uniqueCount="141">
  <si>
    <t>CONSTRUCTION PAGE</t>
  </si>
  <si>
    <t>STYLE #:</t>
  </si>
  <si>
    <t>CALENDAR:</t>
  </si>
  <si>
    <t>REF PATTERN SENT:</t>
  </si>
  <si>
    <t>PO #:</t>
  </si>
  <si>
    <t>PRINT AND ARTWORK PLACEMENT</t>
  </si>
  <si>
    <t>CONSTRUCTION REFERENCE IMAGE PAGE</t>
  </si>
  <si>
    <t>REFERENCE BLOCK:</t>
  </si>
  <si>
    <t>VENDOR:</t>
  </si>
  <si>
    <t>TRIM PAGE</t>
  </si>
  <si>
    <t>GRADED SPEC PAGE</t>
  </si>
  <si>
    <t>BRAND:</t>
  </si>
  <si>
    <t>STYLE NAME:</t>
  </si>
  <si>
    <t xml:space="preserve">BGJ5005 ELISA </t>
  </si>
  <si>
    <t>DESIGNER:</t>
  </si>
  <si>
    <t>SARAH P / SOPHIA P</t>
  </si>
  <si>
    <t>DATE CREATED:</t>
  </si>
  <si>
    <t>TP COMPLETED BY:</t>
  </si>
  <si>
    <t>SEASON:</t>
  </si>
  <si>
    <t>SUMMER 24</t>
  </si>
  <si>
    <t>TECH DESIGNER:</t>
  </si>
  <si>
    <t>SOFIA / ESTHER</t>
  </si>
  <si>
    <t>DELIVERY:</t>
  </si>
  <si>
    <t>SUMMER 2</t>
  </si>
  <si>
    <t>JDC</t>
  </si>
  <si>
    <t>SIZE RANGE:</t>
  </si>
  <si>
    <t>S-XL</t>
  </si>
  <si>
    <t>SAMPLE SIZE:</t>
  </si>
  <si>
    <t>LARGE</t>
  </si>
  <si>
    <t>POINT OF MEASURE
(ALL BODY WIDTH POMS ARE TOTAL CIRCUMFERENCE)</t>
  </si>
  <si>
    <t>TOL +/-</t>
  </si>
  <si>
    <t>S</t>
  </si>
  <si>
    <t>M</t>
  </si>
  <si>
    <t>L</t>
  </si>
  <si>
    <t>XL</t>
  </si>
  <si>
    <t>ZIPPER LENGTH</t>
  </si>
  <si>
    <t>BGJ5005</t>
  </si>
  <si>
    <t>LEAD DESIGNER:</t>
  </si>
  <si>
    <t>STYLE NUMBER:</t>
  </si>
  <si>
    <t>TECH DESIGNER/PM:</t>
  </si>
  <si>
    <t>COLORWAY:</t>
  </si>
  <si>
    <t>POINT OF MEASURE
(TOTAL CIRCUMFERENCE)</t>
  </si>
  <si>
    <t>XXS</t>
  </si>
  <si>
    <t>XXL</t>
  </si>
  <si>
    <t>TOTAL BODY LENGTH (FROM FRONT STRAP JOINT TO HEM)</t>
  </si>
  <si>
    <t>上身长-肩带连接点到腰</t>
  </si>
  <si>
    <t>COWL FACING LENGTH (FOLDED EDGE TO SEAM)</t>
  </si>
  <si>
    <t>兜领宽</t>
  </si>
  <si>
    <t xml:space="preserve">COWL WIDTH (INNER EDGE TO INNER EDGE) </t>
  </si>
  <si>
    <t>兜领内长</t>
  </si>
  <si>
    <t>BUST 1/2" BELOW AH (SIDE SEAMS ALIGNED, CB TO CF)</t>
  </si>
  <si>
    <t>胸围-腋下1/2"</t>
  </si>
  <si>
    <t>WAIST WIDTH (NARROWEST POINT ON THE TORSO - 5.5" BELOW AH)</t>
  </si>
  <si>
    <t>腰围-腋下5.5"</t>
  </si>
  <si>
    <t>HIP WIDTH (12" BELOW AH)</t>
  </si>
  <si>
    <t>臀围-腋下12"</t>
  </si>
  <si>
    <t>SWEEP WIDTH (SELF) - ALONG CURVE</t>
  </si>
  <si>
    <t>面布摆围</t>
  </si>
  <si>
    <t>SWEEP WIDTH (LINING) - ALONG CURVE</t>
  </si>
  <si>
    <t>里布摆围</t>
  </si>
  <si>
    <t>FRONT ARMHOLE ON CURVE (STRAP JOIN TO SS)</t>
  </si>
  <si>
    <t>前袖笼弧量，肩带连接点到侧缝</t>
  </si>
  <si>
    <t>BACK ARMHOLE ON CURVE ( SS TO STRAP JOIN)</t>
  </si>
  <si>
    <t>后袖笼弧量，肩带连接点到侧缝</t>
  </si>
  <si>
    <t>SHOULDER STRAP LENGTH</t>
  </si>
  <si>
    <t>肩带长</t>
  </si>
  <si>
    <t>ADJUSTABLE RANGE LENGTH</t>
  </si>
  <si>
    <t>肩带调节量长</t>
  </si>
  <si>
    <t>拉链长</t>
  </si>
  <si>
    <t>LINING LENGTH - SHORTER THAN SELF</t>
  </si>
  <si>
    <t>里布比面布短</t>
  </si>
  <si>
    <t>PATTERN CARD PAGE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</si>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</sst>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#\ ?/?;\-?/?;0"/>
  </numFmts>
  <fonts count="97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4"/>
      <color theme="1"/>
      <name val="宋体"/>
      <charset val="134"/>
    </font>
    <font>
      <sz val="10"/>
      <color rgb="FFFF0000"/>
      <name val="Calibri"/>
      <charset val="134"/>
    </font>
    <font>
      <sz val="11"/>
      <color rgb="FF000000"/>
      <name val="宋体"/>
      <charset val="204"/>
    </font>
    <font>
      <b/>
      <sz val="14"/>
      <color rgb="FF000000"/>
      <name val="Arial"/>
      <charset val="134"/>
      <scheme val="major"/>
    </font>
    <font>
      <b/>
      <sz val="14"/>
      <color rgb="FFFF0000"/>
      <name val="Arial"/>
      <charset val="134"/>
      <scheme val="major"/>
    </font>
    <font>
      <sz val="14"/>
      <name val="Arial"/>
      <charset val="134"/>
      <scheme val="major"/>
    </font>
    <font>
      <b/>
      <sz val="14"/>
      <color theme="1"/>
      <name val="Arial"/>
      <charset val="134"/>
      <scheme val="minor"/>
    </font>
    <font>
      <b/>
      <sz val="14"/>
      <color rgb="FFFF0000"/>
      <name val="Arial"/>
      <charset val="134"/>
      <scheme val="minor"/>
    </font>
    <font>
      <sz val="14"/>
      <color theme="1"/>
      <name val="Arial"/>
      <charset val="134"/>
      <scheme val="minor"/>
    </font>
    <font>
      <sz val="14"/>
      <name val="Arial"/>
      <charset val="134"/>
      <scheme val="minor"/>
    </font>
    <font>
      <sz val="14"/>
      <color rgb="FFFF0000"/>
      <name val="Arial"/>
      <charset val="134"/>
      <scheme val="minor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8"/>
        <bgColor rgb="FFFFFFFF"/>
      </patternFill>
    </fill>
    <fill>
      <patternFill patternType="solid">
        <fgColor rgb="FFE7B7B1"/>
        <bgColor rgb="FFE7B7B1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1" fontId="76" fillId="0" borderId="0" applyFont="0" applyFill="0" applyBorder="0" applyAlignment="0" applyProtection="0">
      <alignment vertical="center"/>
    </xf>
    <xf numFmtId="42" fontId="76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24" borderId="8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83" applyNumberFormat="0" applyFill="0" applyAlignment="0" applyProtection="0">
      <alignment vertical="center"/>
    </xf>
    <xf numFmtId="0" fontId="83" fillId="0" borderId="83" applyNumberFormat="0" applyFill="0" applyAlignment="0" applyProtection="0">
      <alignment vertical="center"/>
    </xf>
    <xf numFmtId="0" fontId="84" fillId="0" borderId="8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25" borderId="85" applyNumberFormat="0" applyAlignment="0" applyProtection="0">
      <alignment vertical="center"/>
    </xf>
    <xf numFmtId="0" fontId="86" fillId="26" borderId="86" applyNumberFormat="0" applyAlignment="0" applyProtection="0">
      <alignment vertical="center"/>
    </xf>
    <xf numFmtId="0" fontId="87" fillId="26" borderId="85" applyNumberFormat="0" applyAlignment="0" applyProtection="0">
      <alignment vertical="center"/>
    </xf>
    <xf numFmtId="0" fontId="88" fillId="27" borderId="87" applyNumberFormat="0" applyAlignment="0" applyProtection="0">
      <alignment vertical="center"/>
    </xf>
    <xf numFmtId="0" fontId="89" fillId="0" borderId="88" applyNumberFormat="0" applyFill="0" applyAlignment="0" applyProtection="0">
      <alignment vertical="center"/>
    </xf>
    <xf numFmtId="0" fontId="90" fillId="0" borderId="89" applyNumberFormat="0" applyFill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4" fillId="1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4" fillId="42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94" fillId="47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4" fillId="49" borderId="0" applyNumberFormat="0" applyBorder="0" applyAlignment="0" applyProtection="0">
      <alignment vertical="center"/>
    </xf>
    <xf numFmtId="0" fontId="75" fillId="0" borderId="0"/>
    <xf numFmtId="0" fontId="0" fillId="0" borderId="0"/>
    <xf numFmtId="0" fontId="0" fillId="0" borderId="0"/>
    <xf numFmtId="0" fontId="96" fillId="0" borderId="0"/>
    <xf numFmtId="0" fontId="76" fillId="0" borderId="0"/>
    <xf numFmtId="0" fontId="0" fillId="0" borderId="0"/>
  </cellStyleXfs>
  <cellXfs count="469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0" applyFont="1" applyFill="1" applyAlignment="1"/>
    <xf numFmtId="0" fontId="12" fillId="0" borderId="0" xfId="0" applyFont="1" applyFill="1" applyAlignment="1"/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>
      <alignment horizontal="left" vertical="center"/>
    </xf>
    <xf numFmtId="176" fontId="14" fillId="0" borderId="6" xfId="0" applyNumberFormat="1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176" fontId="14" fillId="0" borderId="47" xfId="0" applyNumberFormat="1" applyFont="1" applyFill="1" applyBorder="1" applyAlignment="1">
      <alignment horizontal="left" vertical="center"/>
    </xf>
    <xf numFmtId="176" fontId="14" fillId="0" borderId="48" xfId="0" applyNumberFormat="1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center" vertical="center"/>
    </xf>
    <xf numFmtId="176" fontId="14" fillId="0" borderId="49" xfId="0" applyNumberFormat="1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left" vertical="center"/>
    </xf>
    <xf numFmtId="176" fontId="14" fillId="0" borderId="51" xfId="0" applyNumberFormat="1" applyFont="1" applyFill="1" applyBorder="1" applyAlignment="1">
      <alignment horizontal="left" vertical="center"/>
    </xf>
    <xf numFmtId="176" fontId="14" fillId="0" borderId="52" xfId="0" applyNumberFormat="1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5" xfId="0" applyFont="1" applyFill="1" applyBorder="1" applyAlignment="1">
      <alignment vertical="center"/>
    </xf>
    <xf numFmtId="0" fontId="22" fillId="0" borderId="53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23" xfId="0" applyFont="1" applyFill="1" applyBorder="1" applyAlignment="1">
      <alignment horizontal="left"/>
    </xf>
    <xf numFmtId="0" fontId="43" fillId="0" borderId="65" xfId="50" applyFont="1" applyFill="1" applyBorder="1" applyAlignment="1">
      <alignment vertical="center"/>
    </xf>
    <xf numFmtId="179" fontId="44" fillId="0" borderId="60" xfId="52" applyNumberFormat="1" applyFont="1" applyFill="1" applyBorder="1" applyAlignment="1">
      <alignment horizontal="center" vertical="center"/>
    </xf>
    <xf numFmtId="178" fontId="0" fillId="0" borderId="34" xfId="0" applyNumberFormat="1" applyFont="1" applyFill="1" applyBorder="1" applyAlignment="1">
      <alignment horizontal="center"/>
    </xf>
    <xf numFmtId="0" fontId="43" fillId="0" borderId="66" xfId="50" applyFont="1" applyFill="1" applyBorder="1" applyAlignment="1">
      <alignment vertical="center"/>
    </xf>
    <xf numFmtId="178" fontId="44" fillId="0" borderId="60" xfId="52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wrapText="1"/>
    </xf>
    <xf numFmtId="0" fontId="23" fillId="0" borderId="22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45" fillId="0" borderId="67" xfId="0" applyFont="1" applyFill="1" applyBorder="1" applyAlignment="1">
      <alignment horizontal="left" vertical="top" wrapText="1"/>
    </xf>
    <xf numFmtId="0" fontId="45" fillId="0" borderId="68" xfId="0" applyFont="1" applyFill="1" applyBorder="1" applyAlignment="1">
      <alignment horizontal="left" vertical="top" wrapText="1"/>
    </xf>
    <xf numFmtId="179" fontId="44" fillId="5" borderId="60" xfId="52" applyNumberFormat="1" applyFont="1" applyFill="1" applyBorder="1" applyAlignment="1">
      <alignment horizontal="center" vertical="center"/>
    </xf>
    <xf numFmtId="0" fontId="43" fillId="0" borderId="69" xfId="50" applyFont="1" applyFill="1" applyBorder="1" applyAlignment="1">
      <alignment vertical="center"/>
    </xf>
    <xf numFmtId="179" fontId="44" fillId="5" borderId="56" xfId="52" applyNumberFormat="1" applyFont="1" applyFill="1" applyBorder="1" applyAlignment="1">
      <alignment horizontal="center" vertical="center"/>
    </xf>
    <xf numFmtId="179" fontId="44" fillId="0" borderId="34" xfId="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48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49" fillId="4" borderId="45" xfId="0" applyFont="1" applyFill="1" applyBorder="1" applyAlignment="1">
      <alignment horizontal="center" vertical="center" wrapText="1"/>
    </xf>
    <xf numFmtId="0" fontId="50" fillId="4" borderId="4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51" fillId="3" borderId="34" xfId="0" applyFont="1" applyFill="1" applyBorder="1" applyAlignment="1">
      <alignment vertical="center"/>
    </xf>
    <xf numFmtId="0" fontId="52" fillId="3" borderId="34" xfId="0" applyFont="1" applyFill="1" applyBorder="1" applyAlignment="1">
      <alignment vertical="center"/>
    </xf>
    <xf numFmtId="0" fontId="53" fillId="3" borderId="34" xfId="0" applyFont="1" applyFill="1" applyBorder="1" applyAlignment="1">
      <alignment vertical="center"/>
    </xf>
    <xf numFmtId="180" fontId="54" fillId="5" borderId="57" xfId="0" applyNumberFormat="1" applyFont="1" applyFill="1" applyBorder="1" applyAlignment="1">
      <alignment horizontal="center" wrapText="1"/>
    </xf>
    <xf numFmtId="180" fontId="54" fillId="18" borderId="57" xfId="0" applyNumberFormat="1" applyFont="1" applyFill="1" applyBorder="1" applyAlignment="1">
      <alignment horizontal="center" wrapText="1"/>
    </xf>
    <xf numFmtId="179" fontId="0" fillId="0" borderId="34" xfId="0" applyNumberFormat="1" applyFont="1" applyFill="1" applyBorder="1" applyAlignment="1">
      <alignment horizontal="center"/>
    </xf>
    <xf numFmtId="178" fontId="0" fillId="0" borderId="34" xfId="0" applyNumberFormat="1" applyFont="1" applyFill="1" applyBorder="1" applyAlignment="1"/>
    <xf numFmtId="178" fontId="54" fillId="5" borderId="57" xfId="0" applyNumberFormat="1" applyFont="1" applyFill="1" applyBorder="1" applyAlignment="1">
      <alignment horizontal="center" wrapText="1"/>
    </xf>
    <xf numFmtId="178" fontId="55" fillId="11" borderId="34" xfId="54" applyNumberFormat="1" applyFont="1" applyFill="1" applyBorder="1" applyAlignment="1">
      <alignment horizontal="center" vertical="center" wrapText="1"/>
    </xf>
    <xf numFmtId="178" fontId="54" fillId="0" borderId="57" xfId="0" applyNumberFormat="1" applyFont="1" applyFill="1" applyBorder="1" applyAlignment="1">
      <alignment horizontal="center" wrapText="1"/>
    </xf>
    <xf numFmtId="181" fontId="55" fillId="5" borderId="48" xfId="0" applyNumberFormat="1" applyFont="1" applyFill="1" applyBorder="1" applyAlignment="1">
      <alignment horizontal="center" wrapText="1"/>
    </xf>
    <xf numFmtId="181" fontId="55" fillId="0" borderId="48" xfId="0" applyNumberFormat="1" applyFont="1" applyFill="1" applyBorder="1" applyAlignment="1">
      <alignment horizontal="center" wrapText="1"/>
    </xf>
    <xf numFmtId="181" fontId="55" fillId="0" borderId="57" xfId="0" applyNumberFormat="1" applyFont="1" applyFill="1" applyBorder="1" applyAlignment="1">
      <alignment horizontal="center" wrapText="1"/>
    </xf>
    <xf numFmtId="182" fontId="55" fillId="0" borderId="48" xfId="0" applyNumberFormat="1" applyFont="1" applyFill="1" applyBorder="1" applyAlignment="1">
      <alignment horizontal="center" wrapText="1"/>
    </xf>
    <xf numFmtId="181" fontId="54" fillId="5" borderId="57" xfId="0" applyNumberFormat="1" applyFont="1" applyFill="1" applyBorder="1" applyAlignment="1">
      <alignment horizontal="center" wrapText="1"/>
    </xf>
    <xf numFmtId="181" fontId="54" fillId="0" borderId="57" xfId="0" applyNumberFormat="1" applyFont="1" applyFill="1" applyBorder="1" applyAlignment="1">
      <alignment horizontal="center" wrapText="1"/>
    </xf>
    <xf numFmtId="178" fontId="55" fillId="5" borderId="48" xfId="0" applyNumberFormat="1" applyFont="1" applyFill="1" applyBorder="1" applyAlignment="1">
      <alignment horizontal="center" wrapText="1"/>
    </xf>
    <xf numFmtId="178" fontId="55" fillId="0" borderId="48" xfId="0" applyNumberFormat="1" applyFont="1" applyFill="1" applyBorder="1" applyAlignment="1">
      <alignment horizontal="center" wrapText="1"/>
    </xf>
    <xf numFmtId="0" fontId="0" fillId="0" borderId="0" xfId="51"/>
    <xf numFmtId="0" fontId="56" fillId="0" borderId="53" xfId="51" applyFont="1" applyBorder="1" applyAlignment="1">
      <alignment horizontal="center" vertical="center"/>
    </xf>
    <xf numFmtId="0" fontId="57" fillId="0" borderId="47" xfId="51" applyFont="1" applyBorder="1"/>
    <xf numFmtId="0" fontId="57" fillId="0" borderId="48" xfId="51" applyFont="1" applyBorder="1"/>
    <xf numFmtId="0" fontId="58" fillId="0" borderId="57" xfId="51" applyFont="1" applyBorder="1" applyAlignment="1">
      <alignment horizontal="center" vertical="center"/>
    </xf>
    <xf numFmtId="0" fontId="58" fillId="19" borderId="53" xfId="51" applyFont="1" applyFill="1" applyBorder="1" applyAlignment="1">
      <alignment horizontal="center" vertical="center"/>
    </xf>
    <xf numFmtId="0" fontId="59" fillId="2" borderId="70" xfId="52" applyFont="1" applyFill="1" applyBorder="1" applyAlignment="1">
      <alignment horizontal="right" vertical="center"/>
    </xf>
    <xf numFmtId="0" fontId="57" fillId="0" borderId="15" xfId="52" applyFont="1" applyBorder="1"/>
    <xf numFmtId="0" fontId="60" fillId="0" borderId="14" xfId="52" applyFont="1" applyBorder="1" applyAlignment="1">
      <alignment horizontal="left" vertical="center"/>
    </xf>
    <xf numFmtId="0" fontId="59" fillId="2" borderId="14" xfId="52" applyFont="1" applyFill="1" applyBorder="1" applyAlignment="1">
      <alignment horizontal="right" vertical="center"/>
    </xf>
    <xf numFmtId="0" fontId="61" fillId="20" borderId="14" xfId="52" applyFont="1" applyFill="1" applyBorder="1" applyAlignment="1">
      <alignment horizontal="left" vertical="center"/>
    </xf>
    <xf numFmtId="0" fontId="57" fillId="0" borderId="13" xfId="52" applyFont="1" applyBorder="1"/>
    <xf numFmtId="176" fontId="62" fillId="21" borderId="71" xfId="51" applyNumberFormat="1" applyFont="1" applyFill="1" applyBorder="1" applyAlignment="1">
      <alignment horizontal="center" vertical="center"/>
    </xf>
    <xf numFmtId="176" fontId="62" fillId="21" borderId="72" xfId="51" applyNumberFormat="1" applyFont="1" applyFill="1" applyBorder="1" applyAlignment="1">
      <alignment horizontal="center" vertical="center"/>
    </xf>
    <xf numFmtId="0" fontId="59" fillId="2" borderId="73" xfId="52" applyFont="1" applyFill="1" applyBorder="1" applyAlignment="1">
      <alignment horizontal="right" vertical="center"/>
    </xf>
    <xf numFmtId="0" fontId="57" fillId="0" borderId="47" xfId="52" applyFont="1" applyBorder="1"/>
    <xf numFmtId="14" fontId="60" fillId="0" borderId="14" xfId="52" applyNumberFormat="1" applyFont="1" applyBorder="1" applyAlignment="1">
      <alignment horizontal="left" vertical="center"/>
    </xf>
    <xf numFmtId="0" fontId="59" fillId="2" borderId="53" xfId="52" applyFont="1" applyFill="1" applyBorder="1" applyAlignment="1">
      <alignment horizontal="right" vertical="center"/>
    </xf>
    <xf numFmtId="0" fontId="61" fillId="20" borderId="53" xfId="52" applyFont="1" applyFill="1" applyBorder="1" applyAlignment="1">
      <alignment horizontal="left" vertical="center"/>
    </xf>
    <xf numFmtId="0" fontId="57" fillId="0" borderId="48" xfId="52" applyFont="1" applyBorder="1"/>
    <xf numFmtId="176" fontId="62" fillId="21" borderId="74" xfId="51" applyNumberFormat="1" applyFont="1" applyFill="1" applyBorder="1" applyAlignment="1">
      <alignment horizontal="center" vertical="center"/>
    </xf>
    <xf numFmtId="176" fontId="62" fillId="21" borderId="0" xfId="51" applyNumberFormat="1" applyFont="1" applyFill="1" applyAlignment="1">
      <alignment horizontal="center" vertical="center"/>
    </xf>
    <xf numFmtId="49" fontId="60" fillId="0" borderId="14" xfId="52" applyNumberFormat="1" applyFont="1" applyBorder="1" applyAlignment="1">
      <alignment horizontal="left" vertical="center"/>
    </xf>
    <xf numFmtId="0" fontId="60" fillId="0" borderId="53" xfId="52" applyFont="1" applyBorder="1" applyAlignment="1">
      <alignment horizontal="left" vertical="center"/>
    </xf>
    <xf numFmtId="176" fontId="62" fillId="21" borderId="14" xfId="51" applyNumberFormat="1" applyFont="1" applyFill="1" applyBorder="1" applyAlignment="1">
      <alignment horizontal="center" vertical="center"/>
    </xf>
    <xf numFmtId="176" fontId="62" fillId="21" borderId="15" xfId="51" applyNumberFormat="1" applyFont="1" applyFill="1" applyBorder="1" applyAlignment="1">
      <alignment horizontal="center" vertical="center"/>
    </xf>
    <xf numFmtId="0" fontId="58" fillId="0" borderId="0" xfId="51" applyFont="1" applyAlignment="1">
      <alignment vertical="center"/>
    </xf>
    <xf numFmtId="0" fontId="63" fillId="22" borderId="74" xfId="51" applyFont="1" applyFill="1" applyBorder="1" applyAlignment="1">
      <alignment horizontal="center" vertical="center" wrapText="1"/>
    </xf>
    <xf numFmtId="0" fontId="57" fillId="0" borderId="0" xfId="51" applyFont="1"/>
    <xf numFmtId="0" fontId="57" fillId="0" borderId="55" xfId="51" applyFont="1" applyBorder="1"/>
    <xf numFmtId="0" fontId="64" fillId="22" borderId="56" xfId="51" applyFont="1" applyFill="1" applyBorder="1" applyAlignment="1">
      <alignment horizontal="center" vertical="center" wrapText="1"/>
    </xf>
    <xf numFmtId="0" fontId="58" fillId="0" borderId="15" xfId="51" applyFont="1" applyBorder="1" applyAlignment="1">
      <alignment vertical="center"/>
    </xf>
    <xf numFmtId="0" fontId="57" fillId="0" borderId="14" xfId="51" applyFont="1" applyBorder="1"/>
    <xf numFmtId="0" fontId="57" fillId="0" borderId="15" xfId="51" applyFont="1" applyBorder="1"/>
    <xf numFmtId="0" fontId="57" fillId="0" borderId="13" xfId="51" applyFont="1" applyBorder="1"/>
    <xf numFmtId="0" fontId="57" fillId="0" borderId="60" xfId="51" applyFont="1" applyBorder="1"/>
    <xf numFmtId="0" fontId="65" fillId="0" borderId="57" xfId="51" applyFont="1" applyBorder="1" applyAlignment="1">
      <alignment horizontal="center"/>
    </xf>
    <xf numFmtId="0" fontId="60" fillId="5" borderId="14" xfId="50" applyFont="1" applyFill="1" applyBorder="1"/>
    <xf numFmtId="0" fontId="57" fillId="0" borderId="15" xfId="50" applyFont="1" applyBorder="1"/>
    <xf numFmtId="0" fontId="57" fillId="0" borderId="13" xfId="50" applyFont="1" applyBorder="1"/>
    <xf numFmtId="181" fontId="44" fillId="0" borderId="60" xfId="50" applyNumberFormat="1" applyFont="1" applyBorder="1" applyAlignment="1">
      <alignment horizontal="center"/>
    </xf>
    <xf numFmtId="181" fontId="61" fillId="5" borderId="57" xfId="50" applyNumberFormat="1" applyFont="1" applyFill="1" applyBorder="1" applyAlignment="1">
      <alignment horizontal="center" wrapText="1"/>
    </xf>
    <xf numFmtId="178" fontId="60" fillId="5" borderId="48" xfId="50" applyNumberFormat="1" applyFont="1" applyFill="1" applyBorder="1" applyAlignment="1">
      <alignment horizontal="center" wrapText="1"/>
    </xf>
    <xf numFmtId="0" fontId="66" fillId="0" borderId="0" xfId="51" applyFont="1"/>
    <xf numFmtId="176" fontId="62" fillId="21" borderId="62" xfId="51" applyNumberFormat="1" applyFont="1" applyFill="1" applyBorder="1" applyAlignment="1">
      <alignment horizontal="center" vertical="center"/>
    </xf>
    <xf numFmtId="0" fontId="60" fillId="5" borderId="0" xfId="51" applyFont="1" applyFill="1"/>
    <xf numFmtId="176" fontId="62" fillId="21" borderId="55" xfId="51" applyNumberFormat="1" applyFont="1" applyFill="1" applyBorder="1" applyAlignment="1">
      <alignment horizontal="center" vertical="center"/>
    </xf>
    <xf numFmtId="176" fontId="62" fillId="21" borderId="13" xfId="51" applyNumberFormat="1" applyFont="1" applyFill="1" applyBorder="1" applyAlignment="1">
      <alignment horizontal="center" vertical="center"/>
    </xf>
    <xf numFmtId="0" fontId="67" fillId="22" borderId="56" xfId="51" applyFont="1" applyFill="1" applyBorder="1" applyAlignment="1">
      <alignment horizontal="center" vertical="center" wrapText="1"/>
    </xf>
    <xf numFmtId="0" fontId="68" fillId="22" borderId="56" xfId="51" applyFont="1" applyFill="1" applyBorder="1" applyAlignment="1">
      <alignment horizontal="center" vertical="center" wrapText="1"/>
    </xf>
    <xf numFmtId="0" fontId="60" fillId="0" borderId="0" xfId="51" applyFont="1" applyAlignment="1">
      <alignment vertical="center"/>
    </xf>
    <xf numFmtId="0" fontId="59" fillId="0" borderId="0" xfId="51" applyFont="1" applyAlignment="1">
      <alignment horizontal="center" vertical="center"/>
    </xf>
    <xf numFmtId="0" fontId="64" fillId="0" borderId="0" xfId="51" applyFont="1" applyAlignment="1">
      <alignment horizontal="center" vertical="center" wrapText="1"/>
    </xf>
    <xf numFmtId="0" fontId="69" fillId="0" borderId="0" xfId="51" applyFont="1" applyAlignment="1">
      <alignment horizontal="center" vertical="center"/>
    </xf>
    <xf numFmtId="181" fontId="61" fillId="23" borderId="57" xfId="50" applyNumberFormat="1" applyFont="1" applyFill="1" applyBorder="1" applyAlignment="1">
      <alignment horizontal="center" wrapText="1"/>
    </xf>
    <xf numFmtId="178" fontId="60" fillId="0" borderId="48" xfId="50" applyNumberFormat="1" applyFont="1" applyBorder="1" applyAlignment="1">
      <alignment horizontal="center" wrapText="1"/>
    </xf>
    <xf numFmtId="178" fontId="60" fillId="0" borderId="0" xfId="51" applyNumberFormat="1" applyFont="1" applyAlignment="1">
      <alignment horizontal="center" vertical="center" wrapText="1"/>
    </xf>
    <xf numFmtId="178" fontId="62" fillId="0" borderId="0" xfId="51" applyNumberFormat="1" applyFont="1" applyAlignment="1">
      <alignment horizontal="center" vertical="center" wrapText="1"/>
    </xf>
    <xf numFmtId="0" fontId="61" fillId="0" borderId="0" xfId="51" applyFont="1"/>
    <xf numFmtId="0" fontId="60" fillId="6" borderId="0" xfId="51" applyFont="1" applyFill="1"/>
    <xf numFmtId="0" fontId="60" fillId="0" borderId="0" xfId="51" applyFont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1" fillId="0" borderId="63" xfId="0" applyFont="1" applyBorder="1" applyAlignment="1">
      <alignment horizontal="center" vertical="center"/>
    </xf>
    <xf numFmtId="0" fontId="72" fillId="0" borderId="63" xfId="0" applyFont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/>
    </xf>
    <xf numFmtId="0" fontId="71" fillId="3" borderId="2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vertical="center"/>
    </xf>
    <xf numFmtId="0" fontId="74" fillId="0" borderId="60" xfId="0" applyFont="1" applyBorder="1" applyAlignment="1">
      <alignment horizontal="left" vertical="center"/>
    </xf>
    <xf numFmtId="0" fontId="73" fillId="2" borderId="60" xfId="0" applyFont="1" applyFill="1" applyBorder="1" applyAlignment="1">
      <alignment horizontal="left" vertical="center"/>
    </xf>
    <xf numFmtId="176" fontId="74" fillId="0" borderId="7" xfId="0" applyNumberFormat="1" applyFont="1" applyBorder="1" applyAlignment="1">
      <alignment horizontal="left" vertical="center"/>
    </xf>
    <xf numFmtId="176" fontId="74" fillId="0" borderId="6" xfId="0" applyNumberFormat="1" applyFont="1" applyBorder="1" applyAlignment="1">
      <alignment horizontal="left" vertical="center"/>
    </xf>
    <xf numFmtId="0" fontId="73" fillId="2" borderId="75" xfId="0" applyFont="1" applyFill="1" applyBorder="1" applyAlignment="1">
      <alignment vertical="center"/>
    </xf>
    <xf numFmtId="14" fontId="74" fillId="0" borderId="60" xfId="0" applyNumberFormat="1" applyFont="1" applyBorder="1" applyAlignment="1">
      <alignment horizontal="left" vertical="center"/>
    </xf>
    <xf numFmtId="176" fontId="74" fillId="0" borderId="53" xfId="0" applyNumberFormat="1" applyFont="1" applyBorder="1" applyAlignment="1">
      <alignment horizontal="left" vertical="center"/>
    </xf>
    <xf numFmtId="176" fontId="74" fillId="0" borderId="48" xfId="0" applyNumberFormat="1" applyFont="1" applyBorder="1" applyAlignment="1">
      <alignment horizontal="left" vertical="center"/>
    </xf>
    <xf numFmtId="0" fontId="73" fillId="2" borderId="76" xfId="0" applyFont="1" applyFill="1" applyBorder="1" applyAlignment="1">
      <alignment vertical="center"/>
    </xf>
    <xf numFmtId="0" fontId="74" fillId="0" borderId="77" xfId="0" applyFont="1" applyBorder="1" applyAlignment="1">
      <alignment horizontal="left" vertical="center"/>
    </xf>
    <xf numFmtId="0" fontId="73" fillId="2" borderId="77" xfId="0" applyFont="1" applyFill="1" applyBorder="1" applyAlignment="1">
      <alignment horizontal="left" vertical="center"/>
    </xf>
    <xf numFmtId="176" fontId="74" fillId="0" borderId="78" xfId="0" applyNumberFormat="1" applyFont="1" applyBorder="1" applyAlignment="1">
      <alignment horizontal="left" vertical="center"/>
    </xf>
    <xf numFmtId="176" fontId="74" fillId="0" borderId="79" xfId="0" applyNumberFormat="1" applyFont="1" applyBorder="1" applyAlignment="1">
      <alignment horizontal="left" vertical="center"/>
    </xf>
    <xf numFmtId="0" fontId="74" fillId="0" borderId="45" xfId="0" applyFont="1" applyBorder="1" applyAlignment="1">
      <alignment horizontal="left" vertical="top"/>
    </xf>
    <xf numFmtId="0" fontId="75" fillId="0" borderId="45" xfId="0" applyFont="1" applyBorder="1"/>
    <xf numFmtId="0" fontId="75" fillId="0" borderId="34" xfId="0" applyFont="1" applyBorder="1"/>
    <xf numFmtId="0" fontId="0" fillId="0" borderId="34" xfId="0" applyBorder="1"/>
    <xf numFmtId="0" fontId="71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 2" xfId="51"/>
    <cellStyle name="Normal 3 2" xfId="52"/>
    <cellStyle name="Normal 3 3" xfId="53"/>
    <cellStyle name="Normal 8" xfId="54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  <color rgb="00FFE3D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284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27390" y="254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165100</xdr:colOff>
      <xdr:row>14</xdr:row>
      <xdr:rowOff>60976</xdr:rowOff>
    </xdr:from>
    <xdr:ext cx="4753428" cy="2856798"/>
    <xdr:pic>
      <xdr:nvPicPr>
        <xdr:cNvPr id="2" name="image17.png" title="Image"/>
        <xdr:cNvPicPr preferRelativeResize="0"/>
      </xdr:nvPicPr>
      <xdr:blipFill>
        <a:blip r:embed="rId2"/>
        <a:stretch>
          <a:fillRect/>
        </a:stretch>
      </xdr:blipFill>
      <xdr:spPr>
        <a:xfrm>
          <a:off x="165100" y="2718435"/>
          <a:ext cx="4752975" cy="285623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346528</xdr:colOff>
      <xdr:row>32</xdr:row>
      <xdr:rowOff>14916</xdr:rowOff>
    </xdr:from>
    <xdr:ext cx="4299857" cy="653143"/>
    <xdr:sp>
      <xdr:nvSpPr>
        <xdr:cNvPr id="4" name="Shape 22"/>
        <xdr:cNvSpPr txBox="1"/>
      </xdr:nvSpPr>
      <xdr:spPr>
        <a:xfrm>
          <a:off x="346075" y="5758180"/>
          <a:ext cx="4300220" cy="65341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EXTERNAL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(TOP APPLIED) BONING- MUST BE FINISHED AS THIS- ROUNDED OFF EDGES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  <xdr:twoCellAnchor editAs="oneCell">
    <xdr:from>
      <xdr:col>4</xdr:col>
      <xdr:colOff>23436</xdr:colOff>
      <xdr:row>12</xdr:row>
      <xdr:rowOff>76200</xdr:rowOff>
    </xdr:from>
    <xdr:to>
      <xdr:col>7</xdr:col>
      <xdr:colOff>357901</xdr:colOff>
      <xdr:row>35</xdr:row>
      <xdr:rowOff>140707</xdr:rowOff>
    </xdr:to>
    <xdr:pic>
      <xdr:nvPicPr>
        <xdr:cNvPr id="5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5241925" y="3031490"/>
          <a:ext cx="4008120" cy="2726055"/>
        </a:xfrm>
        <a:prstGeom prst="rect">
          <a:avLst/>
        </a:prstGeom>
      </xdr:spPr>
    </xdr:pic>
    <xdr:clientData/>
  </xdr:twoCellAnchor>
  <xdr:oneCellAnchor>
    <xdr:from>
      <xdr:col>7</xdr:col>
      <xdr:colOff>488077</xdr:colOff>
      <xdr:row>19</xdr:row>
      <xdr:rowOff>503</xdr:rowOff>
    </xdr:from>
    <xdr:ext cx="1938110" cy="1240064"/>
    <xdr:sp>
      <xdr:nvSpPr>
        <xdr:cNvPr id="6" name="Shape 22"/>
        <xdr:cNvSpPr txBox="1"/>
      </xdr:nvSpPr>
      <xdr:spPr>
        <a:xfrm>
          <a:off x="8729345" y="3514725"/>
          <a:ext cx="1938020" cy="124015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FOR </a:t>
          </a:r>
          <a:r>
            <a:rPr lang="en-US" sz="1600" b="1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INTERNAL</a:t>
          </a:r>
          <a:r>
            <a:rPr lang="en-US" sz="160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 </a:t>
          </a:r>
          <a:r>
            <a:rPr lang="en-US" sz="1600" baseline="0"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BONING- MUST BE FINISHED AS THIS- SILICONE CAPS</a:t>
          </a:r>
          <a:endParaRPr sz="1600" b="1"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4855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237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1074822</xdr:colOff>
      <xdr:row>6</xdr:row>
      <xdr:rowOff>137696</xdr:rowOff>
    </xdr:from>
    <xdr:to>
      <xdr:col>4</xdr:col>
      <xdr:colOff>284081</xdr:colOff>
      <xdr:row>8</xdr:row>
      <xdr:rowOff>137695</xdr:rowOff>
    </xdr:to>
    <xdr:sp>
      <xdr:nvSpPr>
        <xdr:cNvPr id="2" name="TextBox 1"/>
        <xdr:cNvSpPr txBox="1"/>
      </xdr:nvSpPr>
      <xdr:spPr>
        <a:xfrm>
          <a:off x="4100195" y="1423035"/>
          <a:ext cx="205549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 IMAGES</a:t>
          </a:r>
          <a:endParaRPr lang="en-US" sz="1100" b="1"/>
        </a:p>
      </xdr:txBody>
    </xdr:sp>
    <xdr:clientData/>
  </xdr:twoCellAnchor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4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52155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477923</xdr:colOff>
      <xdr:row>10</xdr:row>
      <xdr:rowOff>74197</xdr:rowOff>
    </xdr:from>
    <xdr:to>
      <xdr:col>1</xdr:col>
      <xdr:colOff>1485901</xdr:colOff>
      <xdr:row>11</xdr:row>
      <xdr:rowOff>114301</xdr:rowOff>
    </xdr:to>
    <xdr:sp>
      <xdr:nvSpPr>
        <xdr:cNvPr id="9" name="TextBox 8"/>
        <xdr:cNvSpPr txBox="1"/>
      </xdr:nvSpPr>
      <xdr:spPr>
        <a:xfrm>
          <a:off x="1697355" y="2045335"/>
          <a:ext cx="1008380" cy="2120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FRONT</a:t>
          </a:r>
          <a:endParaRPr lang="en-US" sz="1100" b="1"/>
        </a:p>
      </xdr:txBody>
    </xdr:sp>
    <xdr:clientData/>
  </xdr:twoCellAnchor>
  <xdr:twoCellAnchor>
    <xdr:from>
      <xdr:col>5</xdr:col>
      <xdr:colOff>465223</xdr:colOff>
      <xdr:row>9</xdr:row>
      <xdr:rowOff>124997</xdr:rowOff>
    </xdr:from>
    <xdr:to>
      <xdr:col>7</xdr:col>
      <xdr:colOff>457201</xdr:colOff>
      <xdr:row>11</xdr:row>
      <xdr:rowOff>1</xdr:rowOff>
    </xdr:to>
    <xdr:sp>
      <xdr:nvSpPr>
        <xdr:cNvPr id="11" name="TextBox 10"/>
        <xdr:cNvSpPr txBox="1"/>
      </xdr:nvSpPr>
      <xdr:spPr>
        <a:xfrm>
          <a:off x="7771765" y="1924685"/>
          <a:ext cx="948690" cy="2184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BACK</a:t>
          </a:r>
          <a:endParaRPr lang="en-US" sz="1100" b="1"/>
        </a:p>
      </xdr:txBody>
    </xdr:sp>
    <xdr:clientData/>
  </xdr:twoCellAnchor>
  <xdr:oneCellAnchor>
    <xdr:from>
      <xdr:col>4</xdr:col>
      <xdr:colOff>622300</xdr:colOff>
      <xdr:row>50</xdr:row>
      <xdr:rowOff>70956</xdr:rowOff>
    </xdr:from>
    <xdr:ext cx="4089400" cy="293437"/>
    <xdr:sp>
      <xdr:nvSpPr>
        <xdr:cNvPr id="5" name="TextBox 4"/>
        <xdr:cNvSpPr txBox="1"/>
      </xdr:nvSpPr>
      <xdr:spPr>
        <a:xfrm>
          <a:off x="6494145" y="8900160"/>
          <a:ext cx="4089400" cy="29337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rgbClr val="FF0000"/>
              </a:solidFill>
              <a:latin typeface="Century Gothic" panose="020B0502020202020204" pitchFamily="34" charset="0"/>
            </a:rPr>
            <a:t>FOR </a:t>
          </a:r>
          <a:r>
            <a:rPr lang="en-US" sz="1100" b="1" i="1" u="none" baseline="0">
              <a:solidFill>
                <a:srgbClr val="FF0000"/>
              </a:solidFill>
              <a:latin typeface="Century Gothic" panose="020B0502020202020204" pitchFamily="34" charset="0"/>
            </a:rPr>
            <a:t>CUFF CONSTRUCTION REF</a:t>
          </a:r>
          <a:endParaRPr lang="en-US" sz="1000" b="1" i="0" u="none" baseline="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0</xdr:col>
      <xdr:colOff>596900</xdr:colOff>
      <xdr:row>44</xdr:row>
      <xdr:rowOff>109056</xdr:rowOff>
    </xdr:from>
    <xdr:ext cx="5722106" cy="1188348"/>
    <xdr:sp>
      <xdr:nvSpPr>
        <xdr:cNvPr id="6" name="TextBox 5"/>
        <xdr:cNvSpPr txBox="1"/>
      </xdr:nvSpPr>
      <xdr:spPr>
        <a:xfrm>
          <a:off x="596900" y="7909560"/>
          <a:ext cx="5721985" cy="1188720"/>
        </a:xfrm>
        <a:prstGeom prst="rect">
          <a:avLst/>
        </a:prstGeom>
        <a:solidFill>
          <a:schemeClr val="lt1"/>
        </a:solidFill>
        <a:ln w="12700">
          <a:solidFill>
            <a:schemeClr val="bg1">
              <a:lumMod val="50000"/>
            </a:schemeClr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 i="1" u="none">
              <a:solidFill>
                <a:schemeClr val="tx1"/>
              </a:solidFill>
              <a:latin typeface="Century Gothic" panose="020B0502020202020204" pitchFamily="34" charset="0"/>
            </a:rPr>
            <a:t>FOR BISHOP SLEEVE CONSTRUCTION</a:t>
          </a:r>
          <a:endParaRPr lang="en-US" sz="1100" b="1" i="1" u="none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FULL BLOUSON AT CUFF SEAM- 3:1 SHIRRING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- 3 1/2" DEEP CUFF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- 2 PLY SELF FABRIC CUFF, FUSE, UNDERSTITCH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- 6X 14L SELFCOVERED SHANK BUTTONS</a:t>
          </a:r>
          <a:endParaRPr lang="en-US" sz="11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en-US" sz="1100" b="0" i="0" u="none" baseline="0">
              <a:solidFill>
                <a:schemeClr val="tx1"/>
              </a:solidFill>
              <a:latin typeface="Century Gothic" panose="020B0502020202020204" pitchFamily="34" charset="0"/>
            </a:rPr>
            <a:t>- SELF FABRIC 1/8" LOOPS</a:t>
          </a:r>
          <a:endParaRPr lang="en-US" sz="1000" b="0" i="0" u="none" baseline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13735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7345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5675" y="1403985"/>
          <a:ext cx="340487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4915" y="3184525"/>
          <a:ext cx="299783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1045" y="1425575"/>
          <a:ext cx="332994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06945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49580" y="3969385"/>
          <a:ext cx="4420235" cy="2886075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64855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171450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7829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968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1723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rdygrey\Birdy%20Grey%20Dropbox\BG%20Tech%20Design%20Development\1.%20TECH%20PACKS%20-%20DRESSES\2025\1.%20SPRING\JUNIORS\MILLY\MATTE%20SATIN\ELISA\NEW%20BGJ5005%20ELISA%20DRESS,%20MATTE%20SATIN,%20MIL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Print and Artwork Placement"/>
      <sheetName val="Construction Ref Images"/>
      <sheetName val="Construction Ref Images (1)"/>
      <sheetName val="Reference Images"/>
      <sheetName val="Fabrics"/>
      <sheetName val="Trims"/>
      <sheetName val="BOM"/>
      <sheetName val="GRADED SPEC - ZIPPER"/>
      <sheetName val="REFERENCE FIT (L) 6-26-24"/>
      <sheetName val="1ST FIT (L) 10-10-24"/>
      <sheetName val="PP (L) 10-31-24"/>
      <sheetName val="SPEC SHEET"/>
      <sheetName val="Graded Spec Page"/>
      <sheetName val="TOP SPECS (1)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BGJ5005</v>
          </cell>
        </row>
        <row r="2">
          <cell r="B2" t="str">
            <v>ELISA DRESS</v>
          </cell>
        </row>
        <row r="2">
          <cell r="D2" t="str">
            <v>SARAH PUNTER</v>
          </cell>
        </row>
        <row r="2">
          <cell r="I2" t="str">
            <v>LISA MIDI MOST RECENT PATTERN</v>
          </cell>
        </row>
        <row r="3">
          <cell r="B3">
            <v>45359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4">
          <cell r="D4" t="str">
            <v>SOFIA/ MAYRA/ ESTHER</v>
          </cell>
        </row>
        <row r="5">
          <cell r="B5" t="str">
            <v>SPRING</v>
          </cell>
        </row>
        <row r="5">
          <cell r="D5" t="str">
            <v>LARGE</v>
          </cell>
        </row>
        <row r="5">
          <cell r="I5" t="str">
            <v>NO</v>
          </cell>
        </row>
        <row r="6">
          <cell r="B6" t="str">
            <v>S-XL</v>
          </cell>
        </row>
        <row r="6">
          <cell r="D6" t="str">
            <v>ANY AVAILABLE</v>
          </cell>
        </row>
        <row r="6">
          <cell r="I6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N11" sqref="N11"/>
    </sheetView>
  </sheetViews>
  <sheetFormatPr defaultColWidth="12.6637168141593" defaultRowHeight="15.75" customHeight="1"/>
  <cols>
    <col min="1" max="1" width="17" customWidth="1"/>
    <col min="2" max="2" width="25" customWidth="1"/>
    <col min="3" max="3" width="21.8318584070796" customWidth="1"/>
    <col min="4" max="4" width="17.8318584070796" customWidth="1"/>
    <col min="5" max="5" width="20" customWidth="1"/>
    <col min="6" max="13" width="6.66371681415929" customWidth="1"/>
    <col min="14" max="14" width="7.16814159292035" customWidth="1"/>
    <col min="15" max="26" width="6.66371681415929" customWidth="1"/>
  </cols>
  <sheetData>
    <row r="1" ht="33.75" customHeight="1" spans="1:12">
      <c r="A1" s="431" t="s">
        <v>0</v>
      </c>
      <c r="B1" s="432"/>
      <c r="C1" s="433"/>
      <c r="D1" s="434" t="s">
        <v>1</v>
      </c>
      <c r="E1" s="435" t="e">
        <f>#REF!</f>
        <v>#REF!</v>
      </c>
      <c r="F1" s="436"/>
      <c r="G1" s="437"/>
      <c r="H1" s="437"/>
      <c r="I1" s="437"/>
      <c r="J1" s="437"/>
      <c r="K1" s="437"/>
      <c r="L1" s="456"/>
    </row>
    <row r="2" ht="13.5" customHeight="1" spans="1:12">
      <c r="A2" s="438" t="e">
        <f>#REF!</f>
        <v>#REF!</v>
      </c>
      <c r="B2" s="439" t="e">
        <f>#REF!</f>
        <v>#REF!</v>
      </c>
      <c r="C2" s="440" t="e">
        <f>#REF!</f>
        <v>#REF!</v>
      </c>
      <c r="D2" s="441" t="e">
        <f>#REF!</f>
        <v>#REF!</v>
      </c>
      <c r="E2" s="442"/>
      <c r="F2" s="463" t="s">
        <v>2</v>
      </c>
      <c r="G2" s="74"/>
      <c r="H2" s="75"/>
      <c r="I2" s="466" t="e">
        <f>#REF!</f>
        <v>#REF!</v>
      </c>
      <c r="J2" s="467"/>
      <c r="K2" s="467"/>
      <c r="L2" s="468"/>
    </row>
    <row r="3" ht="13.5" customHeight="1" spans="1:12">
      <c r="A3" s="443" t="e">
        <f>#REF!</f>
        <v>#REF!</v>
      </c>
      <c r="B3" s="444" t="e">
        <f>#REF!</f>
        <v>#REF!</v>
      </c>
      <c r="C3" s="440" t="e">
        <f>#REF!</f>
        <v>#REF!</v>
      </c>
      <c r="D3" s="445" t="e">
        <f>#REF!</f>
        <v>#REF!</v>
      </c>
      <c r="E3" s="446"/>
      <c r="F3" s="464"/>
      <c r="G3" s="82"/>
      <c r="H3" s="83"/>
      <c r="I3" s="457"/>
      <c r="J3" s="458"/>
      <c r="K3" s="458"/>
      <c r="L3" s="459"/>
    </row>
    <row r="4" ht="13.5" customHeight="1" spans="1:12">
      <c r="A4" s="443" t="e">
        <f>#REF!</f>
        <v>#REF!</v>
      </c>
      <c r="B4" s="439" t="e">
        <f>#REF!</f>
        <v>#REF!</v>
      </c>
      <c r="C4" s="440" t="e">
        <f>#REF!</f>
        <v>#REF!</v>
      </c>
      <c r="D4" s="445" t="e">
        <f>#REF!</f>
        <v>#REF!</v>
      </c>
      <c r="E4" s="446"/>
      <c r="F4" s="465"/>
      <c r="G4" s="85"/>
      <c r="H4" s="86"/>
      <c r="I4" s="460"/>
      <c r="J4" s="461"/>
      <c r="K4" s="461"/>
      <c r="L4" s="462"/>
    </row>
    <row r="5" ht="13.5" customHeight="1" spans="1:12">
      <c r="A5" s="443" t="e">
        <f>#REF!</f>
        <v>#REF!</v>
      </c>
      <c r="B5" s="439" t="e">
        <f>#REF!</f>
        <v>#REF!</v>
      </c>
      <c r="C5" s="440" t="e">
        <f>#REF!</f>
        <v>#REF!</v>
      </c>
      <c r="D5" s="445" t="e">
        <f>#REF!</f>
        <v>#REF!</v>
      </c>
      <c r="E5" s="44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447" t="e">
        <f>#REF!</f>
        <v>#REF!</v>
      </c>
      <c r="B6" s="448" t="e">
        <f>#REF!</f>
        <v>#REF!</v>
      </c>
      <c r="C6" s="449" t="e">
        <f>#REF!</f>
        <v>#REF!</v>
      </c>
      <c r="D6" s="450" t="e">
        <f>#REF!</f>
        <v>#REF!</v>
      </c>
      <c r="E6" s="45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</row>
    <row r="8" ht="13.5" customHeight="1" spans="1:12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4"/>
    </row>
    <row r="9" ht="13.5" customHeight="1" spans="1:12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4"/>
    </row>
    <row r="10" ht="13.5" customHeight="1" spans="1:12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4"/>
    </row>
    <row r="11" ht="13.5" customHeight="1" spans="1:12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4"/>
    </row>
    <row r="12" ht="13.5" customHeight="1" spans="1:12">
      <c r="A12" s="454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4"/>
    </row>
    <row r="13" ht="13.5" customHeight="1" spans="1:12">
      <c r="A13" s="454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4"/>
    </row>
    <row r="14" ht="13.5" customHeight="1" spans="1:12">
      <c r="A14" s="454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4"/>
    </row>
    <row r="15" ht="13.5" customHeight="1" spans="1:12">
      <c r="A15" s="454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4"/>
    </row>
    <row r="16" ht="13.5" customHeight="1" spans="1:12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4"/>
    </row>
    <row r="17" ht="13.5" customHeight="1" spans="1:12">
      <c r="A17" s="454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4"/>
    </row>
    <row r="18" ht="13.5" customHeight="1" spans="1:12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4"/>
    </row>
    <row r="19" ht="13.5" customHeight="1" spans="1:12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4"/>
    </row>
    <row r="20" ht="13.5" customHeight="1" spans="1:12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4"/>
    </row>
    <row r="21" ht="13.5" customHeight="1" spans="1:12">
      <c r="A21" s="454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4"/>
    </row>
    <row r="22" ht="13.5" customHeight="1" spans="1:12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4"/>
    </row>
    <row r="23" ht="13.5" customHeight="1" spans="1:12">
      <c r="A23" s="454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4"/>
    </row>
    <row r="24" ht="13.5" customHeight="1" spans="1:12">
      <c r="A24" s="454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4"/>
    </row>
    <row r="25" ht="13.5" customHeight="1" spans="1:12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4"/>
    </row>
    <row r="26" ht="13.5" customHeight="1" spans="1:12">
      <c r="A26" s="454"/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4"/>
    </row>
    <row r="27" ht="13.5" customHeight="1" spans="1:12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4"/>
    </row>
    <row r="28" ht="13.5" customHeight="1" spans="1:12">
      <c r="A28" s="454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4"/>
    </row>
    <row r="29" ht="13.5" customHeight="1" spans="1:12">
      <c r="A29" s="454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4"/>
    </row>
    <row r="30" ht="13.5" customHeight="1" spans="1:12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4"/>
    </row>
    <row r="31" ht="13.5" customHeight="1" spans="1:12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4"/>
    </row>
    <row r="32" ht="13.5" customHeight="1" spans="1:12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4"/>
    </row>
    <row r="33" ht="13.5" customHeight="1" spans="1:12">
      <c r="A33" s="454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4"/>
    </row>
    <row r="34" ht="13.5" customHeight="1" spans="1:12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4"/>
    </row>
    <row r="35" ht="13.5" customHeight="1" spans="1:12">
      <c r="A35" s="454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4"/>
    </row>
    <row r="36" ht="13.5" customHeight="1" spans="1:12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4"/>
    </row>
    <row r="37" ht="13.5" customHeight="1" spans="1:12">
      <c r="A37" s="454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4"/>
    </row>
    <row r="38" ht="13.5" customHeight="1" spans="1:12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4"/>
    </row>
    <row r="39" ht="13.5" customHeight="1" spans="1:12">
      <c r="A39" s="454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4"/>
    </row>
    <row r="40" ht="13.5" customHeight="1" spans="1:12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4"/>
    </row>
    <row r="41" ht="13.5" customHeight="1" spans="1:12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4"/>
    </row>
    <row r="42" ht="13.5" customHeight="1" spans="1:12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4"/>
    </row>
    <row r="43" ht="13.5" customHeight="1" spans="1:12">
      <c r="A43" s="454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4"/>
    </row>
    <row r="44" ht="13.5" customHeight="1" spans="1:12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4"/>
    </row>
    <row r="45" ht="13.5" customHeight="1" spans="1:12">
      <c r="A45" s="454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4"/>
    </row>
    <row r="46" ht="13.5" customHeight="1" spans="1:12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4"/>
    </row>
    <row r="47" ht="13.5" customHeight="1" spans="1:12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4"/>
    </row>
    <row r="48" ht="13.5" customHeight="1" spans="1:12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4"/>
    </row>
    <row r="49" ht="13.5" customHeight="1" spans="1:12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4"/>
    </row>
    <row r="50" ht="13.5" customHeight="1" spans="1:12">
      <c r="A50" s="454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4"/>
    </row>
    <row r="51" ht="13.5" customHeight="1" spans="1:12">
      <c r="A51" s="454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4"/>
    </row>
    <row r="52" ht="13.5" customHeight="1" spans="1:12">
      <c r="A52" s="454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4"/>
    </row>
    <row r="53" ht="13.5" customHeight="1" spans="1:12">
      <c r="A53" s="454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4"/>
    </row>
    <row r="54" ht="13.5" customHeight="1" spans="1:12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7"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681415929204" customWidth="1"/>
    <col min="3" max="3" width="21.8318584070796" customWidth="1"/>
    <col min="4" max="4" width="17.8318584070796" customWidth="1"/>
    <col min="5" max="5" width="20" customWidth="1"/>
    <col min="6" max="13" width="6.66371681415929" customWidth="1"/>
    <col min="14" max="14" width="7.16814159292035" customWidth="1"/>
    <col min="15" max="26" width="6.66371681415929" customWidth="1"/>
  </cols>
  <sheetData>
    <row r="1" ht="33.75" customHeight="1" spans="1:12">
      <c r="A1" s="431" t="s">
        <v>5</v>
      </c>
      <c r="B1" s="432"/>
      <c r="C1" s="433"/>
      <c r="D1" s="434" t="s">
        <v>1</v>
      </c>
      <c r="E1" s="435" t="e">
        <f>#REF!</f>
        <v>#REF!</v>
      </c>
      <c r="F1" s="436"/>
      <c r="G1" s="437"/>
      <c r="H1" s="437"/>
      <c r="I1" s="437"/>
      <c r="J1" s="437"/>
      <c r="K1" s="437"/>
      <c r="L1" s="456"/>
    </row>
    <row r="2" ht="13.5" customHeight="1" spans="1:12">
      <c r="A2" s="438" t="e">
        <f>#REF!</f>
        <v>#REF!</v>
      </c>
      <c r="B2" s="439" t="e">
        <f>#REF!</f>
        <v>#REF!</v>
      </c>
      <c r="C2" s="440" t="e">
        <f>#REF!</f>
        <v>#REF!</v>
      </c>
      <c r="D2" s="441" t="e">
        <f>#REF!</f>
        <v>#REF!</v>
      </c>
      <c r="E2" s="442"/>
      <c r="F2" s="128" t="s">
        <v>2</v>
      </c>
      <c r="G2" s="128"/>
      <c r="H2" s="128"/>
      <c r="I2" s="457" t="e">
        <f>#REF!</f>
        <v>#REF!</v>
      </c>
      <c r="J2" s="458"/>
      <c r="K2" s="458"/>
      <c r="L2" s="459"/>
    </row>
    <row r="3" ht="13.5" customHeight="1" spans="1:12">
      <c r="A3" s="443" t="e">
        <f>#REF!</f>
        <v>#REF!</v>
      </c>
      <c r="B3" s="439" t="e">
        <f>#REF!</f>
        <v>#REF!</v>
      </c>
      <c r="C3" s="440" t="e">
        <f>#REF!</f>
        <v>#REF!</v>
      </c>
      <c r="D3" s="445" t="e">
        <f>#REF!</f>
        <v>#REF!</v>
      </c>
      <c r="E3" s="446"/>
      <c r="F3" s="135"/>
      <c r="G3" s="135"/>
      <c r="H3" s="135"/>
      <c r="I3" s="457"/>
      <c r="J3" s="458"/>
      <c r="K3" s="458"/>
      <c r="L3" s="459"/>
    </row>
    <row r="4" ht="13.5" customHeight="1" spans="1:12">
      <c r="A4" s="443" t="e">
        <f>#REF!</f>
        <v>#REF!</v>
      </c>
      <c r="B4" s="439" t="e">
        <f>#REF!</f>
        <v>#REF!</v>
      </c>
      <c r="C4" s="440" t="e">
        <f>#REF!</f>
        <v>#REF!</v>
      </c>
      <c r="D4" s="445" t="e">
        <f>#REF!</f>
        <v>#REF!</v>
      </c>
      <c r="E4" s="446"/>
      <c r="F4" s="135"/>
      <c r="G4" s="135"/>
      <c r="H4" s="135"/>
      <c r="I4" s="460"/>
      <c r="J4" s="461"/>
      <c r="K4" s="461"/>
      <c r="L4" s="462"/>
    </row>
    <row r="5" ht="13.5" customHeight="1" spans="1:12">
      <c r="A5" s="443" t="e">
        <f>#REF!</f>
        <v>#REF!</v>
      </c>
      <c r="B5" s="439" t="e">
        <f>#REF!</f>
        <v>#REF!</v>
      </c>
      <c r="C5" s="440" t="e">
        <f>#REF!</f>
        <v>#REF!</v>
      </c>
      <c r="D5" s="445" t="e">
        <f>#REF!</f>
        <v>#REF!</v>
      </c>
      <c r="E5" s="446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447" t="e">
        <f>#REF!</f>
        <v>#REF!</v>
      </c>
      <c r="B6" s="448" t="e">
        <f>#REF!</f>
        <v>#REF!</v>
      </c>
      <c r="C6" s="449" t="e">
        <f>#REF!</f>
        <v>#REF!</v>
      </c>
      <c r="D6" s="450" t="e">
        <f>#REF!</f>
        <v>#REF!</v>
      </c>
      <c r="E6" s="451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</row>
    <row r="8" ht="13.5" customHeight="1" spans="1:12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4"/>
    </row>
    <row r="9" ht="13.5" customHeight="1" spans="1:12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4"/>
    </row>
    <row r="10" ht="13.5" customHeight="1" spans="1:12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4"/>
    </row>
    <row r="11" ht="13.5" customHeight="1" spans="1:12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4"/>
    </row>
    <row r="12" ht="13.5" customHeight="1" spans="1:12">
      <c r="A12" s="454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4"/>
    </row>
    <row r="13" ht="13.5" customHeight="1" spans="1:12">
      <c r="A13" s="454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4"/>
    </row>
    <row r="14" ht="13.5" customHeight="1" spans="1:12">
      <c r="A14" s="454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4"/>
    </row>
    <row r="15" ht="13.5" customHeight="1" spans="1:12">
      <c r="A15" s="454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4"/>
    </row>
    <row r="16" ht="13.5" customHeight="1" spans="1:12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4"/>
    </row>
    <row r="17" ht="13.5" customHeight="1" spans="1:12">
      <c r="A17" s="454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4"/>
    </row>
    <row r="18" ht="13.5" customHeight="1" spans="1:12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4"/>
    </row>
    <row r="19" ht="13.5" customHeight="1" spans="1:12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4"/>
    </row>
    <row r="20" ht="13.5" customHeight="1" spans="1:12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4"/>
    </row>
    <row r="21" ht="13.5" customHeight="1" spans="1:12">
      <c r="A21" s="454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4"/>
    </row>
    <row r="22" ht="13.5" customHeight="1" spans="1:12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4"/>
    </row>
    <row r="23" ht="13.5" customHeight="1" spans="1:12">
      <c r="A23" s="454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4"/>
    </row>
    <row r="24" ht="13.5" customHeight="1" spans="1:12">
      <c r="A24" s="454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4"/>
    </row>
    <row r="25" ht="13.5" customHeight="1" spans="1:12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4"/>
    </row>
    <row r="26" ht="13.5" customHeight="1" spans="1:12">
      <c r="A26" s="454"/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4"/>
    </row>
    <row r="27" ht="13.5" customHeight="1" spans="1:12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4"/>
    </row>
    <row r="28" ht="13.5" customHeight="1" spans="1:12">
      <c r="A28" s="454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4"/>
    </row>
    <row r="29" ht="13.5" customHeight="1" spans="1:12">
      <c r="A29" s="454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4"/>
    </row>
    <row r="30" ht="13.5" customHeight="1" spans="1:12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4"/>
    </row>
    <row r="31" ht="13.5" customHeight="1" spans="1:12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4"/>
    </row>
    <row r="32" ht="13.5" customHeight="1" spans="1:12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4"/>
    </row>
    <row r="33" ht="13.5" customHeight="1" spans="1:12">
      <c r="A33" s="454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4"/>
    </row>
    <row r="34" ht="13.5" customHeight="1" spans="1:12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4"/>
    </row>
    <row r="35" ht="13.5" customHeight="1" spans="1:12">
      <c r="A35" s="454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4"/>
    </row>
    <row r="36" ht="13.5" customHeight="1" spans="1:12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4"/>
    </row>
    <row r="37" ht="13.5" customHeight="1" spans="1:12">
      <c r="A37" s="454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4"/>
    </row>
    <row r="38" ht="13.5" customHeight="1" spans="1:12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4"/>
    </row>
    <row r="39" ht="13.5" customHeight="1" spans="1:12">
      <c r="A39" s="454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4"/>
    </row>
    <row r="40" ht="13.5" customHeight="1" spans="1:12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4"/>
    </row>
    <row r="41" ht="13.5" customHeight="1" spans="1:12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4"/>
    </row>
    <row r="42" ht="13.5" customHeight="1" spans="1:12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4"/>
    </row>
    <row r="43" ht="13.5" customHeight="1" spans="1:12">
      <c r="A43" s="454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4"/>
    </row>
    <row r="44" ht="13.5" customHeight="1" spans="1:12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4"/>
    </row>
    <row r="45" ht="13.5" customHeight="1" spans="1:12">
      <c r="A45" s="454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4"/>
    </row>
    <row r="46" ht="13.5" customHeight="1" spans="1:12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4"/>
    </row>
    <row r="47" ht="13.5" customHeight="1" spans="1:12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4"/>
    </row>
    <row r="48" ht="13.5" customHeight="1" spans="1:12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4"/>
    </row>
    <row r="49" ht="13.5" customHeight="1" spans="1:12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4"/>
    </row>
    <row r="50" ht="13.5" customHeight="1" spans="1:12">
      <c r="A50" s="454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4"/>
    </row>
    <row r="51" ht="13.5" customHeight="1" spans="1:12">
      <c r="A51" s="454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4"/>
    </row>
    <row r="52" ht="13.5" customHeight="1" spans="1:12">
      <c r="A52" s="454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4"/>
    </row>
    <row r="53" ht="13.5" customHeight="1" spans="1:12">
      <c r="A53" s="454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4"/>
    </row>
    <row r="54" ht="13.5" customHeight="1" spans="1:12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1" workbookViewId="0">
      <selection activeCell="A7" sqref="A7:L54"/>
    </sheetView>
  </sheetViews>
  <sheetFormatPr defaultColWidth="12.6637168141593" defaultRowHeight="15.75" customHeight="1"/>
  <cols>
    <col min="1" max="1" width="17" customWidth="1"/>
    <col min="2" max="2" width="25.1681415929204" customWidth="1"/>
    <col min="3" max="3" width="21.8318584070796" customWidth="1"/>
    <col min="4" max="4" width="17.8318584070796" customWidth="1"/>
    <col min="5" max="5" width="20" customWidth="1"/>
    <col min="6" max="13" width="6.66371681415929" customWidth="1"/>
    <col min="14" max="14" width="7.16814159292035" customWidth="1"/>
    <col min="15" max="26" width="6.66371681415929" customWidth="1"/>
  </cols>
  <sheetData>
    <row r="1" ht="33.75" customHeight="1" spans="1:12">
      <c r="A1" s="431" t="s">
        <v>6</v>
      </c>
      <c r="B1" s="432"/>
      <c r="C1" s="433"/>
      <c r="D1" s="434" t="s">
        <v>1</v>
      </c>
      <c r="E1" s="435" t="e">
        <f>#REF!</f>
        <v>#REF!</v>
      </c>
      <c r="F1" s="436"/>
      <c r="G1" s="437"/>
      <c r="H1" s="437"/>
      <c r="I1" s="437"/>
      <c r="J1" s="437"/>
      <c r="K1" s="437"/>
      <c r="L1" s="456"/>
    </row>
    <row r="2" ht="13.5" customHeight="1" spans="1:12">
      <c r="A2" s="438" t="e">
        <f>#REF!</f>
        <v>#REF!</v>
      </c>
      <c r="B2" s="439" t="e">
        <f>#REF!</f>
        <v>#REF!</v>
      </c>
      <c r="C2" s="440" t="e">
        <f>#REF!</f>
        <v>#REF!</v>
      </c>
      <c r="D2" s="441" t="e">
        <f>#REF!</f>
        <v>#REF!</v>
      </c>
      <c r="E2" s="442"/>
      <c r="F2" s="128" t="s">
        <v>7</v>
      </c>
      <c r="G2" s="128"/>
      <c r="H2" s="128"/>
      <c r="I2" s="457" t="e">
        <f>#REF!</f>
        <v>#REF!</v>
      </c>
      <c r="J2" s="458"/>
      <c r="K2" s="458"/>
      <c r="L2" s="459"/>
    </row>
    <row r="3" ht="13.5" customHeight="1" spans="1:12">
      <c r="A3" s="443" t="e">
        <f>#REF!</f>
        <v>#REF!</v>
      </c>
      <c r="B3" s="444" t="e">
        <f>#REF!</f>
        <v>#REF!</v>
      </c>
      <c r="C3" s="440" t="e">
        <f>#REF!</f>
        <v>#REF!</v>
      </c>
      <c r="D3" s="445" t="e">
        <f>#REF!</f>
        <v>#REF!</v>
      </c>
      <c r="E3" s="446"/>
      <c r="F3" s="135"/>
      <c r="G3" s="135"/>
      <c r="H3" s="135"/>
      <c r="I3" s="457"/>
      <c r="J3" s="458"/>
      <c r="K3" s="458"/>
      <c r="L3" s="459"/>
    </row>
    <row r="4" ht="13.5" customHeight="1" spans="1:12">
      <c r="A4" s="443" t="e">
        <f>#REF!</f>
        <v>#REF!</v>
      </c>
      <c r="B4" s="439" t="e">
        <f>#REF!</f>
        <v>#REF!</v>
      </c>
      <c r="C4" s="440" t="e">
        <f>#REF!</f>
        <v>#REF!</v>
      </c>
      <c r="D4" s="445" t="e">
        <f>#REF!</f>
        <v>#REF!</v>
      </c>
      <c r="E4" s="446"/>
      <c r="F4" s="135"/>
      <c r="G4" s="135"/>
      <c r="H4" s="135"/>
      <c r="I4" s="460"/>
      <c r="J4" s="461"/>
      <c r="K4" s="461"/>
      <c r="L4" s="462"/>
    </row>
    <row r="5" ht="13.5" customHeight="1" spans="1:12">
      <c r="A5" s="443" t="e">
        <f>#REF!</f>
        <v>#REF!</v>
      </c>
      <c r="B5" s="439" t="e">
        <f>#REF!</f>
        <v>#REF!</v>
      </c>
      <c r="C5" s="440" t="e">
        <f>#REF!</f>
        <v>#REF!</v>
      </c>
      <c r="D5" s="445" t="e">
        <f>#REF!</f>
        <v>#REF!</v>
      </c>
      <c r="E5" s="44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447" t="e">
        <f>#REF!</f>
        <v>#REF!</v>
      </c>
      <c r="B6" s="448" t="e">
        <f>#REF!</f>
        <v>#REF!</v>
      </c>
      <c r="C6" s="449" t="e">
        <f>#REF!</f>
        <v>#REF!</v>
      </c>
      <c r="D6" s="450" t="e">
        <f>#REF!</f>
        <v>#REF!</v>
      </c>
      <c r="E6" s="451"/>
      <c r="F6" s="95" t="s">
        <v>8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</row>
    <row r="8" ht="13.5" customHeight="1" spans="1:12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4"/>
    </row>
    <row r="9" ht="13.5" customHeight="1" spans="1:12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4"/>
    </row>
    <row r="10" ht="13.5" customHeight="1" spans="1:12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4"/>
    </row>
    <row r="11" ht="13.5" customHeight="1" spans="1:12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4"/>
    </row>
    <row r="12" ht="13.5" customHeight="1" spans="1:12">
      <c r="A12" s="454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4"/>
    </row>
    <row r="13" ht="13.5" customHeight="1" spans="1:12">
      <c r="A13" s="454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4"/>
    </row>
    <row r="14" ht="13.5" customHeight="1" spans="1:12">
      <c r="A14" s="454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4"/>
    </row>
    <row r="15" ht="13.5" customHeight="1" spans="1:12">
      <c r="A15" s="454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4"/>
    </row>
    <row r="16" ht="13.5" customHeight="1" spans="1:12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4"/>
    </row>
    <row r="17" ht="13.5" customHeight="1" spans="1:12">
      <c r="A17" s="454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4"/>
    </row>
    <row r="18" ht="13.5" customHeight="1" spans="1:12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4"/>
    </row>
    <row r="19" ht="13.5" customHeight="1" spans="1:12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4"/>
    </row>
    <row r="20" ht="13.5" customHeight="1" spans="1:12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4"/>
    </row>
    <row r="21" ht="13.5" customHeight="1" spans="1:12">
      <c r="A21" s="454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4"/>
    </row>
    <row r="22" ht="13.5" customHeight="1" spans="1:12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4"/>
    </row>
    <row r="23" ht="13.5" customHeight="1" spans="1:12">
      <c r="A23" s="454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4"/>
    </row>
    <row r="24" ht="13.5" customHeight="1" spans="1:12">
      <c r="A24" s="454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4"/>
    </row>
    <row r="25" ht="13.5" customHeight="1" spans="1:12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4"/>
    </row>
    <row r="26" ht="13.5" customHeight="1" spans="1:12">
      <c r="A26" s="454"/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4"/>
    </row>
    <row r="27" ht="13.5" customHeight="1" spans="1:12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4"/>
    </row>
    <row r="28" ht="13.5" customHeight="1" spans="1:12">
      <c r="A28" s="454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4"/>
    </row>
    <row r="29" ht="13.5" customHeight="1" spans="1:12">
      <c r="A29" s="454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4"/>
    </row>
    <row r="30" ht="13.5" customHeight="1" spans="1:12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4"/>
    </row>
    <row r="31" ht="13.5" customHeight="1" spans="1:12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4"/>
    </row>
    <row r="32" ht="13.5" customHeight="1" spans="1:12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4"/>
    </row>
    <row r="33" ht="13.5" customHeight="1" spans="1:12">
      <c r="A33" s="454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4"/>
    </row>
    <row r="34" ht="13.5" customHeight="1" spans="1:12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4"/>
    </row>
    <row r="35" ht="13.5" customHeight="1" spans="1:12">
      <c r="A35" s="454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4"/>
    </row>
    <row r="36" ht="13.5" customHeight="1" spans="1:12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4"/>
    </row>
    <row r="37" ht="13.5" customHeight="1" spans="1:12">
      <c r="A37" s="454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4"/>
    </row>
    <row r="38" ht="13.5" customHeight="1" spans="1:12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4"/>
    </row>
    <row r="39" ht="13.5" customHeight="1" spans="1:12">
      <c r="A39" s="454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4"/>
    </row>
    <row r="40" ht="13.5" customHeight="1" spans="1:12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4"/>
    </row>
    <row r="41" ht="13.5" customHeight="1" spans="1:12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4"/>
    </row>
    <row r="42" ht="13.5" customHeight="1" spans="1:12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4"/>
    </row>
    <row r="43" ht="13.5" customHeight="1" spans="1:12">
      <c r="A43" s="454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4"/>
    </row>
    <row r="44" ht="13.5" customHeight="1" spans="1:12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4"/>
    </row>
    <row r="45" ht="13.5" customHeight="1" spans="1:12">
      <c r="A45" s="454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4"/>
    </row>
    <row r="46" ht="13.5" customHeight="1" spans="1:12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4"/>
    </row>
    <row r="47" ht="13.5" customHeight="1" spans="1:12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4"/>
    </row>
    <row r="48" ht="13.5" customHeight="1" spans="1:12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4"/>
    </row>
    <row r="49" ht="13.5" customHeight="1" spans="1:12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4"/>
    </row>
    <row r="50" ht="13.5" customHeight="1" spans="1:12">
      <c r="A50" s="454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4"/>
    </row>
    <row r="51" ht="13.5" customHeight="1" spans="1:12">
      <c r="A51" s="454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4"/>
    </row>
    <row r="52" ht="13.5" customHeight="1" spans="1:12">
      <c r="A52" s="454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4"/>
    </row>
    <row r="53" ht="13.5" customHeight="1" spans="1:12">
      <c r="A53" s="454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4"/>
    </row>
    <row r="54" ht="13.5" customHeight="1" spans="1:12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12" workbookViewId="0">
      <selection activeCell="O30" sqref="O30"/>
    </sheetView>
  </sheetViews>
  <sheetFormatPr defaultColWidth="12.6637168141593" defaultRowHeight="15.75" customHeight="1"/>
  <cols>
    <col min="1" max="1" width="17" customWidth="1"/>
    <col min="2" max="2" width="25.1681415929204" customWidth="1"/>
    <col min="3" max="3" width="21.8318584070796" customWidth="1"/>
    <col min="4" max="4" width="17.8318584070796" customWidth="1"/>
    <col min="5" max="5" width="20" customWidth="1"/>
    <col min="6" max="13" width="6.66371681415929" customWidth="1"/>
    <col min="14" max="14" width="7.16814159292035" customWidth="1"/>
    <col min="15" max="26" width="6.66371681415929" customWidth="1"/>
  </cols>
  <sheetData>
    <row r="1" ht="33.75" customHeight="1" spans="1:12">
      <c r="A1" s="431" t="s">
        <v>9</v>
      </c>
      <c r="B1" s="432"/>
      <c r="C1" s="433"/>
      <c r="D1" s="434" t="s">
        <v>1</v>
      </c>
      <c r="E1" s="435" t="e">
        <f>#REF!</f>
        <v>#REF!</v>
      </c>
      <c r="F1" s="436"/>
      <c r="G1" s="437"/>
      <c r="H1" s="437"/>
      <c r="I1" s="437"/>
      <c r="J1" s="437"/>
      <c r="K1" s="437"/>
      <c r="L1" s="456"/>
    </row>
    <row r="2" ht="13.5" customHeight="1" spans="1:12">
      <c r="A2" s="438" t="e">
        <f>#REF!</f>
        <v>#REF!</v>
      </c>
      <c r="B2" s="439" t="e">
        <f>#REF!</f>
        <v>#REF!</v>
      </c>
      <c r="C2" s="440" t="e">
        <f>#REF!</f>
        <v>#REF!</v>
      </c>
      <c r="D2" s="441" t="e">
        <f>#REF!</f>
        <v>#REF!</v>
      </c>
      <c r="E2" s="442"/>
      <c r="F2" s="128" t="s">
        <v>2</v>
      </c>
      <c r="G2" s="128"/>
      <c r="H2" s="128"/>
      <c r="I2" s="457" t="e">
        <f>#REF!</f>
        <v>#REF!</v>
      </c>
      <c r="J2" s="458"/>
      <c r="K2" s="458"/>
      <c r="L2" s="459"/>
    </row>
    <row r="3" ht="13.5" customHeight="1" spans="1:12">
      <c r="A3" s="443" t="e">
        <f>#REF!</f>
        <v>#REF!</v>
      </c>
      <c r="B3" s="444" t="e">
        <f>#REF!</f>
        <v>#REF!</v>
      </c>
      <c r="C3" s="440" t="e">
        <f>#REF!</f>
        <v>#REF!</v>
      </c>
      <c r="D3" s="445" t="e">
        <f>#REF!</f>
        <v>#REF!</v>
      </c>
      <c r="E3" s="446"/>
      <c r="F3" s="135"/>
      <c r="G3" s="135"/>
      <c r="H3" s="135"/>
      <c r="I3" s="457"/>
      <c r="J3" s="458"/>
      <c r="K3" s="458"/>
      <c r="L3" s="459"/>
    </row>
    <row r="4" ht="13.5" customHeight="1" spans="1:12">
      <c r="A4" s="443" t="e">
        <f>#REF!</f>
        <v>#REF!</v>
      </c>
      <c r="B4" s="439" t="e">
        <f>#REF!</f>
        <v>#REF!</v>
      </c>
      <c r="C4" s="440" t="e">
        <f>#REF!</f>
        <v>#REF!</v>
      </c>
      <c r="D4" s="445" t="e">
        <f>#REF!</f>
        <v>#REF!</v>
      </c>
      <c r="E4" s="446"/>
      <c r="F4" s="135"/>
      <c r="G4" s="135"/>
      <c r="H4" s="135"/>
      <c r="I4" s="460"/>
      <c r="J4" s="461"/>
      <c r="K4" s="461"/>
      <c r="L4" s="462"/>
    </row>
    <row r="5" ht="13.5" customHeight="1" spans="1:12">
      <c r="A5" s="443" t="e">
        <f>#REF!</f>
        <v>#REF!</v>
      </c>
      <c r="B5" s="439" t="e">
        <f>#REF!</f>
        <v>#REF!</v>
      </c>
      <c r="C5" s="440" t="e">
        <f>#REF!</f>
        <v>#REF!</v>
      </c>
      <c r="D5" s="445" t="e">
        <f>#REF!</f>
        <v>#REF!</v>
      </c>
      <c r="E5" s="446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447" t="e">
        <f>#REF!</f>
        <v>#REF!</v>
      </c>
      <c r="B6" s="448" t="e">
        <f>#REF!</f>
        <v>#REF!</v>
      </c>
      <c r="C6" s="449" t="e">
        <f>#REF!</f>
        <v>#REF!</v>
      </c>
      <c r="D6" s="450" t="e">
        <f>#REF!</f>
        <v>#REF!</v>
      </c>
      <c r="E6" s="451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</row>
    <row r="8" ht="13.5" customHeight="1" spans="1:12">
      <c r="A8" s="454"/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4"/>
    </row>
    <row r="9" ht="13.5" customHeight="1" spans="1:12">
      <c r="A9" s="454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4"/>
    </row>
    <row r="10" ht="13.5" customHeight="1" spans="1:12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4"/>
    </row>
    <row r="11" ht="13.5" customHeight="1" spans="1:12">
      <c r="A11" s="454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4"/>
    </row>
    <row r="12" ht="13.5" customHeight="1" spans="1:12">
      <c r="A12" s="454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4"/>
    </row>
    <row r="13" ht="13.5" customHeight="1" spans="1:12">
      <c r="A13" s="454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4"/>
    </row>
    <row r="14" ht="13.5" customHeight="1" spans="1:12">
      <c r="A14" s="454"/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4"/>
    </row>
    <row r="15" ht="13.5" customHeight="1" spans="1:12">
      <c r="A15" s="454"/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4"/>
    </row>
    <row r="16" ht="13.5" customHeight="1" spans="1:12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4"/>
    </row>
    <row r="17" ht="13.5" customHeight="1" spans="1:12">
      <c r="A17" s="454"/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4"/>
    </row>
    <row r="18" ht="13.5" customHeight="1" spans="1:12">
      <c r="A18" s="454"/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4"/>
    </row>
    <row r="19" ht="13.5" customHeight="1" spans="1:12">
      <c r="A19" s="454"/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4"/>
    </row>
    <row r="20" ht="13.5" customHeight="1" spans="1:12">
      <c r="A20" s="454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4"/>
    </row>
    <row r="21" ht="13.5" customHeight="1" spans="1:12">
      <c r="A21" s="454"/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4"/>
    </row>
    <row r="22" ht="13.5" customHeight="1" spans="1:12">
      <c r="A22" s="454"/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4"/>
    </row>
    <row r="23" ht="13.5" customHeight="1" spans="1:12">
      <c r="A23" s="454"/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4"/>
    </row>
    <row r="24" ht="13.5" customHeight="1" spans="1:12">
      <c r="A24" s="454"/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4"/>
    </row>
    <row r="25" ht="13.5" customHeight="1" spans="1:12">
      <c r="A25" s="454"/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4"/>
    </row>
    <row r="26" ht="13.5" customHeight="1" spans="1:12">
      <c r="A26" s="454"/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4"/>
    </row>
    <row r="27" ht="13.5" customHeight="1" spans="1:12">
      <c r="A27" s="454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4"/>
    </row>
    <row r="28" ht="13.5" customHeight="1" spans="1:12">
      <c r="A28" s="454"/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4"/>
    </row>
    <row r="29" ht="13.5" customHeight="1" spans="1:12">
      <c r="A29" s="454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4"/>
    </row>
    <row r="30" ht="13.5" customHeight="1" spans="1:12">
      <c r="A30" s="454"/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4"/>
    </row>
    <row r="31" ht="13.5" customHeight="1" spans="1:12">
      <c r="A31" s="454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4"/>
    </row>
    <row r="32" ht="13.5" customHeight="1" spans="1:12">
      <c r="A32" s="454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4"/>
    </row>
    <row r="33" ht="13.5" customHeight="1" spans="1:12">
      <c r="A33" s="454"/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4"/>
    </row>
    <row r="34" ht="13.5" customHeight="1" spans="1:12">
      <c r="A34" s="454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4"/>
    </row>
    <row r="35" ht="13.5" customHeight="1" spans="1:12">
      <c r="A35" s="454"/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4"/>
    </row>
    <row r="36" ht="13.5" customHeight="1" spans="1:12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4"/>
    </row>
    <row r="37" ht="13.5" customHeight="1" spans="1:12">
      <c r="A37" s="454"/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454"/>
    </row>
    <row r="38" ht="13.5" customHeight="1" spans="1:12">
      <c r="A38" s="454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4"/>
    </row>
    <row r="39" ht="13.5" customHeight="1" spans="1:12">
      <c r="A39" s="454"/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4"/>
    </row>
    <row r="40" ht="13.5" customHeight="1" spans="1:12">
      <c r="A40" s="454"/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4"/>
    </row>
    <row r="41" ht="13.5" customHeight="1" spans="1:12">
      <c r="A41" s="454"/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4"/>
    </row>
    <row r="42" ht="13.5" customHeight="1" spans="1:12">
      <c r="A42" s="454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4"/>
    </row>
    <row r="43" ht="13.5" customHeight="1" spans="1:12">
      <c r="A43" s="454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4"/>
    </row>
    <row r="44" ht="13.5" customHeight="1" spans="1:12">
      <c r="A44" s="454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4"/>
    </row>
    <row r="45" ht="13.5" customHeight="1" spans="1:12">
      <c r="A45" s="454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4"/>
    </row>
    <row r="46" ht="13.5" customHeight="1" spans="1:12">
      <c r="A46" s="454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4"/>
    </row>
    <row r="47" ht="13.5" customHeight="1" spans="1:12">
      <c r="A47" s="454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4"/>
    </row>
    <row r="48" ht="13.5" customHeight="1" spans="1:12">
      <c r="A48" s="454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4"/>
    </row>
    <row r="49" ht="13.5" customHeight="1" spans="1:12">
      <c r="A49" s="454"/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4"/>
    </row>
    <row r="50" ht="13.5" customHeight="1" spans="1:12">
      <c r="A50" s="454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4"/>
    </row>
    <row r="51" ht="13.5" customHeight="1" spans="1:12">
      <c r="A51" s="454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4"/>
    </row>
    <row r="52" ht="13.5" customHeight="1" spans="1:12">
      <c r="A52" s="454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4"/>
    </row>
    <row r="53" ht="13.5" customHeight="1" spans="1:12">
      <c r="A53" s="454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4"/>
    </row>
    <row r="54" ht="13.5" customHeight="1" spans="1:12">
      <c r="A54" s="454"/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T890"/>
  <sheetViews>
    <sheetView showGridLines="0" workbookViewId="0">
      <selection activeCell="D20" sqref="D20"/>
    </sheetView>
  </sheetViews>
  <sheetFormatPr defaultColWidth="13.1681415929204" defaultRowHeight="15" customHeight="1"/>
  <cols>
    <col min="1" max="1" width="4.50442477876106" style="370" customWidth="1"/>
    <col min="2" max="2" width="17.8318584070796" style="370" customWidth="1"/>
    <col min="3" max="5" width="19.5044247787611" style="370" customWidth="1"/>
    <col min="6" max="6" width="9.83185840707965" style="370" customWidth="1"/>
    <col min="7" max="7" width="9.66371681415929" style="370" customWidth="1"/>
    <col min="8" max="9" width="9.83185840707965" style="370" customWidth="1"/>
    <col min="10" max="10" width="9.66371681415929" style="370" customWidth="1"/>
    <col min="11" max="13" width="9.50442477876106" style="370" customWidth="1"/>
    <col min="14" max="14" width="6" style="370" customWidth="1"/>
    <col min="15" max="15" width="9.50442477876106" style="370" customWidth="1"/>
    <col min="16" max="17" width="9.16814159292035" style="370" customWidth="1"/>
    <col min="18" max="18" width="7.33628318584071" style="370" customWidth="1"/>
    <col min="19" max="19" width="11" style="370" customWidth="1"/>
    <col min="20" max="20" width="31.1681415929204" style="370" customWidth="1"/>
    <col min="21" max="22" width="13.6637168141593" style="370" customWidth="1"/>
    <col min="23" max="16384" width="13.1681415929204" style="370"/>
  </cols>
  <sheetData>
    <row r="1" ht="30" customHeight="1" spans="1:20">
      <c r="A1" s="371" t="s">
        <v>10</v>
      </c>
      <c r="B1" s="372"/>
      <c r="C1" s="372"/>
      <c r="D1" s="373"/>
      <c r="E1" s="374" t="s">
        <v>11</v>
      </c>
      <c r="F1" s="375"/>
      <c r="G1" s="372"/>
      <c r="H1" s="372"/>
      <c r="I1" s="372"/>
      <c r="J1" s="373"/>
      <c r="K1" s="413"/>
      <c r="L1" s="413"/>
      <c r="M1" s="413"/>
      <c r="N1" s="413"/>
      <c r="O1" s="413"/>
      <c r="P1" s="413"/>
      <c r="Q1" s="413"/>
      <c r="R1" s="413"/>
      <c r="S1" s="413"/>
      <c r="T1" s="428"/>
    </row>
    <row r="2" ht="16" customHeight="1" spans="1:20">
      <c r="A2" s="376" t="s">
        <v>12</v>
      </c>
      <c r="B2" s="377"/>
      <c r="C2" s="378" t="s">
        <v>13</v>
      </c>
      <c r="D2" s="379" t="s">
        <v>14</v>
      </c>
      <c r="E2" s="380" t="s">
        <v>15</v>
      </c>
      <c r="F2" s="381"/>
      <c r="G2" s="382"/>
      <c r="H2" s="383"/>
      <c r="I2" s="383"/>
      <c r="J2" s="414"/>
      <c r="K2" s="415"/>
      <c r="L2" s="415"/>
      <c r="M2" s="415"/>
      <c r="N2" s="415"/>
      <c r="O2" s="415"/>
      <c r="P2" s="415"/>
      <c r="Q2" s="415"/>
      <c r="R2" s="415"/>
      <c r="S2" s="415"/>
      <c r="T2" s="428"/>
    </row>
    <row r="3" ht="16" customHeight="1" spans="1:20">
      <c r="A3" s="384" t="s">
        <v>16</v>
      </c>
      <c r="B3" s="385"/>
      <c r="C3" s="386">
        <v>45351</v>
      </c>
      <c r="D3" s="387" t="s">
        <v>17</v>
      </c>
      <c r="E3" s="388"/>
      <c r="F3" s="389"/>
      <c r="G3" s="390"/>
      <c r="H3" s="391"/>
      <c r="I3" s="391"/>
      <c r="J3" s="416"/>
      <c r="K3" s="415"/>
      <c r="L3" s="415"/>
      <c r="M3" s="415"/>
      <c r="N3" s="415"/>
      <c r="O3" s="415"/>
      <c r="P3" s="415"/>
      <c r="Q3" s="415"/>
      <c r="R3" s="415"/>
      <c r="S3" s="415"/>
      <c r="T3" s="428"/>
    </row>
    <row r="4" ht="16" customHeight="1" spans="1:20">
      <c r="A4" s="384" t="s">
        <v>18</v>
      </c>
      <c r="B4" s="385"/>
      <c r="C4" s="378" t="s">
        <v>19</v>
      </c>
      <c r="D4" s="387" t="s">
        <v>20</v>
      </c>
      <c r="E4" s="388" t="s">
        <v>21</v>
      </c>
      <c r="F4" s="389"/>
      <c r="G4" s="390"/>
      <c r="H4" s="391"/>
      <c r="I4" s="391"/>
      <c r="J4" s="416"/>
      <c r="K4" s="415"/>
      <c r="L4" s="415"/>
      <c r="M4" s="415"/>
      <c r="N4" s="415"/>
      <c r="O4" s="415"/>
      <c r="P4" s="415"/>
      <c r="Q4" s="415"/>
      <c r="R4" s="415"/>
      <c r="S4" s="415"/>
      <c r="T4" s="428"/>
    </row>
    <row r="5" ht="16" customHeight="1" spans="1:20">
      <c r="A5" s="384" t="s">
        <v>22</v>
      </c>
      <c r="B5" s="385"/>
      <c r="C5" s="392" t="s">
        <v>23</v>
      </c>
      <c r="D5" s="387" t="s">
        <v>8</v>
      </c>
      <c r="E5" s="388" t="s">
        <v>24</v>
      </c>
      <c r="F5" s="389"/>
      <c r="G5" s="390"/>
      <c r="H5" s="391"/>
      <c r="I5" s="391"/>
      <c r="J5" s="416"/>
      <c r="K5" s="415"/>
      <c r="L5" s="415"/>
      <c r="M5" s="415"/>
      <c r="N5" s="415"/>
      <c r="O5" s="415"/>
      <c r="P5" s="415"/>
      <c r="Q5" s="415"/>
      <c r="R5" s="415"/>
      <c r="S5" s="415"/>
      <c r="T5" s="428"/>
    </row>
    <row r="6" ht="16" customHeight="1" spans="1:20">
      <c r="A6" s="384" t="s">
        <v>25</v>
      </c>
      <c r="B6" s="385"/>
      <c r="C6" s="393" t="s">
        <v>26</v>
      </c>
      <c r="D6" s="387" t="s">
        <v>27</v>
      </c>
      <c r="E6" s="388" t="s">
        <v>28</v>
      </c>
      <c r="F6" s="389"/>
      <c r="G6" s="394"/>
      <c r="H6" s="395"/>
      <c r="I6" s="395"/>
      <c r="J6" s="417"/>
      <c r="K6" s="415"/>
      <c r="L6" s="415"/>
      <c r="M6" s="415"/>
      <c r="N6" s="415"/>
      <c r="O6" s="415"/>
      <c r="P6" s="415"/>
      <c r="Q6" s="415"/>
      <c r="R6" s="415"/>
      <c r="S6" s="429"/>
      <c r="T6" s="428"/>
    </row>
    <row r="7" ht="16" customHeight="1" spans="1:20">
      <c r="A7" s="396"/>
      <c r="B7" s="397" t="s">
        <v>29</v>
      </c>
      <c r="C7" s="398"/>
      <c r="D7" s="398"/>
      <c r="E7" s="399"/>
      <c r="F7" s="400" t="s">
        <v>30</v>
      </c>
      <c r="G7" s="400" t="s">
        <v>31</v>
      </c>
      <c r="H7" s="400" t="s">
        <v>32</v>
      </c>
      <c r="I7" s="418" t="s">
        <v>33</v>
      </c>
      <c r="J7" s="419" t="s">
        <v>34</v>
      </c>
      <c r="K7" s="420"/>
      <c r="L7" s="421"/>
      <c r="M7" s="420"/>
      <c r="N7" s="420"/>
      <c r="O7" s="420"/>
      <c r="P7" s="421"/>
      <c r="Q7" s="420"/>
      <c r="R7" s="420"/>
      <c r="S7" s="421"/>
      <c r="T7" s="422"/>
    </row>
    <row r="8" customHeight="1" spans="1:20">
      <c r="A8" s="401"/>
      <c r="B8" s="402"/>
      <c r="C8" s="403"/>
      <c r="D8" s="403"/>
      <c r="E8" s="404"/>
      <c r="F8" s="405"/>
      <c r="G8" s="405"/>
      <c r="H8" s="405"/>
      <c r="I8" s="405"/>
      <c r="J8" s="405"/>
      <c r="K8" s="422"/>
      <c r="L8" s="422"/>
      <c r="M8" s="422"/>
      <c r="N8" s="423"/>
      <c r="O8" s="422"/>
      <c r="P8" s="422"/>
      <c r="Q8" s="422"/>
      <c r="R8" s="423"/>
      <c r="S8" s="422"/>
      <c r="T8" s="422"/>
    </row>
    <row r="9" ht="16" customHeight="1" spans="1:20">
      <c r="A9" s="406"/>
      <c r="B9" s="407" t="s">
        <v>35</v>
      </c>
      <c r="C9" s="408"/>
      <c r="D9" s="408"/>
      <c r="E9" s="409"/>
      <c r="F9" s="410">
        <v>0.25</v>
      </c>
      <c r="G9" s="411">
        <f t="shared" ref="G9:H9" si="0">SUM(H9-1/2)</f>
        <v>11.5</v>
      </c>
      <c r="H9" s="412">
        <f t="shared" si="0"/>
        <v>12</v>
      </c>
      <c r="I9" s="424">
        <v>12.5</v>
      </c>
      <c r="J9" s="425">
        <f>SUM(I9+1/2)</f>
        <v>13</v>
      </c>
      <c r="K9" s="426"/>
      <c r="L9" s="426"/>
      <c r="M9" s="427"/>
      <c r="N9" s="426"/>
      <c r="O9" s="426"/>
      <c r="P9" s="426"/>
      <c r="Q9" s="427"/>
      <c r="R9" s="426"/>
      <c r="S9" s="426"/>
      <c r="T9" s="430"/>
    </row>
    <row r="10" ht="16" customHeight="1"/>
    <row r="11" ht="16" customHeight="1"/>
    <row r="12" ht="16" customHeight="1"/>
    <row r="13" ht="16" customHeight="1"/>
    <row r="14" ht="16" customHeight="1"/>
    <row r="15" ht="16" customHeight="1"/>
    <row r="1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</sheetData>
  <mergeCells count="15">
    <mergeCell ref="A1:D1"/>
    <mergeCell ref="F1:J1"/>
    <mergeCell ref="A2:B2"/>
    <mergeCell ref="A3:B3"/>
    <mergeCell ref="A4:B4"/>
    <mergeCell ref="A5:B5"/>
    <mergeCell ref="A6:B6"/>
    <mergeCell ref="B9:E9"/>
    <mergeCell ref="F7:F8"/>
    <mergeCell ref="G7:G8"/>
    <mergeCell ref="H7:H8"/>
    <mergeCell ref="I7:I8"/>
    <mergeCell ref="J7:J8"/>
    <mergeCell ref="B7:E8"/>
    <mergeCell ref="G2:J6"/>
  </mergeCells>
  <conditionalFormatting sqref="J9">
    <cfRule type="notContainsBlanks" dxfId="0" priority="1">
      <formula>LEN(TRIM(J9))&gt;0</formula>
    </cfRule>
  </conditionalFormatting>
  <conditionalFormatting sqref="N9 R9">
    <cfRule type="notContainsBlanks" dxfId="0" priority="2">
      <formula>LEN(TRIM(N9))&gt;0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2"/>
  <sheetViews>
    <sheetView showGridLines="0" topLeftCell="A3" workbookViewId="0">
      <selection activeCell="B9" sqref="B9:E9"/>
    </sheetView>
  </sheetViews>
  <sheetFormatPr defaultColWidth="15.2035398230088" defaultRowHeight="15.75" customHeight="1"/>
  <cols>
    <col min="1" max="1" width="5" style="288" customWidth="1"/>
    <col min="2" max="2" width="10.5575221238938" style="288" customWidth="1"/>
    <col min="3" max="3" width="12.4424778761062" style="288" customWidth="1"/>
    <col min="4" max="4" width="19.7787610619469" style="288" customWidth="1"/>
    <col min="5" max="5" width="11.7787610619469" style="288" customWidth="1"/>
    <col min="6" max="6" width="24.7787610619469" style="288" customWidth="1"/>
    <col min="7" max="7" width="9.55752212389381" style="288" customWidth="1"/>
    <col min="8" max="9" width="10.6017699115044" style="288" hidden="1" customWidth="1"/>
    <col min="10" max="13" width="10.6017699115044" style="289" customWidth="1"/>
    <col min="14" max="14" width="10.6017699115044" style="288" hidden="1" customWidth="1"/>
    <col min="15" max="15" width="6.79646017699115" style="288" customWidth="1"/>
    <col min="16" max="18" width="10.3982300884956" style="288" customWidth="1"/>
    <col min="19" max="19" width="6.60176991150442" style="288" customWidth="1"/>
    <col min="20" max="20" width="10.3982300884956" style="288" customWidth="1"/>
    <col min="21" max="22" width="10.2035398230088" style="288" customWidth="1"/>
    <col min="23" max="23" width="8" style="288" customWidth="1"/>
    <col min="24" max="24" width="12.2035398230088" style="288" customWidth="1"/>
    <col min="25" max="25" width="34.3982300884956" style="288" customWidth="1"/>
    <col min="26" max="16384" width="15.2035398230088" style="288"/>
  </cols>
  <sheetData>
    <row r="1" ht="30" customHeight="1" spans="1:14">
      <c r="A1" s="290" t="s">
        <v>10</v>
      </c>
      <c r="B1" s="291"/>
      <c r="C1" s="291"/>
      <c r="D1" s="292"/>
      <c r="E1" s="293" t="s">
        <v>1</v>
      </c>
      <c r="F1" s="294" t="s">
        <v>36</v>
      </c>
      <c r="G1" s="295" t="str">
        <f>'[2]Style Summary Cover Page'!E1</f>
        <v>BGJ5005</v>
      </c>
      <c r="H1" s="296"/>
      <c r="I1" s="331" t="s">
        <v>11</v>
      </c>
      <c r="J1" s="293"/>
      <c r="K1" s="295" t="e">
        <f>'[2]Style Summary Cover Page'!I1</f>
        <v>#REF!</v>
      </c>
      <c r="L1" s="332"/>
      <c r="M1" s="332"/>
      <c r="N1" s="296"/>
    </row>
    <row r="2" customHeight="1" spans="1:14">
      <c r="A2" s="123" t="s">
        <v>12</v>
      </c>
      <c r="B2" s="124"/>
      <c r="C2" s="297" t="str">
        <f>'[2]Style Summary Cover Page'!B2</f>
        <v>ELISA DRESS</v>
      </c>
      <c r="D2" s="126" t="s">
        <v>37</v>
      </c>
      <c r="E2" s="298" t="str">
        <f>'[2]Style Summary Cover Page'!D2</f>
        <v>SARAH PUNTER</v>
      </c>
      <c r="F2" s="298"/>
      <c r="G2" s="299"/>
      <c r="H2" s="300" t="s">
        <v>2</v>
      </c>
      <c r="I2" s="300"/>
      <c r="J2" s="333"/>
      <c r="K2" s="334" t="str">
        <f>'[2]Style Summary Cover Page'!I2</f>
        <v>LISA MIDI MOST RECENT PATTERN</v>
      </c>
      <c r="L2" s="335"/>
      <c r="M2" s="335"/>
      <c r="N2" s="336"/>
    </row>
    <row r="3" customHeight="1" spans="1:14">
      <c r="A3" s="129" t="s">
        <v>38</v>
      </c>
      <c r="B3" s="130"/>
      <c r="C3" s="301">
        <f>'[2]Style Summary Cover Page'!B3</f>
        <v>45359</v>
      </c>
      <c r="D3" s="132" t="s">
        <v>17</v>
      </c>
      <c r="E3" s="302" t="str">
        <f>'[2]Style Summary Cover Page'!D3</f>
        <v>SARAH P/SOPHIA S</v>
      </c>
      <c r="F3" s="302"/>
      <c r="G3" s="303"/>
      <c r="H3" s="304"/>
      <c r="I3" s="304"/>
      <c r="J3" s="337"/>
      <c r="K3" s="334"/>
      <c r="L3" s="335"/>
      <c r="M3" s="335"/>
      <c r="N3" s="336"/>
    </row>
    <row r="4" customHeight="1" spans="1:14">
      <c r="A4" s="129" t="s">
        <v>18</v>
      </c>
      <c r="B4" s="130"/>
      <c r="C4" s="301" t="str">
        <f>'[2]Style Summary Cover Page'!B4</f>
        <v>SPRING 25</v>
      </c>
      <c r="D4" s="132" t="s">
        <v>39</v>
      </c>
      <c r="E4" s="302" t="str">
        <f>'[2]Style Summary Cover Page'!D4</f>
        <v>SOFIA/ MAYRA/ ESTHER</v>
      </c>
      <c r="F4" s="302"/>
      <c r="G4" s="305"/>
      <c r="H4" s="304"/>
      <c r="I4" s="304"/>
      <c r="J4" s="337"/>
      <c r="K4" s="338"/>
      <c r="L4" s="339"/>
      <c r="M4" s="339"/>
      <c r="N4" s="340"/>
    </row>
    <row r="5" customHeight="1" spans="1:14">
      <c r="A5" s="129" t="s">
        <v>22</v>
      </c>
      <c r="B5" s="130"/>
      <c r="C5" s="301" t="str">
        <f>'[2]Style Summary Cover Page'!B5</f>
        <v>SPRING</v>
      </c>
      <c r="D5" s="132" t="s">
        <v>8</v>
      </c>
      <c r="E5" s="302" t="str">
        <f>'[2]Style Summary Cover Page'!D5</f>
        <v>LARGE</v>
      </c>
      <c r="F5" s="302"/>
      <c r="G5" s="305"/>
      <c r="H5" s="306" t="s">
        <v>3</v>
      </c>
      <c r="I5" s="341"/>
      <c r="J5" s="342"/>
      <c r="K5" s="343" t="str">
        <f>'[2]Style Summary Cover Page'!I5</f>
        <v>NO</v>
      </c>
      <c r="L5" s="343"/>
      <c r="M5" s="343"/>
      <c r="N5" s="344"/>
    </row>
    <row r="6" customHeight="1" spans="1:14">
      <c r="A6" s="137" t="s">
        <v>25</v>
      </c>
      <c r="B6" s="138"/>
      <c r="C6" s="307" t="str">
        <f>'[2]Style Summary Cover Page'!B6</f>
        <v>S-XL</v>
      </c>
      <c r="D6" s="140" t="s">
        <v>40</v>
      </c>
      <c r="E6" s="308" t="str">
        <f>'[2]Style Summary Cover Page'!D6</f>
        <v>ANY AVAILABLE</v>
      </c>
      <c r="F6" s="308"/>
      <c r="G6" s="309"/>
      <c r="H6" s="310" t="s">
        <v>4</v>
      </c>
      <c r="I6" s="345"/>
      <c r="J6" s="346"/>
      <c r="K6" s="347" t="str">
        <f>'[2]Style Summary Cover Page'!I6</f>
        <v>MILLY</v>
      </c>
      <c r="L6" s="347"/>
      <c r="M6" s="347"/>
      <c r="N6" s="348"/>
    </row>
    <row r="7" customHeight="1" spans="1:14">
      <c r="A7" s="311"/>
      <c r="B7" s="144" t="s">
        <v>41</v>
      </c>
      <c r="C7" s="145"/>
      <c r="D7" s="145"/>
      <c r="E7" s="145"/>
      <c r="F7" s="145"/>
      <c r="G7" s="146" t="s">
        <v>30</v>
      </c>
      <c r="H7" s="146" t="s">
        <v>42</v>
      </c>
      <c r="I7" s="146" t="s">
        <v>42</v>
      </c>
      <c r="J7" s="349" t="s">
        <v>31</v>
      </c>
      <c r="K7" s="349" t="s">
        <v>32</v>
      </c>
      <c r="L7" s="350" t="s">
        <v>33</v>
      </c>
      <c r="M7" s="351" t="s">
        <v>34</v>
      </c>
      <c r="N7" s="146" t="s">
        <v>43</v>
      </c>
    </row>
    <row r="8" ht="15" customHeight="1" spans="1:14">
      <c r="A8" s="312"/>
      <c r="B8" s="148"/>
      <c r="C8" s="148"/>
      <c r="D8" s="148"/>
      <c r="E8" s="148"/>
      <c r="F8" s="148"/>
      <c r="G8" s="149"/>
      <c r="H8" s="149"/>
      <c r="I8" s="149"/>
      <c r="J8" s="352"/>
      <c r="K8" s="353"/>
      <c r="L8" s="354"/>
      <c r="M8" s="353"/>
      <c r="N8" s="149"/>
    </row>
    <row r="9" ht="23" customHeight="1" spans="1:14">
      <c r="A9" s="313">
        <v>1</v>
      </c>
      <c r="B9" s="314" t="s">
        <v>44</v>
      </c>
      <c r="C9" s="315"/>
      <c r="D9" s="315"/>
      <c r="E9" s="316"/>
      <c r="F9" s="317" t="s">
        <v>45</v>
      </c>
      <c r="G9" s="318">
        <v>44928</v>
      </c>
      <c r="H9" s="319"/>
      <c r="I9" s="319"/>
      <c r="J9" s="359">
        <f>K9-1/2</f>
        <v>43.5</v>
      </c>
      <c r="K9" s="359">
        <f>L9-1/2</f>
        <v>44</v>
      </c>
      <c r="L9" s="360">
        <v>44.5</v>
      </c>
      <c r="M9" s="361">
        <f>L9+1/2</f>
        <v>45</v>
      </c>
      <c r="N9" s="319"/>
    </row>
    <row r="10" ht="23" customHeight="1" spans="1:14">
      <c r="A10" s="313">
        <f t="shared" ref="A10:A22" si="0">A9+1</f>
        <v>2</v>
      </c>
      <c r="B10" s="314" t="s">
        <v>46</v>
      </c>
      <c r="C10" s="315"/>
      <c r="D10" s="315"/>
      <c r="E10" s="316"/>
      <c r="F10" s="320" t="s">
        <v>47</v>
      </c>
      <c r="G10" s="321">
        <v>0.125</v>
      </c>
      <c r="H10" s="319"/>
      <c r="I10" s="319"/>
      <c r="J10" s="359">
        <f>K10-0.125</f>
        <v>5.75</v>
      </c>
      <c r="K10" s="359">
        <f>L10-0.125</f>
        <v>5.875</v>
      </c>
      <c r="L10" s="360">
        <v>6</v>
      </c>
      <c r="M10" s="361">
        <f>L10+0.125</f>
        <v>6.125</v>
      </c>
      <c r="N10" s="319"/>
    </row>
    <row r="11" ht="23" customHeight="1" spans="1:14">
      <c r="A11" s="313">
        <f t="shared" si="0"/>
        <v>3</v>
      </c>
      <c r="B11" s="314" t="s">
        <v>48</v>
      </c>
      <c r="C11" s="315"/>
      <c r="D11" s="315"/>
      <c r="E11" s="316"/>
      <c r="F11" s="320" t="s">
        <v>49</v>
      </c>
      <c r="G11" s="321">
        <v>0.125</v>
      </c>
      <c r="H11" s="319"/>
      <c r="I11" s="319"/>
      <c r="J11" s="362">
        <f>SUM(K11-0.125)</f>
        <v>11.125</v>
      </c>
      <c r="K11" s="362">
        <f>SUM(L11-0.25)</f>
        <v>11.25</v>
      </c>
      <c r="L11" s="360">
        <v>11.5</v>
      </c>
      <c r="M11" s="363">
        <f>SUM(L11+0.25)</f>
        <v>11.75</v>
      </c>
      <c r="N11" s="319"/>
    </row>
    <row r="12" ht="23" customHeight="1" spans="1:14">
      <c r="A12" s="313">
        <f t="shared" si="0"/>
        <v>4</v>
      </c>
      <c r="B12" s="314" t="s">
        <v>50</v>
      </c>
      <c r="C12" s="315"/>
      <c r="D12" s="315"/>
      <c r="E12" s="316"/>
      <c r="F12" s="320" t="s">
        <v>51</v>
      </c>
      <c r="G12" s="318">
        <v>44928</v>
      </c>
      <c r="H12" s="319"/>
      <c r="I12" s="319"/>
      <c r="J12" s="364">
        <f t="shared" ref="J12:J16" si="1">SUM(K12-1)</f>
        <v>27</v>
      </c>
      <c r="K12" s="362">
        <f t="shared" ref="K12:K16" si="2">SUM(L12-1.5)</f>
        <v>28</v>
      </c>
      <c r="L12" s="360">
        <v>29.5</v>
      </c>
      <c r="M12" s="363">
        <f t="shared" ref="M12:M16" si="3">SUM(L12+2)</f>
        <v>31.5</v>
      </c>
      <c r="N12" s="319"/>
    </row>
    <row r="13" ht="31" customHeight="1" spans="1:14">
      <c r="A13" s="313">
        <f t="shared" si="0"/>
        <v>5</v>
      </c>
      <c r="B13" s="322" t="s">
        <v>52</v>
      </c>
      <c r="C13" s="323"/>
      <c r="D13" s="323"/>
      <c r="E13" s="324"/>
      <c r="F13" s="320" t="s">
        <v>53</v>
      </c>
      <c r="G13" s="318">
        <v>44928</v>
      </c>
      <c r="H13" s="319"/>
      <c r="I13" s="319"/>
      <c r="J13" s="364">
        <f t="shared" si="1"/>
        <v>26.5</v>
      </c>
      <c r="K13" s="362">
        <f t="shared" si="2"/>
        <v>27.5</v>
      </c>
      <c r="L13" s="360">
        <v>29</v>
      </c>
      <c r="M13" s="363">
        <f t="shared" si="3"/>
        <v>31</v>
      </c>
      <c r="N13" s="319"/>
    </row>
    <row r="14" ht="23" customHeight="1" spans="1:14">
      <c r="A14" s="313">
        <f t="shared" si="0"/>
        <v>6</v>
      </c>
      <c r="B14" s="314" t="s">
        <v>54</v>
      </c>
      <c r="C14" s="315"/>
      <c r="D14" s="315"/>
      <c r="E14" s="316"/>
      <c r="F14" s="320" t="s">
        <v>55</v>
      </c>
      <c r="G14" s="318">
        <v>44928</v>
      </c>
      <c r="H14" s="319"/>
      <c r="I14" s="319"/>
      <c r="J14" s="364">
        <f t="shared" si="1"/>
        <v>28.5</v>
      </c>
      <c r="K14" s="362">
        <f t="shared" si="2"/>
        <v>29.5</v>
      </c>
      <c r="L14" s="360">
        <v>31</v>
      </c>
      <c r="M14" s="363">
        <f t="shared" si="3"/>
        <v>33</v>
      </c>
      <c r="N14" s="319"/>
    </row>
    <row r="15" ht="23" customHeight="1" spans="1:14">
      <c r="A15" s="313">
        <f t="shared" si="0"/>
        <v>7</v>
      </c>
      <c r="B15" s="314" t="s">
        <v>56</v>
      </c>
      <c r="C15" s="315"/>
      <c r="D15" s="315"/>
      <c r="E15" s="316"/>
      <c r="F15" s="320" t="s">
        <v>57</v>
      </c>
      <c r="G15" s="318">
        <v>44928</v>
      </c>
      <c r="H15" s="319"/>
      <c r="I15" s="319"/>
      <c r="J15" s="364">
        <f t="shared" si="1"/>
        <v>38.5</v>
      </c>
      <c r="K15" s="362">
        <f t="shared" si="2"/>
        <v>39.5</v>
      </c>
      <c r="L15" s="360">
        <v>41</v>
      </c>
      <c r="M15" s="363">
        <f t="shared" si="3"/>
        <v>43</v>
      </c>
      <c r="N15" s="319"/>
    </row>
    <row r="16" ht="23" customHeight="1" spans="1:14">
      <c r="A16" s="313">
        <f t="shared" si="0"/>
        <v>8</v>
      </c>
      <c r="B16" s="314" t="s">
        <v>58</v>
      </c>
      <c r="C16" s="315"/>
      <c r="D16" s="315"/>
      <c r="E16" s="316"/>
      <c r="F16" s="320" t="s">
        <v>59</v>
      </c>
      <c r="G16" s="318">
        <v>44928</v>
      </c>
      <c r="H16" s="319"/>
      <c r="I16" s="319"/>
      <c r="J16" s="364">
        <f t="shared" si="1"/>
        <v>38</v>
      </c>
      <c r="K16" s="362">
        <f t="shared" si="2"/>
        <v>39</v>
      </c>
      <c r="L16" s="360">
        <v>40.5</v>
      </c>
      <c r="M16" s="363">
        <f t="shared" si="3"/>
        <v>42.5</v>
      </c>
      <c r="N16" s="319"/>
    </row>
    <row r="17" ht="36" customHeight="1" spans="1:14">
      <c r="A17" s="313">
        <f t="shared" si="0"/>
        <v>9</v>
      </c>
      <c r="B17" s="314" t="s">
        <v>60</v>
      </c>
      <c r="C17" s="315"/>
      <c r="D17" s="315"/>
      <c r="E17" s="316"/>
      <c r="F17" s="325" t="s">
        <v>61</v>
      </c>
      <c r="G17" s="318">
        <v>45299</v>
      </c>
      <c r="H17" s="319"/>
      <c r="I17" s="319"/>
      <c r="J17" s="365">
        <f t="shared" ref="J17:J19" si="4">SUM(K17-1/4)</f>
        <v>3.5</v>
      </c>
      <c r="K17" s="365">
        <f t="shared" ref="K17:K19" si="5">SUM(L17-1/4)</f>
        <v>3.75</v>
      </c>
      <c r="L17" s="360">
        <v>4</v>
      </c>
      <c r="M17" s="365">
        <f t="shared" ref="M17:M19" si="6">SUM(L17+0.25)</f>
        <v>4.25</v>
      </c>
      <c r="N17" s="319"/>
    </row>
    <row r="18" ht="36" customHeight="1" spans="1:14">
      <c r="A18" s="313">
        <f t="shared" si="0"/>
        <v>10</v>
      </c>
      <c r="B18" s="314" t="s">
        <v>62</v>
      </c>
      <c r="C18" s="315"/>
      <c r="D18" s="315"/>
      <c r="E18" s="316"/>
      <c r="F18" s="326" t="s">
        <v>63</v>
      </c>
      <c r="G18" s="318">
        <v>45299</v>
      </c>
      <c r="H18" s="319"/>
      <c r="I18" s="319"/>
      <c r="J18" s="365">
        <f t="shared" si="4"/>
        <v>3.125</v>
      </c>
      <c r="K18" s="365">
        <f t="shared" si="5"/>
        <v>3.375</v>
      </c>
      <c r="L18" s="360">
        <v>3.625</v>
      </c>
      <c r="M18" s="365">
        <f t="shared" si="6"/>
        <v>3.875</v>
      </c>
      <c r="N18" s="357"/>
    </row>
    <row r="19" ht="23" customHeight="1" spans="1:14">
      <c r="A19" s="313">
        <f t="shared" si="0"/>
        <v>11</v>
      </c>
      <c r="B19" s="314" t="s">
        <v>64</v>
      </c>
      <c r="C19" s="315"/>
      <c r="D19" s="315"/>
      <c r="E19" s="316"/>
      <c r="F19" s="320" t="s">
        <v>65</v>
      </c>
      <c r="G19" s="321">
        <v>0.125</v>
      </c>
      <c r="H19" s="319"/>
      <c r="I19" s="319"/>
      <c r="J19" s="365">
        <f t="shared" si="4"/>
        <v>9.25</v>
      </c>
      <c r="K19" s="365">
        <f t="shared" si="5"/>
        <v>9.5</v>
      </c>
      <c r="L19" s="360">
        <v>9.75</v>
      </c>
      <c r="M19" s="365">
        <f t="shared" si="6"/>
        <v>10</v>
      </c>
      <c r="N19" s="357"/>
    </row>
    <row r="20" ht="23" customHeight="1" spans="1:14">
      <c r="A20" s="313">
        <f t="shared" si="0"/>
        <v>12</v>
      </c>
      <c r="B20" s="314" t="s">
        <v>66</v>
      </c>
      <c r="C20" s="315"/>
      <c r="D20" s="315"/>
      <c r="E20" s="316"/>
      <c r="F20" s="320" t="s">
        <v>67</v>
      </c>
      <c r="G20" s="327">
        <v>44930</v>
      </c>
      <c r="H20" s="319"/>
      <c r="I20" s="319"/>
      <c r="J20" s="366">
        <f>SUM(K20+0)</f>
        <v>1.5</v>
      </c>
      <c r="K20" s="366">
        <f>SUM(L20+0)</f>
        <v>1.5</v>
      </c>
      <c r="L20" s="360">
        <v>1.5</v>
      </c>
      <c r="M20" s="367">
        <f>SUM(L20+0)</f>
        <v>1.5</v>
      </c>
      <c r="N20" s="358"/>
    </row>
    <row r="21" ht="23" customHeight="1" spans="1:14">
      <c r="A21" s="313">
        <f t="shared" si="0"/>
        <v>13</v>
      </c>
      <c r="B21" s="314" t="s">
        <v>35</v>
      </c>
      <c r="C21" s="315"/>
      <c r="D21" s="315"/>
      <c r="E21" s="316"/>
      <c r="F21" s="328" t="s">
        <v>68</v>
      </c>
      <c r="G21" s="329">
        <v>44930</v>
      </c>
      <c r="H21" s="319"/>
      <c r="I21" s="319"/>
      <c r="J21" s="366">
        <f>SUM(K21-1/2)</f>
        <v>10</v>
      </c>
      <c r="K21" s="368">
        <f>SUM(L21-1/2)</f>
        <v>10.5</v>
      </c>
      <c r="L21" s="360">
        <v>11</v>
      </c>
      <c r="M21" s="369">
        <f>SUM(L21+1/2)</f>
        <v>11.5</v>
      </c>
      <c r="N21" s="319"/>
    </row>
    <row r="22" ht="23" customHeight="1" spans="1:14">
      <c r="A22" s="313">
        <f t="shared" si="0"/>
        <v>14</v>
      </c>
      <c r="B22" s="314" t="s">
        <v>69</v>
      </c>
      <c r="C22" s="315"/>
      <c r="D22" s="315"/>
      <c r="E22" s="316"/>
      <c r="F22" s="328" t="s">
        <v>70</v>
      </c>
      <c r="G22" s="330">
        <v>44928</v>
      </c>
      <c r="H22" s="319"/>
      <c r="I22" s="319"/>
      <c r="J22" s="366">
        <f>SUM(K22+0)</f>
        <v>1</v>
      </c>
      <c r="K22" s="366">
        <f>SUM(L22+0)</f>
        <v>1</v>
      </c>
      <c r="L22" s="360">
        <v>1</v>
      </c>
      <c r="M22" s="367">
        <f>SUM(L22+0)</f>
        <v>1</v>
      </c>
      <c r="N22" s="319"/>
    </row>
  </sheetData>
  <mergeCells count="43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M9">
    <cfRule type="notContainsBlanks" dxfId="0" priority="4">
      <formula>LEN(TRIM(M9))&gt;0</formula>
    </cfRule>
  </conditionalFormatting>
  <conditionalFormatting sqref="M10">
    <cfRule type="notContainsBlanks" dxfId="0" priority="3">
      <formula>LEN(TRIM(M10))&gt;0</formula>
    </cfRule>
  </conditionalFormatting>
  <conditionalFormatting sqref="M11">
    <cfRule type="notContainsBlanks" dxfId="0" priority="2">
      <formula>LEN(TRIM(M11))&gt;0</formula>
    </cfRule>
  </conditionalFormatting>
  <conditionalFormatting sqref="M12">
    <cfRule type="notContainsBlanks" dxfId="0" priority="11">
      <formula>LEN(TRIM(M12))&gt;0</formula>
    </cfRule>
  </conditionalFormatting>
  <conditionalFormatting sqref="M13">
    <cfRule type="notContainsBlanks" dxfId="0" priority="10">
      <formula>LEN(TRIM(M13))&gt;0</formula>
    </cfRule>
  </conditionalFormatting>
  <conditionalFormatting sqref="M17">
    <cfRule type="notContainsBlanks" dxfId="0" priority="1">
      <formula>LEN(TRIM(M17))&gt;0</formula>
    </cfRule>
  </conditionalFormatting>
  <conditionalFormatting sqref="M20">
    <cfRule type="notContainsBlanks" dxfId="0" priority="8">
      <formula>LEN(TRIM(M20))&gt;0</formula>
    </cfRule>
  </conditionalFormatting>
  <conditionalFormatting sqref="M21">
    <cfRule type="notContainsBlanks" dxfId="0" priority="7">
      <formula>LEN(TRIM(M21))&gt;0</formula>
    </cfRule>
  </conditionalFormatting>
  <conditionalFormatting sqref="M22">
    <cfRule type="notContainsBlanks" dxfId="0" priority="6">
      <formula>LEN(TRIM(M22))&gt;0</formula>
    </cfRule>
  </conditionalFormatting>
  <conditionalFormatting sqref="M14:M16">
    <cfRule type="notContainsBlanks" dxfId="0" priority="9">
      <formula>LEN(TRIM(M14))&gt;0</formula>
    </cfRule>
  </conditionalFormatting>
  <conditionalFormatting sqref="M18:M19">
    <cfRule type="notContainsBlanks" dxfId="0" priority="5">
      <formula>LEN(TRIM(M18))&gt;0</formula>
    </cfRule>
  </conditionalFormatting>
  <conditionalFormatting sqref="O9:O22">
    <cfRule type="notContainsBlanks" dxfId="0" priority="14">
      <formula>LEN(TRIM(O9))&gt;0</formula>
    </cfRule>
  </conditionalFormatting>
  <conditionalFormatting sqref="S9:S22">
    <cfRule type="notContainsBlanks" dxfId="0" priority="13">
      <formula>LEN(TRIM(S9))&gt;0</formula>
    </cfRule>
  </conditionalFormatting>
  <conditionalFormatting sqref="W9:W22">
    <cfRule type="notContainsBlanks" dxfId="0" priority="12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2"/>
  <sheetViews>
    <sheetView showGridLines="0" tabSelected="1" topLeftCell="A14" workbookViewId="0">
      <selection activeCell="F44" sqref="F44"/>
    </sheetView>
  </sheetViews>
  <sheetFormatPr defaultColWidth="15.2035398230088" defaultRowHeight="15.75" customHeight="1"/>
  <cols>
    <col min="1" max="1" width="5" style="288" customWidth="1"/>
    <col min="2" max="2" width="10.5575221238938" style="288" customWidth="1"/>
    <col min="3" max="3" width="12.4424778761062" style="288" customWidth="1"/>
    <col min="4" max="4" width="19.7787610619469" style="288" customWidth="1"/>
    <col min="5" max="5" width="11.7787610619469" style="288" customWidth="1"/>
    <col min="6" max="6" width="24.7787610619469" style="288" customWidth="1"/>
    <col min="7" max="7" width="9.55752212389381" style="288" customWidth="1"/>
    <col min="8" max="9" width="10.6017699115044" style="288" hidden="1" customWidth="1"/>
    <col min="10" max="13" width="10.6017699115044" style="289" customWidth="1"/>
    <col min="14" max="14" width="10.6017699115044" style="288" hidden="1" customWidth="1"/>
    <col min="15" max="15" width="6.79646017699115" style="288" customWidth="1"/>
    <col min="16" max="18" width="10.3982300884956" style="288" customWidth="1"/>
    <col min="19" max="19" width="6.60176991150442" style="288" customWidth="1"/>
    <col min="20" max="20" width="10.3982300884956" style="288" customWidth="1"/>
    <col min="21" max="22" width="10.2035398230088" style="288" customWidth="1"/>
    <col min="23" max="23" width="8" style="288" customWidth="1"/>
    <col min="24" max="24" width="12.2035398230088" style="288" customWidth="1"/>
    <col min="25" max="25" width="34.3982300884956" style="288" customWidth="1"/>
    <col min="26" max="16384" width="15.2035398230088" style="288"/>
  </cols>
  <sheetData>
    <row r="1" ht="30" customHeight="1" spans="1:14">
      <c r="A1" s="290" t="s">
        <v>10</v>
      </c>
      <c r="B1" s="291"/>
      <c r="C1" s="291"/>
      <c r="D1" s="292"/>
      <c r="E1" s="293" t="s">
        <v>1</v>
      </c>
      <c r="F1" s="294" t="s">
        <v>36</v>
      </c>
      <c r="G1" s="295" t="str">
        <f>'[2]Style Summary Cover Page'!E1</f>
        <v>BGJ5005</v>
      </c>
      <c r="H1" s="296"/>
      <c r="I1" s="331" t="s">
        <v>11</v>
      </c>
      <c r="J1" s="293"/>
      <c r="K1" s="295" t="e">
        <f>'[2]Style Summary Cover Page'!I1</f>
        <v>#REF!</v>
      </c>
      <c r="L1" s="332"/>
      <c r="M1" s="332"/>
      <c r="N1" s="296"/>
    </row>
    <row r="2" customHeight="1" spans="1:14">
      <c r="A2" s="123" t="s">
        <v>12</v>
      </c>
      <c r="B2" s="124"/>
      <c r="C2" s="297" t="str">
        <f>'[2]Style Summary Cover Page'!B2</f>
        <v>ELISA DRESS</v>
      </c>
      <c r="D2" s="126" t="s">
        <v>37</v>
      </c>
      <c r="E2" s="298" t="str">
        <f>'[2]Style Summary Cover Page'!D2</f>
        <v>SARAH PUNTER</v>
      </c>
      <c r="F2" s="298"/>
      <c r="G2" s="299"/>
      <c r="H2" s="300" t="s">
        <v>2</v>
      </c>
      <c r="I2" s="300"/>
      <c r="J2" s="333"/>
      <c r="K2" s="334" t="str">
        <f>'[2]Style Summary Cover Page'!I2</f>
        <v>LISA MIDI MOST RECENT PATTERN</v>
      </c>
      <c r="L2" s="335"/>
      <c r="M2" s="335"/>
      <c r="N2" s="336"/>
    </row>
    <row r="3" customHeight="1" spans="1:14">
      <c r="A3" s="129" t="s">
        <v>38</v>
      </c>
      <c r="B3" s="130"/>
      <c r="C3" s="301">
        <f>'[2]Style Summary Cover Page'!B3</f>
        <v>45359</v>
      </c>
      <c r="D3" s="132" t="s">
        <v>17</v>
      </c>
      <c r="E3" s="302" t="str">
        <f>'[2]Style Summary Cover Page'!D3</f>
        <v>SARAH P/SOPHIA S</v>
      </c>
      <c r="F3" s="302"/>
      <c r="G3" s="303"/>
      <c r="H3" s="304"/>
      <c r="I3" s="304"/>
      <c r="J3" s="337"/>
      <c r="K3" s="334"/>
      <c r="L3" s="335"/>
      <c r="M3" s="335"/>
      <c r="N3" s="336"/>
    </row>
    <row r="4" customHeight="1" spans="1:14">
      <c r="A4" s="129" t="s">
        <v>18</v>
      </c>
      <c r="B4" s="130"/>
      <c r="C4" s="301" t="str">
        <f>'[2]Style Summary Cover Page'!B4</f>
        <v>SPRING 25</v>
      </c>
      <c r="D4" s="132" t="s">
        <v>39</v>
      </c>
      <c r="E4" s="302" t="str">
        <f>'[2]Style Summary Cover Page'!D4</f>
        <v>SOFIA/ MAYRA/ ESTHER</v>
      </c>
      <c r="F4" s="302"/>
      <c r="G4" s="305"/>
      <c r="H4" s="304"/>
      <c r="I4" s="304"/>
      <c r="J4" s="337"/>
      <c r="K4" s="338"/>
      <c r="L4" s="339"/>
      <c r="M4" s="339"/>
      <c r="N4" s="340"/>
    </row>
    <row r="5" customHeight="1" spans="1:14">
      <c r="A5" s="129" t="s">
        <v>22</v>
      </c>
      <c r="B5" s="130"/>
      <c r="C5" s="301" t="str">
        <f>'[2]Style Summary Cover Page'!B5</f>
        <v>SPRING</v>
      </c>
      <c r="D5" s="132" t="s">
        <v>8</v>
      </c>
      <c r="E5" s="302" t="str">
        <f>'[2]Style Summary Cover Page'!D5</f>
        <v>LARGE</v>
      </c>
      <c r="F5" s="302"/>
      <c r="G5" s="305"/>
      <c r="H5" s="306" t="s">
        <v>3</v>
      </c>
      <c r="I5" s="341"/>
      <c r="J5" s="342"/>
      <c r="K5" s="343" t="str">
        <f>'[2]Style Summary Cover Page'!I5</f>
        <v>NO</v>
      </c>
      <c r="L5" s="343"/>
      <c r="M5" s="343"/>
      <c r="N5" s="344"/>
    </row>
    <row r="6" customHeight="1" spans="1:14">
      <c r="A6" s="137" t="s">
        <v>25</v>
      </c>
      <c r="B6" s="138"/>
      <c r="C6" s="307" t="str">
        <f>'[2]Style Summary Cover Page'!B6</f>
        <v>S-XL</v>
      </c>
      <c r="D6" s="140" t="s">
        <v>40</v>
      </c>
      <c r="E6" s="308" t="str">
        <f>'[2]Style Summary Cover Page'!D6</f>
        <v>ANY AVAILABLE</v>
      </c>
      <c r="F6" s="308"/>
      <c r="G6" s="309"/>
      <c r="H6" s="310" t="s">
        <v>4</v>
      </c>
      <c r="I6" s="345"/>
      <c r="J6" s="346"/>
      <c r="K6" s="347" t="str">
        <f>'[2]Style Summary Cover Page'!I6</f>
        <v>MILLY</v>
      </c>
      <c r="L6" s="347"/>
      <c r="M6" s="347"/>
      <c r="N6" s="348"/>
    </row>
    <row r="7" customHeight="1" spans="1:14">
      <c r="A7" s="311"/>
      <c r="B7" s="144" t="s">
        <v>41</v>
      </c>
      <c r="C7" s="145"/>
      <c r="D7" s="145"/>
      <c r="E7" s="145"/>
      <c r="F7" s="145"/>
      <c r="G7" s="146" t="s">
        <v>30</v>
      </c>
      <c r="H7" s="146" t="s">
        <v>42</v>
      </c>
      <c r="I7" s="146" t="s">
        <v>42</v>
      </c>
      <c r="J7" s="349" t="s">
        <v>31</v>
      </c>
      <c r="K7" s="349" t="s">
        <v>32</v>
      </c>
      <c r="L7" s="350" t="s">
        <v>33</v>
      </c>
      <c r="M7" s="351" t="s">
        <v>34</v>
      </c>
      <c r="N7" s="146" t="s">
        <v>43</v>
      </c>
    </row>
    <row r="8" ht="15" customHeight="1" spans="1:14">
      <c r="A8" s="312"/>
      <c r="B8" s="148"/>
      <c r="C8" s="148"/>
      <c r="D8" s="148"/>
      <c r="E8" s="148"/>
      <c r="F8" s="148"/>
      <c r="G8" s="149"/>
      <c r="H8" s="149"/>
      <c r="I8" s="149"/>
      <c r="J8" s="352"/>
      <c r="K8" s="353"/>
      <c r="L8" s="354"/>
      <c r="M8" s="353"/>
      <c r="N8" s="149"/>
    </row>
    <row r="9" ht="23" customHeight="1" spans="1:14">
      <c r="A9" s="313">
        <v>1</v>
      </c>
      <c r="B9" s="314" t="s">
        <v>44</v>
      </c>
      <c r="C9" s="315"/>
      <c r="D9" s="315"/>
      <c r="E9" s="316"/>
      <c r="F9" s="317" t="s">
        <v>45</v>
      </c>
      <c r="G9" s="318">
        <v>44928</v>
      </c>
      <c r="H9" s="319"/>
      <c r="I9" s="319"/>
      <c r="J9" s="355">
        <f>'XS-XXL'!J9*2.54</f>
        <v>110.49</v>
      </c>
      <c r="K9" s="355">
        <f>'XS-XXL'!K9*2.54</f>
        <v>111.76</v>
      </c>
      <c r="L9" s="356">
        <f>'XS-XXL'!L9*2.54</f>
        <v>113.03</v>
      </c>
      <c r="M9" s="355">
        <f>'XS-XXL'!M9*2.54</f>
        <v>114.3</v>
      </c>
      <c r="N9" s="319"/>
    </row>
    <row r="10" ht="23" customHeight="1" spans="1:14">
      <c r="A10" s="313">
        <f t="shared" ref="A10:A22" si="0">A9+1</f>
        <v>2</v>
      </c>
      <c r="B10" s="314" t="s">
        <v>46</v>
      </c>
      <c r="C10" s="315"/>
      <c r="D10" s="315"/>
      <c r="E10" s="316"/>
      <c r="F10" s="320" t="s">
        <v>47</v>
      </c>
      <c r="G10" s="321">
        <v>0.125</v>
      </c>
      <c r="H10" s="319"/>
      <c r="I10" s="319"/>
      <c r="J10" s="355">
        <f>'XS-XXL'!J10*2.54</f>
        <v>14.605</v>
      </c>
      <c r="K10" s="355">
        <f>'XS-XXL'!K10*2.54</f>
        <v>14.9225</v>
      </c>
      <c r="L10" s="356">
        <f>'XS-XXL'!L10*2.54</f>
        <v>15.24</v>
      </c>
      <c r="M10" s="355">
        <f>'XS-XXL'!M10*2.54</f>
        <v>15.5575</v>
      </c>
      <c r="N10" s="319"/>
    </row>
    <row r="11" ht="23" customHeight="1" spans="1:14">
      <c r="A11" s="313">
        <f t="shared" si="0"/>
        <v>3</v>
      </c>
      <c r="B11" s="314" t="s">
        <v>48</v>
      </c>
      <c r="C11" s="315"/>
      <c r="D11" s="315"/>
      <c r="E11" s="316"/>
      <c r="F11" s="320" t="s">
        <v>49</v>
      </c>
      <c r="G11" s="321">
        <v>0.125</v>
      </c>
      <c r="H11" s="319"/>
      <c r="I11" s="319"/>
      <c r="J11" s="355">
        <f>'XS-XXL'!J11*2.54</f>
        <v>28.2575</v>
      </c>
      <c r="K11" s="355">
        <f>'XS-XXL'!K11*2.54</f>
        <v>28.575</v>
      </c>
      <c r="L11" s="356">
        <f>'XS-XXL'!L11*2.54</f>
        <v>29.21</v>
      </c>
      <c r="M11" s="355">
        <f>'XS-XXL'!M11*2.54</f>
        <v>29.845</v>
      </c>
      <c r="N11" s="319"/>
    </row>
    <row r="12" ht="23" customHeight="1" spans="1:14">
      <c r="A12" s="313">
        <f t="shared" si="0"/>
        <v>4</v>
      </c>
      <c r="B12" s="314" t="s">
        <v>50</v>
      </c>
      <c r="C12" s="315"/>
      <c r="D12" s="315"/>
      <c r="E12" s="316"/>
      <c r="F12" s="320" t="s">
        <v>51</v>
      </c>
      <c r="G12" s="318">
        <v>44928</v>
      </c>
      <c r="H12" s="319"/>
      <c r="I12" s="319"/>
      <c r="J12" s="355">
        <f>'XS-XXL'!J12*2.54</f>
        <v>68.58</v>
      </c>
      <c r="K12" s="355">
        <f>'XS-XXL'!K12*2.54</f>
        <v>71.12</v>
      </c>
      <c r="L12" s="356">
        <f>'XS-XXL'!L12*2.54</f>
        <v>74.93</v>
      </c>
      <c r="M12" s="355">
        <f>'XS-XXL'!M12*2.54</f>
        <v>80.01</v>
      </c>
      <c r="N12" s="319"/>
    </row>
    <row r="13" ht="31" customHeight="1" spans="1:14">
      <c r="A13" s="313">
        <f t="shared" si="0"/>
        <v>5</v>
      </c>
      <c r="B13" s="322" t="s">
        <v>52</v>
      </c>
      <c r="C13" s="323"/>
      <c r="D13" s="323"/>
      <c r="E13" s="324"/>
      <c r="F13" s="320" t="s">
        <v>53</v>
      </c>
      <c r="G13" s="318">
        <v>44928</v>
      </c>
      <c r="H13" s="319"/>
      <c r="I13" s="319"/>
      <c r="J13" s="355">
        <f>'XS-XXL'!J13*2.54</f>
        <v>67.31</v>
      </c>
      <c r="K13" s="355">
        <f>'XS-XXL'!K13*2.54</f>
        <v>69.85</v>
      </c>
      <c r="L13" s="356">
        <f>'XS-XXL'!L13*2.54</f>
        <v>73.66</v>
      </c>
      <c r="M13" s="355">
        <f>'XS-XXL'!M13*2.54</f>
        <v>78.74</v>
      </c>
      <c r="N13" s="319"/>
    </row>
    <row r="14" ht="23" customHeight="1" spans="1:14">
      <c r="A14" s="313">
        <f t="shared" si="0"/>
        <v>6</v>
      </c>
      <c r="B14" s="314" t="s">
        <v>54</v>
      </c>
      <c r="C14" s="315"/>
      <c r="D14" s="315"/>
      <c r="E14" s="316"/>
      <c r="F14" s="320" t="s">
        <v>55</v>
      </c>
      <c r="G14" s="318">
        <v>44928</v>
      </c>
      <c r="H14" s="319"/>
      <c r="I14" s="319"/>
      <c r="J14" s="355">
        <f>'XS-XXL'!J14*2.54</f>
        <v>72.39</v>
      </c>
      <c r="K14" s="355">
        <f>'XS-XXL'!K14*2.54</f>
        <v>74.93</v>
      </c>
      <c r="L14" s="356">
        <f>'XS-XXL'!L14*2.54</f>
        <v>78.74</v>
      </c>
      <c r="M14" s="355">
        <f>'XS-XXL'!M14*2.54</f>
        <v>83.82</v>
      </c>
      <c r="N14" s="319"/>
    </row>
    <row r="15" ht="23" customHeight="1" spans="1:14">
      <c r="A15" s="313">
        <f t="shared" si="0"/>
        <v>7</v>
      </c>
      <c r="B15" s="314" t="s">
        <v>56</v>
      </c>
      <c r="C15" s="315"/>
      <c r="D15" s="315"/>
      <c r="E15" s="316"/>
      <c r="F15" s="320" t="s">
        <v>57</v>
      </c>
      <c r="G15" s="318">
        <v>44928</v>
      </c>
      <c r="H15" s="319"/>
      <c r="I15" s="319"/>
      <c r="J15" s="355">
        <f>'XS-XXL'!J15*2.54</f>
        <v>97.79</v>
      </c>
      <c r="K15" s="355">
        <f>'XS-XXL'!K15*2.54</f>
        <v>100.33</v>
      </c>
      <c r="L15" s="356">
        <f>'XS-XXL'!L15*2.54</f>
        <v>104.14</v>
      </c>
      <c r="M15" s="355">
        <f>'XS-XXL'!M15*2.54</f>
        <v>109.22</v>
      </c>
      <c r="N15" s="319"/>
    </row>
    <row r="16" ht="23" customHeight="1" spans="1:14">
      <c r="A16" s="313">
        <f t="shared" si="0"/>
        <v>8</v>
      </c>
      <c r="B16" s="314" t="s">
        <v>58</v>
      </c>
      <c r="C16" s="315"/>
      <c r="D16" s="315"/>
      <c r="E16" s="316"/>
      <c r="F16" s="320" t="s">
        <v>59</v>
      </c>
      <c r="G16" s="318">
        <v>44928</v>
      </c>
      <c r="H16" s="319"/>
      <c r="I16" s="319"/>
      <c r="J16" s="355">
        <f>'XS-XXL'!J16*2.54</f>
        <v>96.52</v>
      </c>
      <c r="K16" s="355">
        <f>'XS-XXL'!K16*2.54</f>
        <v>99.06</v>
      </c>
      <c r="L16" s="356">
        <f>'XS-XXL'!L16*2.54</f>
        <v>102.87</v>
      </c>
      <c r="M16" s="355">
        <f>'XS-XXL'!M16*2.54</f>
        <v>107.95</v>
      </c>
      <c r="N16" s="319"/>
    </row>
    <row r="17" ht="36" customHeight="1" spans="1:14">
      <c r="A17" s="313">
        <f t="shared" si="0"/>
        <v>9</v>
      </c>
      <c r="B17" s="314" t="s">
        <v>60</v>
      </c>
      <c r="C17" s="315"/>
      <c r="D17" s="315"/>
      <c r="E17" s="316"/>
      <c r="F17" s="325" t="s">
        <v>61</v>
      </c>
      <c r="G17" s="318">
        <v>45299</v>
      </c>
      <c r="H17" s="319"/>
      <c r="I17" s="319"/>
      <c r="J17" s="355">
        <f>'XS-XXL'!J17*2.54</f>
        <v>8.89</v>
      </c>
      <c r="K17" s="355">
        <f>'XS-XXL'!K17*2.54</f>
        <v>9.525</v>
      </c>
      <c r="L17" s="356">
        <f>'XS-XXL'!L17*2.54</f>
        <v>10.16</v>
      </c>
      <c r="M17" s="355">
        <f>'XS-XXL'!M17*2.54</f>
        <v>10.795</v>
      </c>
      <c r="N17" s="319"/>
    </row>
    <row r="18" ht="36" customHeight="1" spans="1:14">
      <c r="A18" s="313">
        <f t="shared" si="0"/>
        <v>10</v>
      </c>
      <c r="B18" s="314" t="s">
        <v>62</v>
      </c>
      <c r="C18" s="315"/>
      <c r="D18" s="315"/>
      <c r="E18" s="316"/>
      <c r="F18" s="326" t="s">
        <v>63</v>
      </c>
      <c r="G18" s="318">
        <v>45299</v>
      </c>
      <c r="H18" s="319"/>
      <c r="I18" s="319"/>
      <c r="J18" s="355">
        <f>'XS-XXL'!J18*2.54</f>
        <v>7.9375</v>
      </c>
      <c r="K18" s="355">
        <f>'XS-XXL'!K18*2.54</f>
        <v>8.5725</v>
      </c>
      <c r="L18" s="356">
        <f>'XS-XXL'!L18*2.54</f>
        <v>9.2075</v>
      </c>
      <c r="M18" s="355">
        <f>'XS-XXL'!M18*2.54</f>
        <v>9.8425</v>
      </c>
      <c r="N18" s="357"/>
    </row>
    <row r="19" ht="23" customHeight="1" spans="1:14">
      <c r="A19" s="313">
        <f t="shared" si="0"/>
        <v>11</v>
      </c>
      <c r="B19" s="314" t="s">
        <v>64</v>
      </c>
      <c r="C19" s="315"/>
      <c r="D19" s="315"/>
      <c r="E19" s="316"/>
      <c r="F19" s="320" t="s">
        <v>65</v>
      </c>
      <c r="G19" s="321">
        <v>0.125</v>
      </c>
      <c r="H19" s="319"/>
      <c r="I19" s="319"/>
      <c r="J19" s="355">
        <f>'XS-XXL'!J19*2.54</f>
        <v>23.495</v>
      </c>
      <c r="K19" s="355">
        <f>'XS-XXL'!K19*2.54</f>
        <v>24.13</v>
      </c>
      <c r="L19" s="356">
        <f>'XS-XXL'!L19*2.54</f>
        <v>24.765</v>
      </c>
      <c r="M19" s="355">
        <f>'XS-XXL'!M19*2.54</f>
        <v>25.4</v>
      </c>
      <c r="N19" s="357"/>
    </row>
    <row r="20" ht="23" customHeight="1" spans="1:14">
      <c r="A20" s="313">
        <f t="shared" si="0"/>
        <v>12</v>
      </c>
      <c r="B20" s="314" t="s">
        <v>66</v>
      </c>
      <c r="C20" s="315"/>
      <c r="D20" s="315"/>
      <c r="E20" s="316"/>
      <c r="F20" s="320" t="s">
        <v>67</v>
      </c>
      <c r="G20" s="327">
        <v>44930</v>
      </c>
      <c r="H20" s="319"/>
      <c r="I20" s="319"/>
      <c r="J20" s="355">
        <f>'XS-XXL'!J20*2.54</f>
        <v>3.81</v>
      </c>
      <c r="K20" s="355">
        <f>'XS-XXL'!K20*2.54</f>
        <v>3.81</v>
      </c>
      <c r="L20" s="356">
        <f>'XS-XXL'!L20*2.54</f>
        <v>3.81</v>
      </c>
      <c r="M20" s="355">
        <f>'XS-XXL'!M20*2.54</f>
        <v>3.81</v>
      </c>
      <c r="N20" s="358"/>
    </row>
    <row r="21" ht="23" customHeight="1" spans="1:14">
      <c r="A21" s="313">
        <f t="shared" si="0"/>
        <v>13</v>
      </c>
      <c r="B21" s="314" t="s">
        <v>35</v>
      </c>
      <c r="C21" s="315"/>
      <c r="D21" s="315"/>
      <c r="E21" s="316"/>
      <c r="F21" s="328" t="s">
        <v>68</v>
      </c>
      <c r="G21" s="329">
        <v>44930</v>
      </c>
      <c r="H21" s="319"/>
      <c r="I21" s="319"/>
      <c r="J21" s="355">
        <f>'XS-XXL'!J21*2.54</f>
        <v>25.4</v>
      </c>
      <c r="K21" s="355">
        <f>'XS-XXL'!K21*2.54</f>
        <v>26.67</v>
      </c>
      <c r="L21" s="356">
        <f>'XS-XXL'!L21*2.54</f>
        <v>27.94</v>
      </c>
      <c r="M21" s="355">
        <f>'XS-XXL'!M21*2.54</f>
        <v>29.21</v>
      </c>
      <c r="N21" s="319"/>
    </row>
    <row r="22" ht="23" customHeight="1" spans="1:14">
      <c r="A22" s="313">
        <f t="shared" si="0"/>
        <v>14</v>
      </c>
      <c r="B22" s="314" t="s">
        <v>69</v>
      </c>
      <c r="C22" s="315"/>
      <c r="D22" s="315"/>
      <c r="E22" s="316"/>
      <c r="F22" s="328" t="s">
        <v>70</v>
      </c>
      <c r="G22" s="330">
        <v>44928</v>
      </c>
      <c r="H22" s="319"/>
      <c r="I22" s="319"/>
      <c r="J22" s="355">
        <f>'XS-XXL'!J22*2.54</f>
        <v>2.54</v>
      </c>
      <c r="K22" s="355">
        <f>'XS-XXL'!K22*2.54</f>
        <v>2.54</v>
      </c>
      <c r="L22" s="356">
        <f>'XS-XXL'!L22*2.54</f>
        <v>2.54</v>
      </c>
      <c r="M22" s="355">
        <f>'XS-XXL'!M22*2.54</f>
        <v>2.54</v>
      </c>
      <c r="N22" s="319"/>
    </row>
  </sheetData>
  <mergeCells count="43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O9:O22">
    <cfRule type="notContainsBlanks" dxfId="0" priority="3">
      <formula>LEN(TRIM(O9))&gt;0</formula>
    </cfRule>
  </conditionalFormatting>
  <conditionalFormatting sqref="S9:S22">
    <cfRule type="notContainsBlanks" dxfId="0" priority="2">
      <formula>LEN(TRIM(S9))&gt;0</formula>
    </cfRule>
  </conditionalFormatting>
  <conditionalFormatting sqref="W9:W22">
    <cfRule type="notContainsBlanks" dxfId="0" priority="1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6814159292035" customWidth="1"/>
    <col min="2" max="2" width="16.3362831858407" customWidth="1"/>
    <col min="3" max="3" width="25.1681415929204" customWidth="1"/>
    <col min="4" max="4" width="20.3362831858407" customWidth="1"/>
    <col min="5" max="5" width="19.1681415929204" customWidth="1"/>
    <col min="6" max="6" width="9" customWidth="1"/>
    <col min="7" max="13" width="8.83185840707965" customWidth="1"/>
    <col min="14" max="14" width="5.66371681415929" customWidth="1"/>
    <col min="15" max="17" width="8.66371681415929" customWidth="1"/>
    <col min="18" max="18" width="5.50442477876106" customWidth="1"/>
    <col min="19" max="19" width="8.66371681415929" customWidth="1"/>
    <col min="20" max="21" width="8.50442477876106" customWidth="1"/>
    <col min="22" max="22" width="6.66371681415929" customWidth="1"/>
    <col min="23" max="23" width="10.1681415929204" customWidth="1"/>
    <col min="24" max="24" width="28.6637168141593" customWidth="1"/>
  </cols>
  <sheetData>
    <row r="1" ht="30" customHeight="1" spans="1:25">
      <c r="A1" s="120" t="s">
        <v>71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11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12</v>
      </c>
      <c r="B2" s="124"/>
      <c r="C2" s="125" t="e">
        <f>#REF!</f>
        <v>#REF!</v>
      </c>
      <c r="D2" s="126" t="s">
        <v>37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38</v>
      </c>
      <c r="B3" s="130"/>
      <c r="C3" s="131" t="e">
        <f>#REF!</f>
        <v>#REF!</v>
      </c>
      <c r="D3" s="132" t="s">
        <v>17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18</v>
      </c>
      <c r="B4" s="130"/>
      <c r="C4" s="131" t="e">
        <f>#REF!</f>
        <v>#REF!</v>
      </c>
      <c r="D4" s="132" t="s">
        <v>39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22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25</v>
      </c>
      <c r="B6" s="138"/>
      <c r="C6" s="139" t="e">
        <f>#REF!</f>
        <v>#REF!</v>
      </c>
      <c r="D6" s="140" t="s">
        <v>40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72</v>
      </c>
      <c r="B7" s="259" t="s">
        <v>73</v>
      </c>
      <c r="C7" s="259"/>
      <c r="D7" s="259"/>
      <c r="E7" s="259"/>
      <c r="F7" s="259"/>
      <c r="G7" s="259" t="s">
        <v>74</v>
      </c>
      <c r="H7" s="259" t="s">
        <v>75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76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77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78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79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80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81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82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83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84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85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86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87</v>
      </c>
      <c r="C34" s="281"/>
      <c r="D34" s="281"/>
      <c r="E34" s="281"/>
      <c r="F34" s="282"/>
      <c r="G34" s="264"/>
      <c r="H34" s="273" t="s">
        <v>88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89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90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91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6814159292035" customWidth="1"/>
    <col min="2" max="2" width="16.3362831858407" customWidth="1"/>
    <col min="3" max="3" width="25.1681415929204" customWidth="1"/>
    <col min="4" max="4" width="20.3362831858407" customWidth="1"/>
    <col min="5" max="5" width="19.1681415929204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50442477876106" customWidth="1"/>
    <col min="19" max="19" width="8.66371681415929" customWidth="1"/>
    <col min="20" max="21" width="8.50442477876106" customWidth="1"/>
    <col min="22" max="22" width="6.66371681415929" customWidth="1"/>
    <col min="23" max="23" width="10.1681415929204" customWidth="1"/>
    <col min="24" max="24" width="28.6637168141593" customWidth="1"/>
  </cols>
  <sheetData>
    <row r="1" ht="30" customHeight="1" spans="1:24">
      <c r="A1" s="120" t="s">
        <v>92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93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12</v>
      </c>
      <c r="B2" s="124"/>
      <c r="C2" s="125" t="e">
        <f>#REF!</f>
        <v>#REF!</v>
      </c>
      <c r="D2" s="126" t="s">
        <v>37</v>
      </c>
      <c r="E2" s="189" t="e">
        <f>#REF!</f>
        <v>#REF!</v>
      </c>
      <c r="F2" s="189"/>
      <c r="G2" s="128" t="s">
        <v>94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38</v>
      </c>
      <c r="B3" s="130"/>
      <c r="C3" s="190" t="e">
        <f>#REF!</f>
        <v>#REF!</v>
      </c>
      <c r="D3" s="132" t="s">
        <v>17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18</v>
      </c>
      <c r="B4" s="130"/>
      <c r="C4" s="131" t="e">
        <f>#REF!</f>
        <v>#REF!</v>
      </c>
      <c r="D4" s="132" t="s">
        <v>39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22</v>
      </c>
      <c r="B5" s="130"/>
      <c r="C5" s="131" t="e">
        <f>#REF!</f>
        <v>#REF!</v>
      </c>
      <c r="D5" s="132" t="s">
        <v>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25</v>
      </c>
      <c r="B6" s="138"/>
      <c r="C6" s="139" t="e">
        <f>#REF!</f>
        <v>#REF!</v>
      </c>
      <c r="D6" s="140" t="s">
        <v>40</v>
      </c>
      <c r="E6" s="192" t="e">
        <f>#REF!</f>
        <v>#REF!</v>
      </c>
      <c r="F6" s="192"/>
      <c r="G6" s="95" t="s">
        <v>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41</v>
      </c>
      <c r="C7" s="193"/>
      <c r="D7" s="193"/>
      <c r="E7" s="193"/>
      <c r="F7" s="194" t="s">
        <v>30</v>
      </c>
      <c r="G7" s="195" t="s">
        <v>95</v>
      </c>
      <c r="H7" s="196" t="s">
        <v>96</v>
      </c>
      <c r="I7" s="235"/>
      <c r="J7" s="235"/>
      <c r="K7" s="198"/>
      <c r="L7" s="196" t="s">
        <v>97</v>
      </c>
      <c r="M7" s="235"/>
      <c r="N7" s="236"/>
      <c r="O7" s="237"/>
      <c r="P7" s="238" t="s">
        <v>98</v>
      </c>
      <c r="Q7" s="236"/>
      <c r="R7" s="236"/>
      <c r="S7" s="237"/>
      <c r="T7" s="238" t="s">
        <v>99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100</v>
      </c>
      <c r="I8" s="200" t="s">
        <v>101</v>
      </c>
      <c r="J8" s="239" t="s">
        <v>102</v>
      </c>
      <c r="K8" s="200" t="s">
        <v>103</v>
      </c>
      <c r="L8" s="200" t="s">
        <v>100</v>
      </c>
      <c r="M8" s="200" t="s">
        <v>101</v>
      </c>
      <c r="N8" s="239" t="s">
        <v>102</v>
      </c>
      <c r="O8" s="200" t="s">
        <v>103</v>
      </c>
      <c r="P8" s="200" t="s">
        <v>100</v>
      </c>
      <c r="Q8" s="200" t="s">
        <v>101</v>
      </c>
      <c r="R8" s="239" t="s">
        <v>102</v>
      </c>
      <c r="S8" s="200" t="s">
        <v>103</v>
      </c>
      <c r="T8" s="200" t="s">
        <v>100</v>
      </c>
      <c r="U8" s="252" t="s">
        <v>101</v>
      </c>
      <c r="V8" s="239" t="s">
        <v>102</v>
      </c>
      <c r="W8" s="200" t="s">
        <v>104</v>
      </c>
      <c r="X8" s="253" t="s">
        <v>105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106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107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108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109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110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111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112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113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114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115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116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117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118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119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120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121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122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123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124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125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126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127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128</v>
      </c>
      <c r="C36" s="217"/>
      <c r="D36" s="217"/>
      <c r="E36" s="217"/>
      <c r="F36" s="219" t="s">
        <v>129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130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131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132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133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134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135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6814159292035" customWidth="1"/>
    <col min="2" max="2" width="16.3362831858407" customWidth="1"/>
    <col min="3" max="3" width="25.1681415929204" customWidth="1"/>
    <col min="4" max="4" width="20.3362831858407" customWidth="1"/>
    <col min="5" max="5" width="19.1681415929204" customWidth="1"/>
    <col min="6" max="6" width="9" customWidth="1"/>
    <col min="7" max="13" width="8.83185840707965" customWidth="1"/>
    <col min="14" max="14" width="5.66371681415929" customWidth="1"/>
    <col min="15" max="17" width="8.66371681415929" customWidth="1"/>
    <col min="18" max="18" width="5.50442477876106" customWidth="1"/>
    <col min="19" max="19" width="8.66371681415929" customWidth="1"/>
    <col min="20" max="21" width="8.50442477876106" customWidth="1"/>
    <col min="22" max="22" width="6.66371681415929" customWidth="1"/>
    <col min="23" max="23" width="10.1681415929204" customWidth="1"/>
    <col min="24" max="24" width="28.6637168141593" customWidth="1"/>
  </cols>
  <sheetData>
    <row r="1" ht="30" customHeight="1" spans="1:25">
      <c r="A1" s="120" t="s">
        <v>10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11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12</v>
      </c>
      <c r="B2" s="124"/>
      <c r="C2" s="125" t="e">
        <f>#REF!</f>
        <v>#REF!</v>
      </c>
      <c r="D2" s="126" t="s">
        <v>37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38</v>
      </c>
      <c r="B3" s="130"/>
      <c r="C3" s="131" t="e">
        <f>#REF!</f>
        <v>#REF!</v>
      </c>
      <c r="D3" s="132" t="s">
        <v>17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18</v>
      </c>
      <c r="B4" s="130"/>
      <c r="C4" s="131" t="e">
        <f>#REF!</f>
        <v>#REF!</v>
      </c>
      <c r="D4" s="132" t="s">
        <v>39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22</v>
      </c>
      <c r="B5" s="130"/>
      <c r="C5" s="131" t="e">
        <f>#REF!</f>
        <v>#REF!</v>
      </c>
      <c r="D5" s="132" t="s">
        <v>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25</v>
      </c>
      <c r="B6" s="138"/>
      <c r="C6" s="139" t="e">
        <f>#REF!</f>
        <v>#REF!</v>
      </c>
      <c r="D6" s="140" t="s">
        <v>40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41</v>
      </c>
      <c r="C7" s="145"/>
      <c r="D7" s="145"/>
      <c r="E7" s="145"/>
      <c r="F7" s="146" t="s">
        <v>30</v>
      </c>
      <c r="G7" s="146" t="s">
        <v>42</v>
      </c>
      <c r="H7" s="146" t="s">
        <v>42</v>
      </c>
      <c r="I7" s="170" t="s">
        <v>31</v>
      </c>
      <c r="J7" s="171" t="s">
        <v>32</v>
      </c>
      <c r="K7" s="146" t="s">
        <v>33</v>
      </c>
      <c r="L7" s="146" t="s">
        <v>34</v>
      </c>
      <c r="M7" s="146" t="s">
        <v>43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318584070796" customWidth="1"/>
  </cols>
  <sheetData>
    <row r="1" ht="30" customHeight="1" spans="1:13">
      <c r="A1" s="61" t="s">
        <v>136</v>
      </c>
      <c r="B1" s="62"/>
      <c r="C1" s="63"/>
      <c r="D1" s="64" t="s">
        <v>1</v>
      </c>
      <c r="E1" s="65" t="e">
        <f>#REF!</f>
        <v>#REF!</v>
      </c>
      <c r="F1" s="66"/>
      <c r="G1" s="67" t="s">
        <v>11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12</v>
      </c>
      <c r="B2" s="69" t="e">
        <f>#REF!</f>
        <v>#REF!</v>
      </c>
      <c r="C2" s="70" t="s">
        <v>37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38</v>
      </c>
      <c r="B3" s="77" t="e">
        <f>#REF!</f>
        <v>#REF!</v>
      </c>
      <c r="C3" s="78" t="s">
        <v>17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18</v>
      </c>
      <c r="B4" s="77" t="e">
        <f>#REF!</f>
        <v>#REF!</v>
      </c>
      <c r="C4" s="78" t="s">
        <v>39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22</v>
      </c>
      <c r="B5" s="77" t="e">
        <f>#REF!</f>
        <v>#REF!</v>
      </c>
      <c r="C5" s="78" t="s">
        <v>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25</v>
      </c>
      <c r="B6" s="91" t="e">
        <f>#REF!</f>
        <v>#REF!</v>
      </c>
      <c r="C6" s="92" t="s">
        <v>40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318584070796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137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11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12</v>
      </c>
      <c r="B2" s="10" t="e">
        <f>'[1]Cover Page'!B2</f>
        <v>#REF!</v>
      </c>
      <c r="C2" s="11" t="s">
        <v>37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38</v>
      </c>
      <c r="B3" s="18" t="e">
        <f>'[1]Cover Page'!B3</f>
        <v>#REF!</v>
      </c>
      <c r="C3" s="19" t="s">
        <v>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18</v>
      </c>
      <c r="B4" s="18" t="e">
        <f>'[1]Cover Page'!B4</f>
        <v>#REF!</v>
      </c>
      <c r="C4" s="19" t="s">
        <v>39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22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25</v>
      </c>
      <c r="B6" s="32" t="e">
        <f>'[1]Cover Page'!B6</f>
        <v>#REF!</v>
      </c>
      <c r="C6" s="33" t="s">
        <v>40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318584070796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138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11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12</v>
      </c>
      <c r="B2" s="10" t="e">
        <f>'[1]Cover Page'!B2</f>
        <v>#REF!</v>
      </c>
      <c r="C2" s="11" t="s">
        <v>37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38</v>
      </c>
      <c r="B3" s="18" t="e">
        <f>'[1]Cover Page'!B3</f>
        <v>#REF!</v>
      </c>
      <c r="C3" s="19" t="s">
        <v>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18</v>
      </c>
      <c r="B4" s="18" t="e">
        <f>'[1]Cover Page'!B4</f>
        <v>#REF!</v>
      </c>
      <c r="C4" s="19" t="s">
        <v>39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22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25</v>
      </c>
      <c r="B6" s="32" t="e">
        <f>'[1]Cover Page'!B6</f>
        <v>#REF!</v>
      </c>
      <c r="C6" s="33" t="s">
        <v>40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318584070796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139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11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12</v>
      </c>
      <c r="B2" s="10" t="e">
        <f>'[1]Cover Page'!B2</f>
        <v>#REF!</v>
      </c>
      <c r="C2" s="11" t="s">
        <v>37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38</v>
      </c>
      <c r="B3" s="18" t="e">
        <f>'[1]Cover Page'!B3</f>
        <v>#REF!</v>
      </c>
      <c r="C3" s="19" t="s">
        <v>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18</v>
      </c>
      <c r="B4" s="18" t="e">
        <f>'[1]Cover Page'!B4</f>
        <v>#REF!</v>
      </c>
      <c r="C4" s="19" t="s">
        <v>39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22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25</v>
      </c>
      <c r="B6" s="32" t="e">
        <f>'[1]Cover Page'!B6</f>
        <v>#REF!</v>
      </c>
      <c r="C6" s="33" t="s">
        <v>40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318584070796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140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11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12</v>
      </c>
      <c r="B2" s="10" t="e">
        <f>'[1]Cover Page'!B2</f>
        <v>#REF!</v>
      </c>
      <c r="C2" s="11" t="s">
        <v>37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38</v>
      </c>
      <c r="B3" s="18" t="e">
        <f>'[1]Cover Page'!B3</f>
        <v>#REF!</v>
      </c>
      <c r="C3" s="19" t="s">
        <v>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18</v>
      </c>
      <c r="B4" s="18" t="e">
        <f>'[1]Cover Page'!B4</f>
        <v>#REF!</v>
      </c>
      <c r="C4" s="19" t="s">
        <v>39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22</v>
      </c>
      <c r="B5" s="18" t="e">
        <f>'[1]Cover Page'!B5</f>
        <v>#REF!</v>
      </c>
      <c r="C5" s="19" t="s">
        <v>8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25</v>
      </c>
      <c r="B6" s="32" t="e">
        <f>'[1]Cover Page'!B6</f>
        <v>#REF!</v>
      </c>
      <c r="C6" s="33" t="s">
        <v>40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Boning Construction</vt:lpstr>
      <vt:lpstr>Print and Artwork Placement</vt:lpstr>
      <vt:lpstr>Construction Ref Images</vt:lpstr>
      <vt:lpstr>Trims</vt:lpstr>
      <vt:lpstr>GRADED SPEC - ZIPPER</vt:lpstr>
      <vt:lpstr>XS-XXL</vt:lpstr>
      <vt:lpstr>XS-XXL(cm)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2024-11-11T04:28:01Z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C3892B3241914B0B9AD0A23CD0883B61_12</vt:lpwstr>
  </property>
  <property fmtid="{D5CDD505-2E9C-101B-9397-08002B2CF9AE}" pid="3" name="KSOProductBuildVer">
    <vt:lpwstr>2052-12.1.0.18608</vt:lpwstr>
  </property>
</Properties>
</file>